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tables/table2.xml" ContentType="application/vnd.openxmlformats-officedocument.spreadsheetml.table+xml"/>
  <Override PartName="/xl/comments1.xml" ContentType="application/vnd.openxmlformats-officedocument.spreadsheetml.comments+xml"/>
  <Override PartName="/xl/drawings/drawing1.xml" ContentType="application/vnd.openxmlformats-officedocument.drawing+xml"/>
  <Override PartName="/xl/comments2.xml" ContentType="application/vnd.openxmlformats-officedocument.spreadsheetml.comments+xml"/>
  <Override PartName="/xl/comments3.xml" ContentType="application/vnd.openxmlformats-officedocument.spreadsheetml.comments+xml"/>
  <Override PartName="/xl/drawings/drawing2.xml" ContentType="application/vnd.openxmlformats-officedocument.drawing+xml"/>
  <Override PartName="/xl/comments4.xml" ContentType="application/vnd.openxmlformats-officedocument.spreadsheetml.comments+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comments5.xml" ContentType="application/vnd.openxmlformats-officedocument.spreadsheetml.comments+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tables/table15.xml" ContentType="application/vnd.openxmlformats-officedocument.spreadsheetml.table+xml"/>
  <Override PartName="/xl/tables/table16.xml" ContentType="application/vnd.openxmlformats-officedocument.spreadsheetml.table+xml"/>
  <Override PartName="/xl/tables/table17.xml" ContentType="application/vnd.openxmlformats-officedocument.spreadsheetml.table+xml"/>
  <Override PartName="/xl/tables/table18.xml" ContentType="application/vnd.openxmlformats-officedocument.spreadsheetml.table+xml"/>
  <Override PartName="/xl/tables/table19.xml" ContentType="application/vnd.openxmlformats-officedocument.spreadsheetml.table+xml"/>
  <Override PartName="/xl/tables/table20.xml" ContentType="application/vnd.openxmlformats-officedocument.spreadsheetml.table+xml"/>
  <Override PartName="/xl/tables/table21.xml" ContentType="application/vnd.openxmlformats-officedocument.spreadsheetml.table+xml"/>
  <Override PartName="/xl/tables/table22.xml" ContentType="application/vnd.openxmlformats-officedocument.spreadsheetml.table+xml"/>
  <Override PartName="/xl/tables/table23.xml" ContentType="application/vnd.openxmlformats-officedocument.spreadsheetml.table+xml"/>
  <Override PartName="/xl/tables/table24.xml" ContentType="application/vnd.openxmlformats-officedocument.spreadsheetml.table+xml"/>
  <Override PartName="/xl/drawings/drawing7.xml" ContentType="application/vnd.openxmlformats-officedocument.drawing+xml"/>
  <Override PartName="/xl/tables/table25.xml" ContentType="application/vnd.openxmlformats-officedocument.spreadsheetml.table+xml"/>
  <Override PartName="/xl/tables/table26.xml" ContentType="application/vnd.openxmlformats-officedocument.spreadsheetml.table+xml"/>
  <Override PartName="/xl/tables/table27.xml" ContentType="application/vnd.openxmlformats-officedocument.spreadsheetml.table+xml"/>
  <Override PartName="/xl/tables/table28.xml" ContentType="application/vnd.openxmlformats-officedocument.spreadsheetml.table+xml"/>
  <Override PartName="/xl/tables/table29.xml" ContentType="application/vnd.openxmlformats-officedocument.spreadsheetml.table+xml"/>
  <Override PartName="/xl/tables/table30.xml" ContentType="application/vnd.openxmlformats-officedocument.spreadsheetml.table+xml"/>
  <Override PartName="/xl/tables/table31.xml" ContentType="application/vnd.openxmlformats-officedocument.spreadsheetml.table+xml"/>
  <Override PartName="/xl/tables/table32.xml" ContentType="application/vnd.openxmlformats-officedocument.spreadsheetml.table+xml"/>
  <Override PartName="/xl/tables/table33.xml" ContentType="application/vnd.openxmlformats-officedocument.spreadsheetml.table+xml"/>
  <Override PartName="/xl/tables/table34.xml" ContentType="application/vnd.openxmlformats-officedocument.spreadsheetml.table+xml"/>
  <Override PartName="/xl/tables/table35.xml" ContentType="application/vnd.openxmlformats-officedocument.spreadsheetml.table+xml"/>
  <Override PartName="/xl/tables/table36.xml" ContentType="application/vnd.openxmlformats-officedocument.spreadsheetml.table+xml"/>
  <Override PartName="/xl/tables/table37.xml" ContentType="application/vnd.openxmlformats-officedocument.spreadsheetml.table+xml"/>
  <Override PartName="/xl/tables/table38.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426"/>
  <workbookPr/>
  <mc:AlternateContent xmlns:mc="http://schemas.openxmlformats.org/markup-compatibility/2006">
    <mc:Choice Requires="x15">
      <x15ac:absPath xmlns:x15ac="http://schemas.microsoft.com/office/spreadsheetml/2010/11/ac" url="https://d.docs.live.net/4050d6280c872bd7/TRPG/ZZ_TOOLS/0_DEVELOPMENT/902_CORMYR/"/>
    </mc:Choice>
  </mc:AlternateContent>
  <xr:revisionPtr revIDLastSave="652" documentId="8_{F8156797-67B1-4230-A54B-7E45B190E1E4}" xr6:coauthVersionLast="45" xr6:coauthVersionMax="45" xr10:uidLastSave="{CF1054F0-C737-4405-9730-5F4861627137}"/>
  <bookViews>
    <workbookView xWindow="-120" yWindow="-120" windowWidth="29040" windowHeight="15960" tabRatio="599" activeTab="8" xr2:uid="{BCE075F4-0ADC-4064-941B-948FB9D6891C}"/>
  </bookViews>
  <sheets>
    <sheet name="Basic Price Sheet" sheetId="25" r:id="rId1"/>
    <sheet name="Magic Price Sheet" sheetId="24" r:id="rId2"/>
    <sheet name="Credits" sheetId="20" r:id="rId3"/>
    <sheet name="CoC SAM" sheetId="21" r:id="rId4"/>
    <sheet name="DM Notes" sheetId="22" r:id="rId5"/>
    <sheet name="Map (num)" sheetId="16" state="hidden" r:id="rId6"/>
    <sheet name="Map (blank)" sheetId="17" state="hidden" r:id="rId7"/>
    <sheet name="Key and Sample" sheetId="18" r:id="rId8"/>
    <sheet name="Icons" sheetId="19" r:id="rId9"/>
    <sheet name="LootGen" sheetId="15" r:id="rId10"/>
    <sheet name="SETTLEMENTS" sheetId="10" r:id="rId11"/>
    <sheet name="Аркуш1" sheetId="14" r:id="rId12"/>
    <sheet name="Sheet1" sheetId="11" r:id="rId13"/>
    <sheet name="Аркуш12" sheetId="12" r:id="rId14"/>
    <sheet name="GM SCREEN" sheetId="13" r:id="rId15"/>
    <sheet name="Noble Houses" sheetId="2" r:id="rId16"/>
    <sheet name="Purple Dragons" sheetId="3" r:id="rId17"/>
    <sheet name="War Wizards" sheetId="9" r:id="rId18"/>
    <sheet name="Blue Dragons" sheetId="4" r:id="rId19"/>
    <sheet name="Royal Guard" sheetId="5" r:id="rId20"/>
    <sheet name="Sources" sheetId="6" r:id="rId21"/>
    <sheet name="nob" sheetId="7" r:id="rId22"/>
    <sheet name="Royal Court" sheetId="8" r:id="rId23"/>
  </sheets>
  <externalReferences>
    <externalReference r:id="rId24"/>
  </externalReferences>
  <definedNames>
    <definedName name="_xlnm._FilterDatabase" localSheetId="12" hidden="1">Sheet1!$A$4:$G$478</definedName>
  </definedNames>
  <calcPr calcId="191029" concurrentCalc="0"/>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O3" i="25" l="1"/>
  <c r="O4" i="25"/>
  <c r="O5" i="25"/>
  <c r="O6" i="25"/>
  <c r="D189" i="25"/>
  <c r="L189" i="25"/>
  <c r="F189" i="25"/>
  <c r="H189" i="25"/>
  <c r="J189" i="25"/>
  <c r="D188" i="25"/>
  <c r="L188" i="25"/>
  <c r="F188" i="25"/>
  <c r="H188" i="25"/>
  <c r="J188" i="25"/>
  <c r="D187" i="25"/>
  <c r="L187" i="25"/>
  <c r="F187" i="25"/>
  <c r="H187" i="25"/>
  <c r="J187" i="25"/>
  <c r="D186" i="25"/>
  <c r="L186" i="25"/>
  <c r="F186" i="25"/>
  <c r="H186" i="25"/>
  <c r="J186" i="25"/>
  <c r="D185" i="25"/>
  <c r="L185" i="25"/>
  <c r="F185" i="25"/>
  <c r="H185" i="25"/>
  <c r="J185" i="25"/>
  <c r="D184" i="25"/>
  <c r="L184" i="25"/>
  <c r="F184" i="25"/>
  <c r="H184" i="25"/>
  <c r="J184" i="25"/>
  <c r="D183" i="25"/>
  <c r="L183" i="25"/>
  <c r="F183" i="25"/>
  <c r="H183" i="25"/>
  <c r="J183" i="25"/>
  <c r="D182" i="25"/>
  <c r="L182" i="25"/>
  <c r="F182" i="25"/>
  <c r="H182" i="25"/>
  <c r="J182" i="25"/>
  <c r="D181" i="25"/>
  <c r="L181" i="25"/>
  <c r="F181" i="25"/>
  <c r="H181" i="25"/>
  <c r="J181" i="25"/>
  <c r="D180" i="25"/>
  <c r="L180" i="25"/>
  <c r="F180" i="25"/>
  <c r="H180" i="25"/>
  <c r="J180" i="25"/>
  <c r="D179" i="25"/>
  <c r="L179" i="25"/>
  <c r="F179" i="25"/>
  <c r="H179" i="25"/>
  <c r="J179" i="25"/>
  <c r="D178" i="25"/>
  <c r="L178" i="25"/>
  <c r="F178" i="25"/>
  <c r="H178" i="25"/>
  <c r="J178" i="25"/>
  <c r="D177" i="25"/>
  <c r="L177" i="25"/>
  <c r="F177" i="25"/>
  <c r="H177" i="25"/>
  <c r="J177" i="25"/>
  <c r="D176" i="25"/>
  <c r="L176" i="25"/>
  <c r="F176" i="25"/>
  <c r="H176" i="25"/>
  <c r="J176" i="25"/>
  <c r="D175" i="25"/>
  <c r="L175" i="25"/>
  <c r="F175" i="25"/>
  <c r="H175" i="25"/>
  <c r="J175" i="25"/>
  <c r="D174" i="25"/>
  <c r="L174" i="25"/>
  <c r="F174" i="25"/>
  <c r="H174" i="25"/>
  <c r="J174" i="25"/>
  <c r="D173" i="25"/>
  <c r="L173" i="25"/>
  <c r="F173" i="25"/>
  <c r="H173" i="25"/>
  <c r="J173" i="25"/>
  <c r="D172" i="25"/>
  <c r="L172" i="25"/>
  <c r="F172" i="25"/>
  <c r="H172" i="25"/>
  <c r="J172" i="25"/>
  <c r="D171" i="25"/>
  <c r="L171" i="25"/>
  <c r="F171" i="25"/>
  <c r="H171" i="25"/>
  <c r="J171" i="25"/>
  <c r="D170" i="25"/>
  <c r="L170" i="25"/>
  <c r="F170" i="25"/>
  <c r="H170" i="25"/>
  <c r="J170" i="25"/>
  <c r="D169" i="25"/>
  <c r="L169" i="25"/>
  <c r="F169" i="25"/>
  <c r="H169" i="25"/>
  <c r="J169" i="25"/>
  <c r="D168" i="25"/>
  <c r="L168" i="25"/>
  <c r="F168" i="25"/>
  <c r="H168" i="25"/>
  <c r="J168" i="25"/>
  <c r="D167" i="25"/>
  <c r="L167" i="25"/>
  <c r="F167" i="25"/>
  <c r="H167" i="25"/>
  <c r="J167" i="25"/>
  <c r="D166" i="25"/>
  <c r="L166" i="25"/>
  <c r="F166" i="25"/>
  <c r="H166" i="25"/>
  <c r="J166" i="25"/>
  <c r="D165" i="25"/>
  <c r="L165" i="25"/>
  <c r="F165" i="25"/>
  <c r="H165" i="25"/>
  <c r="J165" i="25"/>
  <c r="D164" i="25"/>
  <c r="L164" i="25"/>
  <c r="F164" i="25"/>
  <c r="H164" i="25"/>
  <c r="J164" i="25"/>
  <c r="D163" i="25"/>
  <c r="L163" i="25"/>
  <c r="F163" i="25"/>
  <c r="H163" i="25"/>
  <c r="J163" i="25"/>
  <c r="D162" i="25"/>
  <c r="L162" i="25"/>
  <c r="F162" i="25"/>
  <c r="H162" i="25"/>
  <c r="J162" i="25"/>
  <c r="D161" i="25"/>
  <c r="L161" i="25"/>
  <c r="F161" i="25"/>
  <c r="H161" i="25"/>
  <c r="J161" i="25"/>
  <c r="D160" i="25"/>
  <c r="L160" i="25"/>
  <c r="F160" i="25"/>
  <c r="H160" i="25"/>
  <c r="J160" i="25"/>
  <c r="D159" i="25"/>
  <c r="L159" i="25"/>
  <c r="F159" i="25"/>
  <c r="H159" i="25"/>
  <c r="J159" i="25"/>
  <c r="D158" i="25"/>
  <c r="L158" i="25"/>
  <c r="F158" i="25"/>
  <c r="H158" i="25"/>
  <c r="J158" i="25"/>
  <c r="D157" i="25"/>
  <c r="L157" i="25"/>
  <c r="F157" i="25"/>
  <c r="H157" i="25"/>
  <c r="J157" i="25"/>
  <c r="D156" i="25"/>
  <c r="L156" i="25"/>
  <c r="F156" i="25"/>
  <c r="H156" i="25"/>
  <c r="J156" i="25"/>
  <c r="D155" i="25"/>
  <c r="L155" i="25"/>
  <c r="F155" i="25"/>
  <c r="H155" i="25"/>
  <c r="J155" i="25"/>
  <c r="D154" i="25"/>
  <c r="L154" i="25"/>
  <c r="F154" i="25"/>
  <c r="H154" i="25"/>
  <c r="J154" i="25"/>
  <c r="D153" i="25"/>
  <c r="L153" i="25"/>
  <c r="F153" i="25"/>
  <c r="H153" i="25"/>
  <c r="J153" i="25"/>
  <c r="D152" i="25"/>
  <c r="L152" i="25"/>
  <c r="F152" i="25"/>
  <c r="H152" i="25"/>
  <c r="J152" i="25"/>
  <c r="D151" i="25"/>
  <c r="L151" i="25"/>
  <c r="F151" i="25"/>
  <c r="H151" i="25"/>
  <c r="J151" i="25"/>
  <c r="D150" i="25"/>
  <c r="L150" i="25"/>
  <c r="F150" i="25"/>
  <c r="H150" i="25"/>
  <c r="J150" i="25"/>
  <c r="D149" i="25"/>
  <c r="L149" i="25"/>
  <c r="F149" i="25"/>
  <c r="H149" i="25"/>
  <c r="J149" i="25"/>
  <c r="D148" i="25"/>
  <c r="L148" i="25"/>
  <c r="F148" i="25"/>
  <c r="H148" i="25"/>
  <c r="J148" i="25"/>
  <c r="D147" i="25"/>
  <c r="L147" i="25"/>
  <c r="F147" i="25"/>
  <c r="H147" i="25"/>
  <c r="J147" i="25"/>
  <c r="D146" i="25"/>
  <c r="L146" i="25"/>
  <c r="F146" i="25"/>
  <c r="H146" i="25"/>
  <c r="J146" i="25"/>
  <c r="D145" i="25"/>
  <c r="L145" i="25"/>
  <c r="F145" i="25"/>
  <c r="H145" i="25"/>
  <c r="J145" i="25"/>
  <c r="D144" i="25"/>
  <c r="L144" i="25"/>
  <c r="F144" i="25"/>
  <c r="H144" i="25"/>
  <c r="J144" i="25"/>
  <c r="D143" i="25"/>
  <c r="L143" i="25"/>
  <c r="F143" i="25"/>
  <c r="H143" i="25"/>
  <c r="J143" i="25"/>
  <c r="D142" i="25"/>
  <c r="L142" i="25"/>
  <c r="F142" i="25"/>
  <c r="H142" i="25"/>
  <c r="J142" i="25"/>
  <c r="D141" i="25"/>
  <c r="L141" i="25"/>
  <c r="F141" i="25"/>
  <c r="H141" i="25"/>
  <c r="J141" i="25"/>
  <c r="D140" i="25"/>
  <c r="L140" i="25"/>
  <c r="F140" i="25"/>
  <c r="H140" i="25"/>
  <c r="J140" i="25"/>
  <c r="D139" i="25"/>
  <c r="L139" i="25"/>
  <c r="F139" i="25"/>
  <c r="H139" i="25"/>
  <c r="J139" i="25"/>
  <c r="D138" i="25"/>
  <c r="L138" i="25"/>
  <c r="F138" i="25"/>
  <c r="H138" i="25"/>
  <c r="J138" i="25"/>
  <c r="D137" i="25"/>
  <c r="L137" i="25"/>
  <c r="F137" i="25"/>
  <c r="H137" i="25"/>
  <c r="J137" i="25"/>
  <c r="D136" i="25"/>
  <c r="L136" i="25"/>
  <c r="F136" i="25"/>
  <c r="H136" i="25"/>
  <c r="J136" i="25"/>
  <c r="D135" i="25"/>
  <c r="L135" i="25"/>
  <c r="F135" i="25"/>
  <c r="H135" i="25"/>
  <c r="J135" i="25"/>
  <c r="D134" i="25"/>
  <c r="L134" i="25"/>
  <c r="F134" i="25"/>
  <c r="H134" i="25"/>
  <c r="J134" i="25"/>
  <c r="D133" i="25"/>
  <c r="L133" i="25"/>
  <c r="F133" i="25"/>
  <c r="H133" i="25"/>
  <c r="J133" i="25"/>
  <c r="D132" i="25"/>
  <c r="L132" i="25"/>
  <c r="F132" i="25"/>
  <c r="H132" i="25"/>
  <c r="J132" i="25"/>
  <c r="D131" i="25"/>
  <c r="L131" i="25"/>
  <c r="F131" i="25"/>
  <c r="H131" i="25"/>
  <c r="J131" i="25"/>
  <c r="D130" i="25"/>
  <c r="L130" i="25"/>
  <c r="F130" i="25"/>
  <c r="H130" i="25"/>
  <c r="J130" i="25"/>
  <c r="D129" i="25"/>
  <c r="L129" i="25"/>
  <c r="F129" i="25"/>
  <c r="H129" i="25"/>
  <c r="J129" i="25"/>
  <c r="D128" i="25"/>
  <c r="L128" i="25"/>
  <c r="F128" i="25"/>
  <c r="H128" i="25"/>
  <c r="J128" i="25"/>
  <c r="D127" i="25"/>
  <c r="L127" i="25"/>
  <c r="F127" i="25"/>
  <c r="H127" i="25"/>
  <c r="J127" i="25"/>
  <c r="D126" i="25"/>
  <c r="L126" i="25"/>
  <c r="F126" i="25"/>
  <c r="H126" i="25"/>
  <c r="J126" i="25"/>
  <c r="D125" i="25"/>
  <c r="L125" i="25"/>
  <c r="F125" i="25"/>
  <c r="H125" i="25"/>
  <c r="J125" i="25"/>
  <c r="D124" i="25"/>
  <c r="L124" i="25"/>
  <c r="F124" i="25"/>
  <c r="H124" i="25"/>
  <c r="J124" i="25"/>
  <c r="D123" i="25"/>
  <c r="L123" i="25"/>
  <c r="F123" i="25"/>
  <c r="H123" i="25"/>
  <c r="J123" i="25"/>
  <c r="D122" i="25"/>
  <c r="L122" i="25"/>
  <c r="F122" i="25"/>
  <c r="H122" i="25"/>
  <c r="J122" i="25"/>
  <c r="D121" i="25"/>
  <c r="L121" i="25"/>
  <c r="F121" i="25"/>
  <c r="H121" i="25"/>
  <c r="J121" i="25"/>
  <c r="D120" i="25"/>
  <c r="L120" i="25"/>
  <c r="F120" i="25"/>
  <c r="H120" i="25"/>
  <c r="J120" i="25"/>
  <c r="D119" i="25"/>
  <c r="L119" i="25"/>
  <c r="F119" i="25"/>
  <c r="H119" i="25"/>
  <c r="J119" i="25"/>
  <c r="D118" i="25"/>
  <c r="L118" i="25"/>
  <c r="F118" i="25"/>
  <c r="H118" i="25"/>
  <c r="J118" i="25"/>
  <c r="D117" i="25"/>
  <c r="L117" i="25"/>
  <c r="F117" i="25"/>
  <c r="H117" i="25"/>
  <c r="J117" i="25"/>
  <c r="D116" i="25"/>
  <c r="L116" i="25"/>
  <c r="F116" i="25"/>
  <c r="H116" i="25"/>
  <c r="J116" i="25"/>
  <c r="D115" i="25"/>
  <c r="L115" i="25"/>
  <c r="F115" i="25"/>
  <c r="H115" i="25"/>
  <c r="J115" i="25"/>
  <c r="D114" i="25"/>
  <c r="L114" i="25"/>
  <c r="F114" i="25"/>
  <c r="H114" i="25"/>
  <c r="J114" i="25"/>
  <c r="D113" i="25"/>
  <c r="L113" i="25"/>
  <c r="F113" i="25"/>
  <c r="H113" i="25"/>
  <c r="J113" i="25"/>
  <c r="D112" i="25"/>
  <c r="L112" i="25"/>
  <c r="F112" i="25"/>
  <c r="H112" i="25"/>
  <c r="J112" i="25"/>
  <c r="D111" i="25"/>
  <c r="L111" i="25"/>
  <c r="F111" i="25"/>
  <c r="H111" i="25"/>
  <c r="J111" i="25"/>
  <c r="D110" i="25"/>
  <c r="L110" i="25"/>
  <c r="F110" i="25"/>
  <c r="H110" i="25"/>
  <c r="J110" i="25"/>
  <c r="D109" i="25"/>
  <c r="L109" i="25"/>
  <c r="F109" i="25"/>
  <c r="H109" i="25"/>
  <c r="J109" i="25"/>
  <c r="D108" i="25"/>
  <c r="L108" i="25"/>
  <c r="F108" i="25"/>
  <c r="H108" i="25"/>
  <c r="J108" i="25"/>
  <c r="D107" i="25"/>
  <c r="L107" i="25"/>
  <c r="F107" i="25"/>
  <c r="H107" i="25"/>
  <c r="J107" i="25"/>
  <c r="D106" i="25"/>
  <c r="L106" i="25"/>
  <c r="F106" i="25"/>
  <c r="H106" i="25"/>
  <c r="J106" i="25"/>
  <c r="D105" i="25"/>
  <c r="L105" i="25"/>
  <c r="F105" i="25"/>
  <c r="H105" i="25"/>
  <c r="J105" i="25"/>
  <c r="D104" i="25"/>
  <c r="L104" i="25"/>
  <c r="F104" i="25"/>
  <c r="H104" i="25"/>
  <c r="J104" i="25"/>
  <c r="D103" i="25"/>
  <c r="L103" i="25"/>
  <c r="F103" i="25"/>
  <c r="H103" i="25"/>
  <c r="J103" i="25"/>
  <c r="D102" i="25"/>
  <c r="L102" i="25"/>
  <c r="F102" i="25"/>
  <c r="H102" i="25"/>
  <c r="J102" i="25"/>
  <c r="D101" i="25"/>
  <c r="L101" i="25"/>
  <c r="F101" i="25"/>
  <c r="H101" i="25"/>
  <c r="J101" i="25"/>
  <c r="D100" i="25"/>
  <c r="L100" i="25"/>
  <c r="F100" i="25"/>
  <c r="H100" i="25"/>
  <c r="J100" i="25"/>
  <c r="D99" i="25"/>
  <c r="L99" i="25"/>
  <c r="F99" i="25"/>
  <c r="H99" i="25"/>
  <c r="J99" i="25"/>
  <c r="D98" i="25"/>
  <c r="L98" i="25"/>
  <c r="F98" i="25"/>
  <c r="H98" i="25"/>
  <c r="J98" i="25"/>
  <c r="D97" i="25"/>
  <c r="L97" i="25"/>
  <c r="F97" i="25"/>
  <c r="H97" i="25"/>
  <c r="J97" i="25"/>
  <c r="D96" i="25"/>
  <c r="L96" i="25"/>
  <c r="F96" i="25"/>
  <c r="H96" i="25"/>
  <c r="J96" i="25"/>
  <c r="D95" i="25"/>
  <c r="L95" i="25"/>
  <c r="F95" i="25"/>
  <c r="H95" i="25"/>
  <c r="J95" i="25"/>
  <c r="D94" i="25"/>
  <c r="L94" i="25"/>
  <c r="F94" i="25"/>
  <c r="H94" i="25"/>
  <c r="J94" i="25"/>
  <c r="D93" i="25"/>
  <c r="L93" i="25"/>
  <c r="F93" i="25"/>
  <c r="H93" i="25"/>
  <c r="J93" i="25"/>
  <c r="D92" i="25"/>
  <c r="L92" i="25"/>
  <c r="F92" i="25"/>
  <c r="H92" i="25"/>
  <c r="J92" i="25"/>
  <c r="D91" i="25"/>
  <c r="L91" i="25"/>
  <c r="F91" i="25"/>
  <c r="H91" i="25"/>
  <c r="J91" i="25"/>
  <c r="D90" i="25"/>
  <c r="L90" i="25"/>
  <c r="F90" i="25"/>
  <c r="H90" i="25"/>
  <c r="J90" i="25"/>
  <c r="D89" i="25"/>
  <c r="L89" i="25"/>
  <c r="F89" i="25"/>
  <c r="H89" i="25"/>
  <c r="J89" i="25"/>
  <c r="D88" i="25"/>
  <c r="L88" i="25"/>
  <c r="F88" i="25"/>
  <c r="H88" i="25"/>
  <c r="J88" i="25"/>
  <c r="D87" i="25"/>
  <c r="L87" i="25"/>
  <c r="F87" i="25"/>
  <c r="H87" i="25"/>
  <c r="J87" i="25"/>
  <c r="D86" i="25"/>
  <c r="L86" i="25"/>
  <c r="F86" i="25"/>
  <c r="H86" i="25"/>
  <c r="J86" i="25"/>
  <c r="D85" i="25"/>
  <c r="L85" i="25"/>
  <c r="F85" i="25"/>
  <c r="H85" i="25"/>
  <c r="J85" i="25"/>
  <c r="D84" i="25"/>
  <c r="L84" i="25"/>
  <c r="F84" i="25"/>
  <c r="H84" i="25"/>
  <c r="J84" i="25"/>
  <c r="D83" i="25"/>
  <c r="L83" i="25"/>
  <c r="F83" i="25"/>
  <c r="H83" i="25"/>
  <c r="J83" i="25"/>
  <c r="D82" i="25"/>
  <c r="L82" i="25"/>
  <c r="F82" i="25"/>
  <c r="H82" i="25"/>
  <c r="J82" i="25"/>
  <c r="D81" i="25"/>
  <c r="L81" i="25"/>
  <c r="F81" i="25"/>
  <c r="H81" i="25"/>
  <c r="J81" i="25"/>
  <c r="D80" i="25"/>
  <c r="L80" i="25"/>
  <c r="F80" i="25"/>
  <c r="H80" i="25"/>
  <c r="J80" i="25"/>
  <c r="D79" i="25"/>
  <c r="L79" i="25"/>
  <c r="F79" i="25"/>
  <c r="H79" i="25"/>
  <c r="J79" i="25"/>
  <c r="D78" i="25"/>
  <c r="L78" i="25"/>
  <c r="F78" i="25"/>
  <c r="H78" i="25"/>
  <c r="J78" i="25"/>
  <c r="D77" i="25"/>
  <c r="L77" i="25"/>
  <c r="F77" i="25"/>
  <c r="H77" i="25"/>
  <c r="J77" i="25"/>
  <c r="D76" i="25"/>
  <c r="L76" i="25"/>
  <c r="F76" i="25"/>
  <c r="H76" i="25"/>
  <c r="J76" i="25"/>
  <c r="D75" i="25"/>
  <c r="L75" i="25"/>
  <c r="F75" i="25"/>
  <c r="H75" i="25"/>
  <c r="J75" i="25"/>
  <c r="D74" i="25"/>
  <c r="L74" i="25"/>
  <c r="F74" i="25"/>
  <c r="H74" i="25"/>
  <c r="J74" i="25"/>
  <c r="D73" i="25"/>
  <c r="L73" i="25"/>
  <c r="F73" i="25"/>
  <c r="H73" i="25"/>
  <c r="J73" i="25"/>
  <c r="D72" i="25"/>
  <c r="L72" i="25"/>
  <c r="F72" i="25"/>
  <c r="H72" i="25"/>
  <c r="J72" i="25"/>
  <c r="D71" i="25"/>
  <c r="L71" i="25"/>
  <c r="F71" i="25"/>
  <c r="H71" i="25"/>
  <c r="J71" i="25"/>
  <c r="D70" i="25"/>
  <c r="L70" i="25"/>
  <c r="F70" i="25"/>
  <c r="H70" i="25"/>
  <c r="J70" i="25"/>
  <c r="D69" i="25"/>
  <c r="L69" i="25"/>
  <c r="F69" i="25"/>
  <c r="H69" i="25"/>
  <c r="J69" i="25"/>
  <c r="D68" i="25"/>
  <c r="L68" i="25"/>
  <c r="F68" i="25"/>
  <c r="H68" i="25"/>
  <c r="J68" i="25"/>
  <c r="D67" i="25"/>
  <c r="L67" i="25"/>
  <c r="F67" i="25"/>
  <c r="H67" i="25"/>
  <c r="J67" i="25"/>
  <c r="D66" i="25"/>
  <c r="L66" i="25"/>
  <c r="F66" i="25"/>
  <c r="H66" i="25"/>
  <c r="J66" i="25"/>
  <c r="D65" i="25"/>
  <c r="L65" i="25"/>
  <c r="F65" i="25"/>
  <c r="H65" i="25"/>
  <c r="J65" i="25"/>
  <c r="D64" i="25"/>
  <c r="L64" i="25"/>
  <c r="F64" i="25"/>
  <c r="H64" i="25"/>
  <c r="J64" i="25"/>
  <c r="D63" i="25"/>
  <c r="L63" i="25"/>
  <c r="F63" i="25"/>
  <c r="H63" i="25"/>
  <c r="J63" i="25"/>
  <c r="D62" i="25"/>
  <c r="L62" i="25"/>
  <c r="F62" i="25"/>
  <c r="H62" i="25"/>
  <c r="J62" i="25"/>
  <c r="D61" i="25"/>
  <c r="L61" i="25"/>
  <c r="F61" i="25"/>
  <c r="H61" i="25"/>
  <c r="J61" i="25"/>
  <c r="D60" i="25"/>
  <c r="L60" i="25"/>
  <c r="F60" i="25"/>
  <c r="H60" i="25"/>
  <c r="J60" i="25"/>
  <c r="D59" i="25"/>
  <c r="L59" i="25"/>
  <c r="F59" i="25"/>
  <c r="H59" i="25"/>
  <c r="J59" i="25"/>
  <c r="D58" i="25"/>
  <c r="L58" i="25"/>
  <c r="F58" i="25"/>
  <c r="H58" i="25"/>
  <c r="J58" i="25"/>
  <c r="D57" i="25"/>
  <c r="L57" i="25"/>
  <c r="F57" i="25"/>
  <c r="H57" i="25"/>
  <c r="J57" i="25"/>
  <c r="D56" i="25"/>
  <c r="L56" i="25"/>
  <c r="F56" i="25"/>
  <c r="H56" i="25"/>
  <c r="J56" i="25"/>
  <c r="D55" i="25"/>
  <c r="L55" i="25"/>
  <c r="F55" i="25"/>
  <c r="H55" i="25"/>
  <c r="J55" i="25"/>
  <c r="D54" i="25"/>
  <c r="L54" i="25"/>
  <c r="F54" i="25"/>
  <c r="H54" i="25"/>
  <c r="J54" i="25"/>
  <c r="D53" i="25"/>
  <c r="L53" i="25"/>
  <c r="F53" i="25"/>
  <c r="H53" i="25"/>
  <c r="J53" i="25"/>
  <c r="D52" i="25"/>
  <c r="L52" i="25"/>
  <c r="F52" i="25"/>
  <c r="H52" i="25"/>
  <c r="J52" i="25"/>
  <c r="D51" i="25"/>
  <c r="L51" i="25"/>
  <c r="F51" i="25"/>
  <c r="H51" i="25"/>
  <c r="J51" i="25"/>
  <c r="D50" i="25"/>
  <c r="L50" i="25"/>
  <c r="F50" i="25"/>
  <c r="H50" i="25"/>
  <c r="J50" i="25"/>
  <c r="D49" i="25"/>
  <c r="L49" i="25"/>
  <c r="F49" i="25"/>
  <c r="H49" i="25"/>
  <c r="J49" i="25"/>
  <c r="D48" i="25"/>
  <c r="L48" i="25"/>
  <c r="F48" i="25"/>
  <c r="H48" i="25"/>
  <c r="J48" i="25"/>
  <c r="D47" i="25"/>
  <c r="L47" i="25"/>
  <c r="F47" i="25"/>
  <c r="H47" i="25"/>
  <c r="J47" i="25"/>
  <c r="D46" i="25"/>
  <c r="L46" i="25"/>
  <c r="F46" i="25"/>
  <c r="H46" i="25"/>
  <c r="J46" i="25"/>
  <c r="D45" i="25"/>
  <c r="L45" i="25"/>
  <c r="F45" i="25"/>
  <c r="H45" i="25"/>
  <c r="J45" i="25"/>
  <c r="D44" i="25"/>
  <c r="L44" i="25"/>
  <c r="F44" i="25"/>
  <c r="H44" i="25"/>
  <c r="J44" i="25"/>
  <c r="D43" i="25"/>
  <c r="L43" i="25"/>
  <c r="F43" i="25"/>
  <c r="H43" i="25"/>
  <c r="J43" i="25"/>
  <c r="D42" i="25"/>
  <c r="L42" i="25"/>
  <c r="F42" i="25"/>
  <c r="H42" i="25"/>
  <c r="J42" i="25"/>
  <c r="D41" i="25"/>
  <c r="L41" i="25"/>
  <c r="F41" i="25"/>
  <c r="H41" i="25"/>
  <c r="J41" i="25"/>
  <c r="D40" i="25"/>
  <c r="L40" i="25"/>
  <c r="F40" i="25"/>
  <c r="H40" i="25"/>
  <c r="J40" i="25"/>
  <c r="D39" i="25"/>
  <c r="L39" i="25"/>
  <c r="F39" i="25"/>
  <c r="H39" i="25"/>
  <c r="J39" i="25"/>
  <c r="D38" i="25"/>
  <c r="L38" i="25"/>
  <c r="F38" i="25"/>
  <c r="H38" i="25"/>
  <c r="J38" i="25"/>
  <c r="D37" i="25"/>
  <c r="L37" i="25"/>
  <c r="F37" i="25"/>
  <c r="H37" i="25"/>
  <c r="J37" i="25"/>
  <c r="D36" i="25"/>
  <c r="L36" i="25"/>
  <c r="F36" i="25"/>
  <c r="H36" i="25"/>
  <c r="J36" i="25"/>
  <c r="D35" i="25"/>
  <c r="L35" i="25"/>
  <c r="F35" i="25"/>
  <c r="H35" i="25"/>
  <c r="J35" i="25"/>
  <c r="D34" i="25"/>
  <c r="L34" i="25"/>
  <c r="F34" i="25"/>
  <c r="H34" i="25"/>
  <c r="J34" i="25"/>
  <c r="D33" i="25"/>
  <c r="L33" i="25"/>
  <c r="F33" i="25"/>
  <c r="H33" i="25"/>
  <c r="J33" i="25"/>
  <c r="D32" i="25"/>
  <c r="L32" i="25"/>
  <c r="F32" i="25"/>
  <c r="H32" i="25"/>
  <c r="J32" i="25"/>
  <c r="D31" i="25"/>
  <c r="L31" i="25"/>
  <c r="F31" i="25"/>
  <c r="H31" i="25"/>
  <c r="J31" i="25"/>
  <c r="D30" i="25"/>
  <c r="L30" i="25"/>
  <c r="F30" i="25"/>
  <c r="H30" i="25"/>
  <c r="J30" i="25"/>
  <c r="D29" i="25"/>
  <c r="L29" i="25"/>
  <c r="F29" i="25"/>
  <c r="H29" i="25"/>
  <c r="J29" i="25"/>
  <c r="D28" i="25"/>
  <c r="L28" i="25"/>
  <c r="F28" i="25"/>
  <c r="H28" i="25"/>
  <c r="J28" i="25"/>
  <c r="D27" i="25"/>
  <c r="L27" i="25"/>
  <c r="F27" i="25"/>
  <c r="H27" i="25"/>
  <c r="J27" i="25"/>
  <c r="D26" i="25"/>
  <c r="L26" i="25"/>
  <c r="F26" i="25"/>
  <c r="H26" i="25"/>
  <c r="J26" i="25"/>
  <c r="D25" i="25"/>
  <c r="L25" i="25"/>
  <c r="F25" i="25"/>
  <c r="H25" i="25"/>
  <c r="J25" i="25"/>
  <c r="D24" i="25"/>
  <c r="L24" i="25"/>
  <c r="F24" i="25"/>
  <c r="H24" i="25"/>
  <c r="J24" i="25"/>
  <c r="D23" i="25"/>
  <c r="L23" i="25"/>
  <c r="F23" i="25"/>
  <c r="H23" i="25"/>
  <c r="J23" i="25"/>
  <c r="D22" i="25"/>
  <c r="L22" i="25"/>
  <c r="F22" i="25"/>
  <c r="H22" i="25"/>
  <c r="J22" i="25"/>
  <c r="D21" i="25"/>
  <c r="L21" i="25"/>
  <c r="F21" i="25"/>
  <c r="H21" i="25"/>
  <c r="J21" i="25"/>
  <c r="D20" i="25"/>
  <c r="L20" i="25"/>
  <c r="F20" i="25"/>
  <c r="H20" i="25"/>
  <c r="J20" i="25"/>
  <c r="D19" i="25"/>
  <c r="L19" i="25"/>
  <c r="F19" i="25"/>
  <c r="H19" i="25"/>
  <c r="J19" i="25"/>
  <c r="D18" i="25"/>
  <c r="L18" i="25"/>
  <c r="F18" i="25"/>
  <c r="H18" i="25"/>
  <c r="J18" i="25"/>
  <c r="D17" i="25"/>
  <c r="L17" i="25"/>
  <c r="F17" i="25"/>
  <c r="H17" i="25"/>
  <c r="J17" i="25"/>
  <c r="D16" i="25"/>
  <c r="L16" i="25"/>
  <c r="F16" i="25"/>
  <c r="H16" i="25"/>
  <c r="J16" i="25"/>
  <c r="D15" i="25"/>
  <c r="L15" i="25"/>
  <c r="F15" i="25"/>
  <c r="H15" i="25"/>
  <c r="J15" i="25"/>
  <c r="O14" i="25"/>
  <c r="D14" i="25"/>
  <c r="L14" i="25"/>
  <c r="F14" i="25"/>
  <c r="H14" i="25"/>
  <c r="J14" i="25"/>
  <c r="D13" i="25"/>
  <c r="L13" i="25"/>
  <c r="F13" i="25"/>
  <c r="H13" i="25"/>
  <c r="J13" i="25"/>
  <c r="D12" i="25"/>
  <c r="L12" i="25"/>
  <c r="F12" i="25"/>
  <c r="H12" i="25"/>
  <c r="J12" i="25"/>
  <c r="D11" i="25"/>
  <c r="L11" i="25"/>
  <c r="F11" i="25"/>
  <c r="H11" i="25"/>
  <c r="J11" i="25"/>
  <c r="D10" i="25"/>
  <c r="L10" i="25"/>
  <c r="F10" i="25"/>
  <c r="H10" i="25"/>
  <c r="J10" i="25"/>
  <c r="D9" i="25"/>
  <c r="L9" i="25"/>
  <c r="F9" i="25"/>
  <c r="H9" i="25"/>
  <c r="J9" i="25"/>
  <c r="D8" i="25"/>
  <c r="L8" i="25"/>
  <c r="F8" i="25"/>
  <c r="H8" i="25"/>
  <c r="J8" i="25"/>
  <c r="D7" i="25"/>
  <c r="L7" i="25"/>
  <c r="F7" i="25"/>
  <c r="H7" i="25"/>
  <c r="J7" i="25"/>
  <c r="P6" i="25"/>
  <c r="D6" i="25"/>
  <c r="L6" i="25"/>
  <c r="F6" i="25"/>
  <c r="H6" i="25"/>
  <c r="J6" i="25"/>
  <c r="P5" i="25"/>
  <c r="D5" i="25"/>
  <c r="L5" i="25"/>
  <c r="F5" i="25"/>
  <c r="H5" i="25"/>
  <c r="J5" i="25"/>
  <c r="P4" i="25"/>
  <c r="D4" i="25"/>
  <c r="L4" i="25"/>
  <c r="F4" i="25"/>
  <c r="H4" i="25"/>
  <c r="J4" i="25"/>
  <c r="P3" i="25"/>
  <c r="D3" i="25"/>
  <c r="L3" i="25"/>
  <c r="F3" i="25"/>
  <c r="H3" i="25"/>
  <c r="J3" i="25"/>
  <c r="A3" i="24"/>
  <c r="B3" i="24"/>
  <c r="N3" i="24"/>
  <c r="N4" i="24"/>
  <c r="N5" i="24"/>
  <c r="N6" i="24"/>
  <c r="N9" i="24"/>
  <c r="N10" i="24"/>
  <c r="N11" i="24"/>
  <c r="C3" i="24"/>
  <c r="E3" i="24"/>
  <c r="G3" i="24"/>
  <c r="I3" i="24"/>
  <c r="K3" i="24"/>
  <c r="O3" i="24"/>
  <c r="A4" i="24"/>
  <c r="B4" i="24"/>
  <c r="C4" i="24"/>
  <c r="E4" i="24"/>
  <c r="G4" i="24"/>
  <c r="I4" i="24"/>
  <c r="K4" i="24"/>
  <c r="O4" i="24"/>
  <c r="A5" i="24"/>
  <c r="B5" i="24"/>
  <c r="C5" i="24"/>
  <c r="E5" i="24"/>
  <c r="G5" i="24"/>
  <c r="I5" i="24"/>
  <c r="K5" i="24"/>
  <c r="O5" i="24"/>
  <c r="A6" i="24"/>
  <c r="B6" i="24"/>
  <c r="C6" i="24"/>
  <c r="E6" i="24"/>
  <c r="G6" i="24"/>
  <c r="I6" i="24"/>
  <c r="K6" i="24"/>
  <c r="O6" i="24"/>
  <c r="A7" i="24"/>
  <c r="B7" i="24"/>
  <c r="C7" i="24"/>
  <c r="E7" i="24"/>
  <c r="G7" i="24"/>
  <c r="I7" i="24"/>
  <c r="K7" i="24"/>
  <c r="A8" i="24"/>
  <c r="B8" i="24"/>
  <c r="C8" i="24"/>
  <c r="E8" i="24"/>
  <c r="G8" i="24"/>
  <c r="I8" i="24"/>
  <c r="K8" i="24"/>
  <c r="A9" i="24"/>
  <c r="B9" i="24"/>
  <c r="C9" i="24"/>
  <c r="E9" i="24"/>
  <c r="G9" i="24"/>
  <c r="I9" i="24"/>
  <c r="K9" i="24"/>
  <c r="O9" i="24"/>
  <c r="A10" i="24"/>
  <c r="B10" i="24"/>
  <c r="C10" i="24"/>
  <c r="E10" i="24"/>
  <c r="G10" i="24"/>
  <c r="I10" i="24"/>
  <c r="K10" i="24"/>
  <c r="O10" i="24"/>
  <c r="A11" i="24"/>
  <c r="B11" i="24"/>
  <c r="C11" i="24"/>
  <c r="E11" i="24"/>
  <c r="G11" i="24"/>
  <c r="I11" i="24"/>
  <c r="K11" i="24"/>
  <c r="A12" i="24"/>
  <c r="B12" i="24"/>
  <c r="C12" i="24"/>
  <c r="E12" i="24"/>
  <c r="G12" i="24"/>
  <c r="I12" i="24"/>
  <c r="K12" i="24"/>
  <c r="A13" i="24"/>
  <c r="B13" i="24"/>
  <c r="C13" i="24"/>
  <c r="E13" i="24"/>
  <c r="G13" i="24"/>
  <c r="I13" i="24"/>
  <c r="K13" i="24"/>
  <c r="A14" i="24"/>
  <c r="B14" i="24"/>
  <c r="C14" i="24"/>
  <c r="E14" i="24"/>
  <c r="G14" i="24"/>
  <c r="I14" i="24"/>
  <c r="K14" i="24"/>
  <c r="A15" i="24"/>
  <c r="B15" i="24"/>
  <c r="C15" i="24"/>
  <c r="E15" i="24"/>
  <c r="G15" i="24"/>
  <c r="I15" i="24"/>
  <c r="K15" i="24"/>
  <c r="A16" i="24"/>
  <c r="B16" i="24"/>
  <c r="C16" i="24"/>
  <c r="E16" i="24"/>
  <c r="G16" i="24"/>
  <c r="I16" i="24"/>
  <c r="K16" i="24"/>
  <c r="A17" i="24"/>
  <c r="B17" i="24"/>
  <c r="C17" i="24"/>
  <c r="E17" i="24"/>
  <c r="G17" i="24"/>
  <c r="I17" i="24"/>
  <c r="K17" i="24"/>
  <c r="A18" i="24"/>
  <c r="B18" i="24"/>
  <c r="C18" i="24"/>
  <c r="E18" i="24"/>
  <c r="G18" i="24"/>
  <c r="I18" i="24"/>
  <c r="K18" i="24"/>
  <c r="A19" i="24"/>
  <c r="B19" i="24"/>
  <c r="C19" i="24"/>
  <c r="E19" i="24"/>
  <c r="G19" i="24"/>
  <c r="I19" i="24"/>
  <c r="K19" i="24"/>
  <c r="N19" i="24"/>
  <c r="A20" i="24"/>
  <c r="B20" i="24"/>
  <c r="C20" i="24"/>
  <c r="E20" i="24"/>
  <c r="G20" i="24"/>
  <c r="I20" i="24"/>
  <c r="K20" i="24"/>
  <c r="A21" i="24"/>
  <c r="B21" i="24"/>
  <c r="C21" i="24"/>
  <c r="E21" i="24"/>
  <c r="G21" i="24"/>
  <c r="I21" i="24"/>
  <c r="K21" i="24"/>
  <c r="A22" i="24"/>
  <c r="B22" i="24"/>
  <c r="C22" i="24"/>
  <c r="E22" i="24"/>
  <c r="G22" i="24"/>
  <c r="I22" i="24"/>
  <c r="K22" i="24"/>
  <c r="A23" i="24"/>
  <c r="B23" i="24"/>
  <c r="C23" i="24"/>
  <c r="E23" i="24"/>
  <c r="G23" i="24"/>
  <c r="I23" i="24"/>
  <c r="K23" i="24"/>
  <c r="A24" i="24"/>
  <c r="B24" i="24"/>
  <c r="C24" i="24"/>
  <c r="E24" i="24"/>
  <c r="G24" i="24"/>
  <c r="I24" i="24"/>
  <c r="K24" i="24"/>
  <c r="A25" i="24"/>
  <c r="B25" i="24"/>
  <c r="C25" i="24"/>
  <c r="E25" i="24"/>
  <c r="G25" i="24"/>
  <c r="I25" i="24"/>
  <c r="K25" i="24"/>
  <c r="A26" i="24"/>
  <c r="B26" i="24"/>
  <c r="C26" i="24"/>
  <c r="E26" i="24"/>
  <c r="G26" i="24"/>
  <c r="I26" i="24"/>
  <c r="K26" i="24"/>
  <c r="A27" i="24"/>
  <c r="B27" i="24"/>
  <c r="C27" i="24"/>
  <c r="E27" i="24"/>
  <c r="G27" i="24"/>
  <c r="I27" i="24"/>
  <c r="K27" i="24"/>
  <c r="A28" i="24"/>
  <c r="B28" i="24"/>
  <c r="C28" i="24"/>
  <c r="E28" i="24"/>
  <c r="G28" i="24"/>
  <c r="I28" i="24"/>
  <c r="K28" i="24"/>
  <c r="A29" i="24"/>
  <c r="B29" i="24"/>
  <c r="C29" i="24"/>
  <c r="E29" i="24"/>
  <c r="G29" i="24"/>
  <c r="I29" i="24"/>
  <c r="K29" i="24"/>
  <c r="A30" i="24"/>
  <c r="B30" i="24"/>
  <c r="C30" i="24"/>
  <c r="E30" i="24"/>
  <c r="G30" i="24"/>
  <c r="I30" i="24"/>
  <c r="K30" i="24"/>
  <c r="A31" i="24"/>
  <c r="B31" i="24"/>
  <c r="C31" i="24"/>
  <c r="E31" i="24"/>
  <c r="G31" i="24"/>
  <c r="I31" i="24"/>
  <c r="K31" i="24"/>
  <c r="A32" i="24"/>
  <c r="B32" i="24"/>
  <c r="C32" i="24"/>
  <c r="E32" i="24"/>
  <c r="G32" i="24"/>
  <c r="I32" i="24"/>
  <c r="K32" i="24"/>
  <c r="A33" i="24"/>
  <c r="B33" i="24"/>
  <c r="C33" i="24"/>
  <c r="E33" i="24"/>
  <c r="G33" i="24"/>
  <c r="I33" i="24"/>
  <c r="K33" i="24"/>
  <c r="A34" i="24"/>
  <c r="B34" i="24"/>
  <c r="C34" i="24"/>
  <c r="E34" i="24"/>
  <c r="G34" i="24"/>
  <c r="I34" i="24"/>
  <c r="K34" i="24"/>
  <c r="A35" i="24"/>
  <c r="B35" i="24"/>
  <c r="C35" i="24"/>
  <c r="E35" i="24"/>
  <c r="G35" i="24"/>
  <c r="I35" i="24"/>
  <c r="K35" i="24"/>
  <c r="A36" i="24"/>
  <c r="B36" i="24"/>
  <c r="C36" i="24"/>
  <c r="E36" i="24"/>
  <c r="G36" i="24"/>
  <c r="I36" i="24"/>
  <c r="K36" i="24"/>
  <c r="A37" i="24"/>
  <c r="B37" i="24"/>
  <c r="C37" i="24"/>
  <c r="E37" i="24"/>
  <c r="G37" i="24"/>
  <c r="I37" i="24"/>
  <c r="K37" i="24"/>
  <c r="A38" i="24"/>
  <c r="B38" i="24"/>
  <c r="C38" i="24"/>
  <c r="E38" i="24"/>
  <c r="G38" i="24"/>
  <c r="I38" i="24"/>
  <c r="K38" i="24"/>
  <c r="A39" i="24"/>
  <c r="B39" i="24"/>
  <c r="C39" i="24"/>
  <c r="E39" i="24"/>
  <c r="G39" i="24"/>
  <c r="I39" i="24"/>
  <c r="K39" i="24"/>
  <c r="A40" i="24"/>
  <c r="B40" i="24"/>
  <c r="C40" i="24"/>
  <c r="E40" i="24"/>
  <c r="G40" i="24"/>
  <c r="I40" i="24"/>
  <c r="K40" i="24"/>
  <c r="A41" i="24"/>
  <c r="B41" i="24"/>
  <c r="C41" i="24"/>
  <c r="E41" i="24"/>
  <c r="G41" i="24"/>
  <c r="I41" i="24"/>
  <c r="K41" i="24"/>
  <c r="A42" i="24"/>
  <c r="B42" i="24"/>
  <c r="C42" i="24"/>
  <c r="E42" i="24"/>
  <c r="G42" i="24"/>
  <c r="I42" i="24"/>
  <c r="K42" i="24"/>
  <c r="A43" i="24"/>
  <c r="B43" i="24"/>
  <c r="C43" i="24"/>
  <c r="E43" i="24"/>
  <c r="G43" i="24"/>
  <c r="I43" i="24"/>
  <c r="K43" i="24"/>
  <c r="A44" i="24"/>
  <c r="B44" i="24"/>
  <c r="C44" i="24"/>
  <c r="E44" i="24"/>
  <c r="G44" i="24"/>
  <c r="I44" i="24"/>
  <c r="K44" i="24"/>
  <c r="A45" i="24"/>
  <c r="B45" i="24"/>
  <c r="C45" i="24"/>
  <c r="E45" i="24"/>
  <c r="G45" i="24"/>
  <c r="I45" i="24"/>
  <c r="K45" i="24"/>
  <c r="A46" i="24"/>
  <c r="B46" i="24"/>
  <c r="C46" i="24"/>
  <c r="E46" i="24"/>
  <c r="G46" i="24"/>
  <c r="I46" i="24"/>
  <c r="K46" i="24"/>
  <c r="A47" i="24"/>
  <c r="B47" i="24"/>
  <c r="C47" i="24"/>
  <c r="E47" i="24"/>
  <c r="G47" i="24"/>
  <c r="I47" i="24"/>
  <c r="K47" i="24"/>
  <c r="A48" i="24"/>
  <c r="B48" i="24"/>
  <c r="C48" i="24"/>
  <c r="E48" i="24"/>
  <c r="G48" i="24"/>
  <c r="I48" i="24"/>
  <c r="K48" i="24"/>
  <c r="A49" i="24"/>
  <c r="B49" i="24"/>
  <c r="C49" i="24"/>
  <c r="E49" i="24"/>
  <c r="G49" i="24"/>
  <c r="I49" i="24"/>
  <c r="K49" i="24"/>
  <c r="A50" i="24"/>
  <c r="B50" i="24"/>
  <c r="C50" i="24"/>
  <c r="E50" i="24"/>
  <c r="G50" i="24"/>
  <c r="I50" i="24"/>
  <c r="K50" i="24"/>
  <c r="A51" i="24"/>
  <c r="B51" i="24"/>
  <c r="C51" i="24"/>
  <c r="E51" i="24"/>
  <c r="G51" i="24"/>
  <c r="I51" i="24"/>
  <c r="K51" i="24"/>
  <c r="A52" i="24"/>
  <c r="B52" i="24"/>
  <c r="C52" i="24"/>
  <c r="E52" i="24"/>
  <c r="G52" i="24"/>
  <c r="I52" i="24"/>
  <c r="K52" i="24"/>
  <c r="A53" i="24"/>
  <c r="B53" i="24"/>
  <c r="C53" i="24"/>
  <c r="E53" i="24"/>
  <c r="G53" i="24"/>
  <c r="I53" i="24"/>
  <c r="K53" i="24"/>
  <c r="A54" i="24"/>
  <c r="B54" i="24"/>
  <c r="C54" i="24"/>
  <c r="E54" i="24"/>
  <c r="G54" i="24"/>
  <c r="I54" i="24"/>
  <c r="K54" i="24"/>
  <c r="A55" i="24"/>
  <c r="B55" i="24"/>
  <c r="C55" i="24"/>
  <c r="E55" i="24"/>
  <c r="G55" i="24"/>
  <c r="I55" i="24"/>
  <c r="K55" i="24"/>
  <c r="A56" i="24"/>
  <c r="B56" i="24"/>
  <c r="C56" i="24"/>
  <c r="E56" i="24"/>
  <c r="G56" i="24"/>
  <c r="I56" i="24"/>
  <c r="K56" i="24"/>
  <c r="A57" i="24"/>
  <c r="B57" i="24"/>
  <c r="C57" i="24"/>
  <c r="E57" i="24"/>
  <c r="G57" i="24"/>
  <c r="I57" i="24"/>
  <c r="K57" i="24"/>
  <c r="A58" i="24"/>
  <c r="B58" i="24"/>
  <c r="C58" i="24"/>
  <c r="E58" i="24"/>
  <c r="G58" i="24"/>
  <c r="I58" i="24"/>
  <c r="K58" i="24"/>
  <c r="A59" i="24"/>
  <c r="B59" i="24"/>
  <c r="C59" i="24"/>
  <c r="E59" i="24"/>
  <c r="G59" i="24"/>
  <c r="I59" i="24"/>
  <c r="K59" i="24"/>
  <c r="A60" i="24"/>
  <c r="B60" i="24"/>
  <c r="C60" i="24"/>
  <c r="E60" i="24"/>
  <c r="G60" i="24"/>
  <c r="I60" i="24"/>
  <c r="K60" i="24"/>
  <c r="A61" i="24"/>
  <c r="B61" i="24"/>
  <c r="C61" i="24"/>
  <c r="E61" i="24"/>
  <c r="G61" i="24"/>
  <c r="I61" i="24"/>
  <c r="K61" i="24"/>
  <c r="A62" i="24"/>
  <c r="B62" i="24"/>
  <c r="C62" i="24"/>
  <c r="E62" i="24"/>
  <c r="G62" i="24"/>
  <c r="I62" i="24"/>
  <c r="K62" i="24"/>
  <c r="A63" i="24"/>
  <c r="B63" i="24"/>
  <c r="C63" i="24"/>
  <c r="E63" i="24"/>
  <c r="G63" i="24"/>
  <c r="I63" i="24"/>
  <c r="K63" i="24"/>
  <c r="A64" i="24"/>
  <c r="B64" i="24"/>
  <c r="C64" i="24"/>
  <c r="E64" i="24"/>
  <c r="G64" i="24"/>
  <c r="I64" i="24"/>
  <c r="K64" i="24"/>
  <c r="A65" i="24"/>
  <c r="B65" i="24"/>
  <c r="C65" i="24"/>
  <c r="E65" i="24"/>
  <c r="G65" i="24"/>
  <c r="I65" i="24"/>
  <c r="K65" i="24"/>
  <c r="A66" i="24"/>
  <c r="B66" i="24"/>
  <c r="C66" i="24"/>
  <c r="E66" i="24"/>
  <c r="G66" i="24"/>
  <c r="I66" i="24"/>
  <c r="K66" i="24"/>
  <c r="A67" i="24"/>
  <c r="B67" i="24"/>
  <c r="C67" i="24"/>
  <c r="E67" i="24"/>
  <c r="G67" i="24"/>
  <c r="I67" i="24"/>
  <c r="K67" i="24"/>
  <c r="A68" i="24"/>
  <c r="B68" i="24"/>
  <c r="C68" i="24"/>
  <c r="E68" i="24"/>
  <c r="G68" i="24"/>
  <c r="I68" i="24"/>
  <c r="K68" i="24"/>
  <c r="A69" i="24"/>
  <c r="B69" i="24"/>
  <c r="C69" i="24"/>
  <c r="E69" i="24"/>
  <c r="G69" i="24"/>
  <c r="I69" i="24"/>
  <c r="K69" i="24"/>
  <c r="A70" i="24"/>
  <c r="B70" i="24"/>
  <c r="C70" i="24"/>
  <c r="E70" i="24"/>
  <c r="G70" i="24"/>
  <c r="I70" i="24"/>
  <c r="K70" i="24"/>
  <c r="A71" i="24"/>
  <c r="B71" i="24"/>
  <c r="C71" i="24"/>
  <c r="E71" i="24"/>
  <c r="G71" i="24"/>
  <c r="I71" i="24"/>
  <c r="K71" i="24"/>
  <c r="A72" i="24"/>
  <c r="B72" i="24"/>
  <c r="C72" i="24"/>
  <c r="E72" i="24"/>
  <c r="G72" i="24"/>
  <c r="I72" i="24"/>
  <c r="K72" i="24"/>
  <c r="A73" i="24"/>
  <c r="B73" i="24"/>
  <c r="C73" i="24"/>
  <c r="E73" i="24"/>
  <c r="G73" i="24"/>
  <c r="I73" i="24"/>
  <c r="K73" i="24"/>
  <c r="A74" i="24"/>
  <c r="B74" i="24"/>
  <c r="C74" i="24"/>
  <c r="E74" i="24"/>
  <c r="G74" i="24"/>
  <c r="I74" i="24"/>
  <c r="K74" i="24"/>
  <c r="A75" i="24"/>
  <c r="B75" i="24"/>
  <c r="C75" i="24"/>
  <c r="E75" i="24"/>
  <c r="G75" i="24"/>
  <c r="I75" i="24"/>
  <c r="K75" i="24"/>
  <c r="A76" i="24"/>
  <c r="B76" i="24"/>
  <c r="C76" i="24"/>
  <c r="E76" i="24"/>
  <c r="G76" i="24"/>
  <c r="I76" i="24"/>
  <c r="K76" i="24"/>
  <c r="A77" i="24"/>
  <c r="B77" i="24"/>
  <c r="C77" i="24"/>
  <c r="E77" i="24"/>
  <c r="G77" i="24"/>
  <c r="I77" i="24"/>
  <c r="K77" i="24"/>
  <c r="A78" i="24"/>
  <c r="B78" i="24"/>
  <c r="C78" i="24"/>
  <c r="E78" i="24"/>
  <c r="G78" i="24"/>
  <c r="I78" i="24"/>
  <c r="K78" i="24"/>
  <c r="A79" i="24"/>
  <c r="B79" i="24"/>
  <c r="C79" i="24"/>
  <c r="E79" i="24"/>
  <c r="G79" i="24"/>
  <c r="I79" i="24"/>
  <c r="K79" i="24"/>
  <c r="A80" i="24"/>
  <c r="B80" i="24"/>
  <c r="C80" i="24"/>
  <c r="E80" i="24"/>
  <c r="G80" i="24"/>
  <c r="I80" i="24"/>
  <c r="K80" i="24"/>
  <c r="A81" i="24"/>
  <c r="B81" i="24"/>
  <c r="C81" i="24"/>
  <c r="E81" i="24"/>
  <c r="G81" i="24"/>
  <c r="I81" i="24"/>
  <c r="K81" i="24"/>
  <c r="A82" i="24"/>
  <c r="B82" i="24"/>
  <c r="C82" i="24"/>
  <c r="E82" i="24"/>
  <c r="G82" i="24"/>
  <c r="I82" i="24"/>
  <c r="K82" i="24"/>
  <c r="A83" i="24"/>
  <c r="B83" i="24"/>
  <c r="C83" i="24"/>
  <c r="E83" i="24"/>
  <c r="G83" i="24"/>
  <c r="I83" i="24"/>
  <c r="K83" i="24"/>
  <c r="A84" i="24"/>
  <c r="B84" i="24"/>
  <c r="C84" i="24"/>
  <c r="E84" i="24"/>
  <c r="G84" i="24"/>
  <c r="I84" i="24"/>
  <c r="K84" i="24"/>
  <c r="A85" i="24"/>
  <c r="B85" i="24"/>
  <c r="C85" i="24"/>
  <c r="E85" i="24"/>
  <c r="G85" i="24"/>
  <c r="I85" i="24"/>
  <c r="K85" i="24"/>
  <c r="A86" i="24"/>
  <c r="B86" i="24"/>
  <c r="C86" i="24"/>
  <c r="E86" i="24"/>
  <c r="G86" i="24"/>
  <c r="I86" i="24"/>
  <c r="K86" i="24"/>
  <c r="A87" i="24"/>
  <c r="B87" i="24"/>
  <c r="C87" i="24"/>
  <c r="E87" i="24"/>
  <c r="G87" i="24"/>
  <c r="I87" i="24"/>
  <c r="K87" i="24"/>
  <c r="A88" i="24"/>
  <c r="B88" i="24"/>
  <c r="C88" i="24"/>
  <c r="E88" i="24"/>
  <c r="G88" i="24"/>
  <c r="I88" i="24"/>
  <c r="K88" i="24"/>
  <c r="A89" i="24"/>
  <c r="B89" i="24"/>
  <c r="C89" i="24"/>
  <c r="E89" i="24"/>
  <c r="G89" i="24"/>
  <c r="I89" i="24"/>
  <c r="K89" i="24"/>
  <c r="A90" i="24"/>
  <c r="B90" i="24"/>
  <c r="C90" i="24"/>
  <c r="E90" i="24"/>
  <c r="G90" i="24"/>
  <c r="I90" i="24"/>
  <c r="K90" i="24"/>
  <c r="A91" i="24"/>
  <c r="B91" i="24"/>
  <c r="C91" i="24"/>
  <c r="E91" i="24"/>
  <c r="G91" i="24"/>
  <c r="I91" i="24"/>
  <c r="K91" i="24"/>
  <c r="A92" i="24"/>
  <c r="B92" i="24"/>
  <c r="C92" i="24"/>
  <c r="E92" i="24"/>
  <c r="G92" i="24"/>
  <c r="I92" i="24"/>
  <c r="K92" i="24"/>
  <c r="A93" i="24"/>
  <c r="B93" i="24"/>
  <c r="C93" i="24"/>
  <c r="E93" i="24"/>
  <c r="G93" i="24"/>
  <c r="I93" i="24"/>
  <c r="K93" i="24"/>
  <c r="A94" i="24"/>
  <c r="B94" i="24"/>
  <c r="C94" i="24"/>
  <c r="E94" i="24"/>
  <c r="G94" i="24"/>
  <c r="I94" i="24"/>
  <c r="K94" i="24"/>
  <c r="A95" i="24"/>
  <c r="B95" i="24"/>
  <c r="C95" i="24"/>
  <c r="E95" i="24"/>
  <c r="G95" i="24"/>
  <c r="I95" i="24"/>
  <c r="K95" i="24"/>
  <c r="A96" i="24"/>
  <c r="B96" i="24"/>
  <c r="C96" i="24"/>
  <c r="E96" i="24"/>
  <c r="G96" i="24"/>
  <c r="I96" i="24"/>
  <c r="K96" i="24"/>
  <c r="A97" i="24"/>
  <c r="B97" i="24"/>
  <c r="C97" i="24"/>
  <c r="E97" i="24"/>
  <c r="G97" i="24"/>
  <c r="I97" i="24"/>
  <c r="K97" i="24"/>
  <c r="A98" i="24"/>
  <c r="B98" i="24"/>
  <c r="C98" i="24"/>
  <c r="E98" i="24"/>
  <c r="G98" i="24"/>
  <c r="I98" i="24"/>
  <c r="K98" i="24"/>
  <c r="A99" i="24"/>
  <c r="B99" i="24"/>
  <c r="C99" i="24"/>
  <c r="E99" i="24"/>
  <c r="G99" i="24"/>
  <c r="I99" i="24"/>
  <c r="K99" i="24"/>
  <c r="A100" i="24"/>
  <c r="B100" i="24"/>
  <c r="C100" i="24"/>
  <c r="E100" i="24"/>
  <c r="G100" i="24"/>
  <c r="I100" i="24"/>
  <c r="K100" i="24"/>
  <c r="A101" i="24"/>
  <c r="B101" i="24"/>
  <c r="C101" i="24"/>
  <c r="E101" i="24"/>
  <c r="G101" i="24"/>
  <c r="I101" i="24"/>
  <c r="K101" i="24"/>
  <c r="A102" i="24"/>
  <c r="B102" i="24"/>
  <c r="C102" i="24"/>
  <c r="E102" i="24"/>
  <c r="G102" i="24"/>
  <c r="I102" i="24"/>
  <c r="K102" i="24"/>
  <c r="A103" i="24"/>
  <c r="B103" i="24"/>
  <c r="C103" i="24"/>
  <c r="E103" i="24"/>
  <c r="G103" i="24"/>
  <c r="I103" i="24"/>
  <c r="K103" i="24"/>
  <c r="A104" i="24"/>
  <c r="B104" i="24"/>
  <c r="C104" i="24"/>
  <c r="E104" i="24"/>
  <c r="G104" i="24"/>
  <c r="I104" i="24"/>
  <c r="K104" i="24"/>
  <c r="A105" i="24"/>
  <c r="B105" i="24"/>
  <c r="C105" i="24"/>
  <c r="E105" i="24"/>
  <c r="G105" i="24"/>
  <c r="I105" i="24"/>
  <c r="K105" i="24"/>
  <c r="A106" i="24"/>
  <c r="B106" i="24"/>
  <c r="C106" i="24"/>
  <c r="E106" i="24"/>
  <c r="G106" i="24"/>
  <c r="I106" i="24"/>
  <c r="K106" i="24"/>
  <c r="A107" i="24"/>
  <c r="B107" i="24"/>
  <c r="C107" i="24"/>
  <c r="E107" i="24"/>
  <c r="G107" i="24"/>
  <c r="I107" i="24"/>
  <c r="K107" i="24"/>
  <c r="A108" i="24"/>
  <c r="B108" i="24"/>
  <c r="C108" i="24"/>
  <c r="E108" i="24"/>
  <c r="G108" i="24"/>
  <c r="I108" i="24"/>
  <c r="K108" i="24"/>
  <c r="A109" i="24"/>
  <c r="B109" i="24"/>
  <c r="C109" i="24"/>
  <c r="E109" i="24"/>
  <c r="G109" i="24"/>
  <c r="I109" i="24"/>
  <c r="K109" i="24"/>
  <c r="A110" i="24"/>
  <c r="B110" i="24"/>
  <c r="C110" i="24"/>
  <c r="E110" i="24"/>
  <c r="G110" i="24"/>
  <c r="I110" i="24"/>
  <c r="K110" i="24"/>
  <c r="A111" i="24"/>
  <c r="B111" i="24"/>
  <c r="C111" i="24"/>
  <c r="E111" i="24"/>
  <c r="G111" i="24"/>
  <c r="I111" i="24"/>
  <c r="K111" i="24"/>
  <c r="A112" i="24"/>
  <c r="B112" i="24"/>
  <c r="C112" i="24"/>
  <c r="E112" i="24"/>
  <c r="G112" i="24"/>
  <c r="I112" i="24"/>
  <c r="K112" i="24"/>
  <c r="A113" i="24"/>
  <c r="B113" i="24"/>
  <c r="C113" i="24"/>
  <c r="E113" i="24"/>
  <c r="G113" i="24"/>
  <c r="I113" i="24"/>
  <c r="K113" i="24"/>
  <c r="A114" i="24"/>
  <c r="B114" i="24"/>
  <c r="C114" i="24"/>
  <c r="E114" i="24"/>
  <c r="G114" i="24"/>
  <c r="I114" i="24"/>
  <c r="K114" i="24"/>
  <c r="A115" i="24"/>
  <c r="B115" i="24"/>
  <c r="C115" i="24"/>
  <c r="E115" i="24"/>
  <c r="G115" i="24"/>
  <c r="I115" i="24"/>
  <c r="K115" i="24"/>
  <c r="A116" i="24"/>
  <c r="B116" i="24"/>
  <c r="C116" i="24"/>
  <c r="E116" i="24"/>
  <c r="G116" i="24"/>
  <c r="I116" i="24"/>
  <c r="K116" i="24"/>
  <c r="A117" i="24"/>
  <c r="B117" i="24"/>
  <c r="C117" i="24"/>
  <c r="E117" i="24"/>
  <c r="G117" i="24"/>
  <c r="I117" i="24"/>
  <c r="K117" i="24"/>
  <c r="A118" i="24"/>
  <c r="B118" i="24"/>
  <c r="C118" i="24"/>
  <c r="E118" i="24"/>
  <c r="G118" i="24"/>
  <c r="I118" i="24"/>
  <c r="K118" i="24"/>
  <c r="A119" i="24"/>
  <c r="B119" i="24"/>
  <c r="C119" i="24"/>
  <c r="E119" i="24"/>
  <c r="G119" i="24"/>
  <c r="I119" i="24"/>
  <c r="K119" i="24"/>
  <c r="A120" i="24"/>
  <c r="B120" i="24"/>
  <c r="C120" i="24"/>
  <c r="E120" i="24"/>
  <c r="G120" i="24"/>
  <c r="I120" i="24"/>
  <c r="K120" i="24"/>
  <c r="A121" i="24"/>
  <c r="B121" i="24"/>
  <c r="C121" i="24"/>
  <c r="E121" i="24"/>
  <c r="G121" i="24"/>
  <c r="I121" i="24"/>
  <c r="K121" i="24"/>
  <c r="A122" i="24"/>
  <c r="B122" i="24"/>
  <c r="C122" i="24"/>
  <c r="E122" i="24"/>
  <c r="G122" i="24"/>
  <c r="I122" i="24"/>
  <c r="K122" i="24"/>
  <c r="A123" i="24"/>
  <c r="B123" i="24"/>
  <c r="C123" i="24"/>
  <c r="E123" i="24"/>
  <c r="G123" i="24"/>
  <c r="I123" i="24"/>
  <c r="K123" i="24"/>
  <c r="A124" i="24"/>
  <c r="B124" i="24"/>
  <c r="C124" i="24"/>
  <c r="E124" i="24"/>
  <c r="G124" i="24"/>
  <c r="I124" i="24"/>
  <c r="K124" i="24"/>
  <c r="A125" i="24"/>
  <c r="B125" i="24"/>
  <c r="C125" i="24"/>
  <c r="E125" i="24"/>
  <c r="G125" i="24"/>
  <c r="I125" i="24"/>
  <c r="K125" i="24"/>
  <c r="A126" i="24"/>
  <c r="B126" i="24"/>
  <c r="C126" i="24"/>
  <c r="E126" i="24"/>
  <c r="G126" i="24"/>
  <c r="I126" i="24"/>
  <c r="K126" i="24"/>
  <c r="A127" i="24"/>
  <c r="B127" i="24"/>
  <c r="C127" i="24"/>
  <c r="E127" i="24"/>
  <c r="G127" i="24"/>
  <c r="I127" i="24"/>
  <c r="K127" i="24"/>
  <c r="A128" i="24"/>
  <c r="B128" i="24"/>
  <c r="C128" i="24"/>
  <c r="E128" i="24"/>
  <c r="G128" i="24"/>
  <c r="I128" i="24"/>
  <c r="K128" i="24"/>
  <c r="A129" i="24"/>
  <c r="B129" i="24"/>
  <c r="C129" i="24"/>
  <c r="E129" i="24"/>
  <c r="G129" i="24"/>
  <c r="I129" i="24"/>
  <c r="K129" i="24"/>
  <c r="A130" i="24"/>
  <c r="B130" i="24"/>
  <c r="C130" i="24"/>
  <c r="E130" i="24"/>
  <c r="G130" i="24"/>
  <c r="I130" i="24"/>
  <c r="K130" i="24"/>
  <c r="A131" i="24"/>
  <c r="B131" i="24"/>
  <c r="C131" i="24"/>
  <c r="E131" i="24"/>
  <c r="G131" i="24"/>
  <c r="I131" i="24"/>
  <c r="K131" i="24"/>
  <c r="A132" i="24"/>
  <c r="B132" i="24"/>
  <c r="C132" i="24"/>
  <c r="E132" i="24"/>
  <c r="G132" i="24"/>
  <c r="I132" i="24"/>
  <c r="K132" i="24"/>
  <c r="A133" i="24"/>
  <c r="B133" i="24"/>
  <c r="C133" i="24"/>
  <c r="E133" i="24"/>
  <c r="G133" i="24"/>
  <c r="I133" i="24"/>
  <c r="K133" i="24"/>
  <c r="A134" i="24"/>
  <c r="B134" i="24"/>
  <c r="C134" i="24"/>
  <c r="E134" i="24"/>
  <c r="G134" i="24"/>
  <c r="I134" i="24"/>
  <c r="K134" i="24"/>
  <c r="A135" i="24"/>
  <c r="B135" i="24"/>
  <c r="C135" i="24"/>
  <c r="E135" i="24"/>
  <c r="G135" i="24"/>
  <c r="I135" i="24"/>
  <c r="K135" i="24"/>
  <c r="A136" i="24"/>
  <c r="B136" i="24"/>
  <c r="C136" i="24"/>
  <c r="E136" i="24"/>
  <c r="G136" i="24"/>
  <c r="I136" i="24"/>
  <c r="K136" i="24"/>
  <c r="A137" i="24"/>
  <c r="B137" i="24"/>
  <c r="C137" i="24"/>
  <c r="E137" i="24"/>
  <c r="G137" i="24"/>
  <c r="I137" i="24"/>
  <c r="K137" i="24"/>
  <c r="A138" i="24"/>
  <c r="B138" i="24"/>
  <c r="C138" i="24"/>
  <c r="E138" i="24"/>
  <c r="G138" i="24"/>
  <c r="I138" i="24"/>
  <c r="K138" i="24"/>
  <c r="A139" i="24"/>
  <c r="B139" i="24"/>
  <c r="C139" i="24"/>
  <c r="E139" i="24"/>
  <c r="G139" i="24"/>
  <c r="I139" i="24"/>
  <c r="K139" i="24"/>
  <c r="A140" i="24"/>
  <c r="B140" i="24"/>
  <c r="C140" i="24"/>
  <c r="E140" i="24"/>
  <c r="G140" i="24"/>
  <c r="I140" i="24"/>
  <c r="K140" i="24"/>
  <c r="A141" i="24"/>
  <c r="B141" i="24"/>
  <c r="C141" i="24"/>
  <c r="E141" i="24"/>
  <c r="G141" i="24"/>
  <c r="I141" i="24"/>
  <c r="K141" i="24"/>
  <c r="A142" i="24"/>
  <c r="B142" i="24"/>
  <c r="C142" i="24"/>
  <c r="E142" i="24"/>
  <c r="G142" i="24"/>
  <c r="I142" i="24"/>
  <c r="K142" i="24"/>
  <c r="A143" i="24"/>
  <c r="B143" i="24"/>
  <c r="C143" i="24"/>
  <c r="E143" i="24"/>
  <c r="G143" i="24"/>
  <c r="I143" i="24"/>
  <c r="K143" i="24"/>
  <c r="A144" i="24"/>
  <c r="B144" i="24"/>
  <c r="C144" i="24"/>
  <c r="E144" i="24"/>
  <c r="G144" i="24"/>
  <c r="I144" i="24"/>
  <c r="K144" i="24"/>
  <c r="A145" i="24"/>
  <c r="B145" i="24"/>
  <c r="C145" i="24"/>
  <c r="E145" i="24"/>
  <c r="G145" i="24"/>
  <c r="I145" i="24"/>
  <c r="K145" i="24"/>
  <c r="A146" i="24"/>
  <c r="B146" i="24"/>
  <c r="C146" i="24"/>
  <c r="E146" i="24"/>
  <c r="G146" i="24"/>
  <c r="I146" i="24"/>
  <c r="K146" i="24"/>
  <c r="A147" i="24"/>
  <c r="B147" i="24"/>
  <c r="C147" i="24"/>
  <c r="E147" i="24"/>
  <c r="G147" i="24"/>
  <c r="I147" i="24"/>
  <c r="K147" i="24"/>
  <c r="A148" i="24"/>
  <c r="B148" i="24"/>
  <c r="C148" i="24"/>
  <c r="E148" i="24"/>
  <c r="G148" i="24"/>
  <c r="I148" i="24"/>
  <c r="K148" i="24"/>
  <c r="A149" i="24"/>
  <c r="B149" i="24"/>
  <c r="C149" i="24"/>
  <c r="E149" i="24"/>
  <c r="G149" i="24"/>
  <c r="I149" i="24"/>
  <c r="K149" i="24"/>
  <c r="A150" i="24"/>
  <c r="B150" i="24"/>
  <c r="C150" i="24"/>
  <c r="E150" i="24"/>
  <c r="G150" i="24"/>
  <c r="I150" i="24"/>
  <c r="K150" i="24"/>
  <c r="A151" i="24"/>
  <c r="B151" i="24"/>
  <c r="C151" i="24"/>
  <c r="E151" i="24"/>
  <c r="G151" i="24"/>
  <c r="I151" i="24"/>
  <c r="K151" i="24"/>
  <c r="A152" i="24"/>
  <c r="B152" i="24"/>
  <c r="C152" i="24"/>
  <c r="E152" i="24"/>
  <c r="G152" i="24"/>
  <c r="I152" i="24"/>
  <c r="K152" i="24"/>
  <c r="A153" i="24"/>
  <c r="B153" i="24"/>
  <c r="C153" i="24"/>
  <c r="E153" i="24"/>
  <c r="G153" i="24"/>
  <c r="I153" i="24"/>
  <c r="K153" i="24"/>
  <c r="A154" i="24"/>
  <c r="B154" i="24"/>
  <c r="C154" i="24"/>
  <c r="E154" i="24"/>
  <c r="G154" i="24"/>
  <c r="I154" i="24"/>
  <c r="K154" i="24"/>
  <c r="A155" i="24"/>
  <c r="B155" i="24"/>
  <c r="C155" i="24"/>
  <c r="E155" i="24"/>
  <c r="G155" i="24"/>
  <c r="I155" i="24"/>
  <c r="K155" i="24"/>
  <c r="A156" i="24"/>
  <c r="B156" i="24"/>
  <c r="C156" i="24"/>
  <c r="E156" i="24"/>
  <c r="G156" i="24"/>
  <c r="I156" i="24"/>
  <c r="K156" i="24"/>
  <c r="A157" i="24"/>
  <c r="B157" i="24"/>
  <c r="C157" i="24"/>
  <c r="E157" i="24"/>
  <c r="G157" i="24"/>
  <c r="I157" i="24"/>
  <c r="K157" i="24"/>
  <c r="A158" i="24"/>
  <c r="B158" i="24"/>
  <c r="C158" i="24"/>
  <c r="E158" i="24"/>
  <c r="G158" i="24"/>
  <c r="I158" i="24"/>
  <c r="K158" i="24"/>
  <c r="A159" i="24"/>
  <c r="B159" i="24"/>
  <c r="C159" i="24"/>
  <c r="E159" i="24"/>
  <c r="G159" i="24"/>
  <c r="I159" i="24"/>
  <c r="K159" i="24"/>
  <c r="A160" i="24"/>
  <c r="B160" i="24"/>
  <c r="C160" i="24"/>
  <c r="E160" i="24"/>
  <c r="G160" i="24"/>
  <c r="I160" i="24"/>
  <c r="K160" i="24"/>
  <c r="A161" i="24"/>
  <c r="B161" i="24"/>
  <c r="C161" i="24"/>
  <c r="E161" i="24"/>
  <c r="G161" i="24"/>
  <c r="I161" i="24"/>
  <c r="K161" i="24"/>
  <c r="A162" i="24"/>
  <c r="B162" i="24"/>
  <c r="C162" i="24"/>
  <c r="E162" i="24"/>
  <c r="G162" i="24"/>
  <c r="I162" i="24"/>
  <c r="K162" i="24"/>
  <c r="A163" i="24"/>
  <c r="B163" i="24"/>
  <c r="C163" i="24"/>
  <c r="E163" i="24"/>
  <c r="G163" i="24"/>
  <c r="I163" i="24"/>
  <c r="K163" i="24"/>
  <c r="A164" i="24"/>
  <c r="B164" i="24"/>
  <c r="C164" i="24"/>
  <c r="E164" i="24"/>
  <c r="G164" i="24"/>
  <c r="I164" i="24"/>
  <c r="K164" i="24"/>
  <c r="A165" i="24"/>
  <c r="B165" i="24"/>
  <c r="C165" i="24"/>
  <c r="E165" i="24"/>
  <c r="G165" i="24"/>
  <c r="I165" i="24"/>
  <c r="K165" i="24"/>
  <c r="A166" i="24"/>
  <c r="B166" i="24"/>
  <c r="C166" i="24"/>
  <c r="E166" i="24"/>
  <c r="G166" i="24"/>
  <c r="I166" i="24"/>
  <c r="K166" i="24"/>
  <c r="A167" i="24"/>
  <c r="B167" i="24"/>
  <c r="C167" i="24"/>
  <c r="E167" i="24"/>
  <c r="G167" i="24"/>
  <c r="I167" i="24"/>
  <c r="K167" i="24"/>
  <c r="A168" i="24"/>
  <c r="B168" i="24"/>
  <c r="C168" i="24"/>
  <c r="E168" i="24"/>
  <c r="G168" i="24"/>
  <c r="I168" i="24"/>
  <c r="K168" i="24"/>
  <c r="A169" i="24"/>
  <c r="B169" i="24"/>
  <c r="C169" i="24"/>
  <c r="E169" i="24"/>
  <c r="G169" i="24"/>
  <c r="I169" i="24"/>
  <c r="K169" i="24"/>
  <c r="A170" i="24"/>
  <c r="B170" i="24"/>
  <c r="C170" i="24"/>
  <c r="E170" i="24"/>
  <c r="G170" i="24"/>
  <c r="I170" i="24"/>
  <c r="K170" i="24"/>
  <c r="A171" i="24"/>
  <c r="B171" i="24"/>
  <c r="C171" i="24"/>
  <c r="E171" i="24"/>
  <c r="G171" i="24"/>
  <c r="I171" i="24"/>
  <c r="K171" i="24"/>
  <c r="A172" i="24"/>
  <c r="B172" i="24"/>
  <c r="C172" i="24"/>
  <c r="E172" i="24"/>
  <c r="G172" i="24"/>
  <c r="I172" i="24"/>
  <c r="K172" i="24"/>
  <c r="A173" i="24"/>
  <c r="B173" i="24"/>
  <c r="C173" i="24"/>
  <c r="E173" i="24"/>
  <c r="G173" i="24"/>
  <c r="I173" i="24"/>
  <c r="K173" i="24"/>
  <c r="A174" i="24"/>
  <c r="B174" i="24"/>
  <c r="C174" i="24"/>
  <c r="E174" i="24"/>
  <c r="G174" i="24"/>
  <c r="I174" i="24"/>
  <c r="K174" i="24"/>
  <c r="A175" i="24"/>
  <c r="B175" i="24"/>
  <c r="C175" i="24"/>
  <c r="E175" i="24"/>
  <c r="G175" i="24"/>
  <c r="I175" i="24"/>
  <c r="K175" i="24"/>
  <c r="A176" i="24"/>
  <c r="B176" i="24"/>
  <c r="C176" i="24"/>
  <c r="E176" i="24"/>
  <c r="G176" i="24"/>
  <c r="I176" i="24"/>
  <c r="K176" i="24"/>
  <c r="A177" i="24"/>
  <c r="B177" i="24"/>
  <c r="C177" i="24"/>
  <c r="E177" i="24"/>
  <c r="G177" i="24"/>
  <c r="I177" i="24"/>
  <c r="K177" i="24"/>
  <c r="A178" i="24"/>
  <c r="B178" i="24"/>
  <c r="C178" i="24"/>
  <c r="E178" i="24"/>
  <c r="G178" i="24"/>
  <c r="I178" i="24"/>
  <c r="K178" i="24"/>
  <c r="A179" i="24"/>
  <c r="B179" i="24"/>
  <c r="C179" i="24"/>
  <c r="E179" i="24"/>
  <c r="G179" i="24"/>
  <c r="I179" i="24"/>
  <c r="K179" i="24"/>
  <c r="A180" i="24"/>
  <c r="B180" i="24"/>
  <c r="C180" i="24"/>
  <c r="E180" i="24"/>
  <c r="G180" i="24"/>
  <c r="I180" i="24"/>
  <c r="K180" i="24"/>
  <c r="A181" i="24"/>
  <c r="B181" i="24"/>
  <c r="C181" i="24"/>
  <c r="E181" i="24"/>
  <c r="G181" i="24"/>
  <c r="I181" i="24"/>
  <c r="K181" i="24"/>
  <c r="A182" i="24"/>
  <c r="B182" i="24"/>
  <c r="C182" i="24"/>
  <c r="E182" i="24"/>
  <c r="G182" i="24"/>
  <c r="I182" i="24"/>
  <c r="K182" i="24"/>
  <c r="A183" i="24"/>
  <c r="B183" i="24"/>
  <c r="C183" i="24"/>
  <c r="E183" i="24"/>
  <c r="G183" i="24"/>
  <c r="I183" i="24"/>
  <c r="K183" i="24"/>
  <c r="A184" i="24"/>
  <c r="B184" i="24"/>
  <c r="C184" i="24"/>
  <c r="E184" i="24"/>
  <c r="G184" i="24"/>
  <c r="I184" i="24"/>
  <c r="K184" i="24"/>
  <c r="A185" i="24"/>
  <c r="B185" i="24"/>
  <c r="C185" i="24"/>
  <c r="E185" i="24"/>
  <c r="G185" i="24"/>
  <c r="I185" i="24"/>
  <c r="K185" i="24"/>
  <c r="A186" i="24"/>
  <c r="B186" i="24"/>
  <c r="C186" i="24"/>
  <c r="E186" i="24"/>
  <c r="G186" i="24"/>
  <c r="I186" i="24"/>
  <c r="K186" i="24"/>
  <c r="A187" i="24"/>
  <c r="B187" i="24"/>
  <c r="C187" i="24"/>
  <c r="E187" i="24"/>
  <c r="G187" i="24"/>
  <c r="I187" i="24"/>
  <c r="K187" i="24"/>
  <c r="A188" i="24"/>
  <c r="B188" i="24"/>
  <c r="C188" i="24"/>
  <c r="E188" i="24"/>
  <c r="G188" i="24"/>
  <c r="I188" i="24"/>
  <c r="K188" i="24"/>
  <c r="A189" i="24"/>
  <c r="B189" i="24"/>
  <c r="C189" i="24"/>
  <c r="E189" i="24"/>
  <c r="G189" i="24"/>
  <c r="I189" i="24"/>
  <c r="K189" i="24"/>
  <c r="A190" i="24"/>
  <c r="B190" i="24"/>
  <c r="C190" i="24"/>
  <c r="E190" i="24"/>
  <c r="G190" i="24"/>
  <c r="I190" i="24"/>
  <c r="K190" i="24"/>
  <c r="A191" i="24"/>
  <c r="B191" i="24"/>
  <c r="C191" i="24"/>
  <c r="E191" i="24"/>
  <c r="G191" i="24"/>
  <c r="I191" i="24"/>
  <c r="K191" i="24"/>
  <c r="A192" i="24"/>
  <c r="B192" i="24"/>
  <c r="C192" i="24"/>
  <c r="E192" i="24"/>
  <c r="G192" i="24"/>
  <c r="I192" i="24"/>
  <c r="K192" i="24"/>
  <c r="A193" i="24"/>
  <c r="B193" i="24"/>
  <c r="C193" i="24"/>
  <c r="E193" i="24"/>
  <c r="G193" i="24"/>
  <c r="I193" i="24"/>
  <c r="K193" i="24"/>
  <c r="A194" i="24"/>
  <c r="B194" i="24"/>
  <c r="C194" i="24"/>
  <c r="E194" i="24"/>
  <c r="G194" i="24"/>
  <c r="I194" i="24"/>
  <c r="K194" i="24"/>
  <c r="A195" i="24"/>
  <c r="B195" i="24"/>
  <c r="C195" i="24"/>
  <c r="E195" i="24"/>
  <c r="G195" i="24"/>
  <c r="I195" i="24"/>
  <c r="K195" i="24"/>
  <c r="A196" i="24"/>
  <c r="B196" i="24"/>
  <c r="C196" i="24"/>
  <c r="E196" i="24"/>
  <c r="G196" i="24"/>
  <c r="I196" i="24"/>
  <c r="K196" i="24"/>
  <c r="A197" i="24"/>
  <c r="B197" i="24"/>
  <c r="C197" i="24"/>
  <c r="E197" i="24"/>
  <c r="G197" i="24"/>
  <c r="I197" i="24"/>
  <c r="K197" i="24"/>
  <c r="A198" i="24"/>
  <c r="B198" i="24"/>
  <c r="C198" i="24"/>
  <c r="E198" i="24"/>
  <c r="G198" i="24"/>
  <c r="I198" i="24"/>
  <c r="K198" i="24"/>
  <c r="A199" i="24"/>
  <c r="B199" i="24"/>
  <c r="C199" i="24"/>
  <c r="E199" i="24"/>
  <c r="G199" i="24"/>
  <c r="I199" i="24"/>
  <c r="K199" i="24"/>
  <c r="A200" i="24"/>
  <c r="B200" i="24"/>
  <c r="C200" i="24"/>
  <c r="E200" i="24"/>
  <c r="G200" i="24"/>
  <c r="I200" i="24"/>
  <c r="K200" i="24"/>
  <c r="A201" i="24"/>
  <c r="B201" i="24"/>
  <c r="C201" i="24"/>
  <c r="E201" i="24"/>
  <c r="G201" i="24"/>
  <c r="I201" i="24"/>
  <c r="K201" i="24"/>
  <c r="A202" i="24"/>
  <c r="B202" i="24"/>
  <c r="C202" i="24"/>
  <c r="E202" i="24"/>
  <c r="G202" i="24"/>
  <c r="I202" i="24"/>
  <c r="K202" i="24"/>
  <c r="A203" i="24"/>
  <c r="B203" i="24"/>
  <c r="C203" i="24"/>
  <c r="E203" i="24"/>
  <c r="G203" i="24"/>
  <c r="I203" i="24"/>
  <c r="K203" i="24"/>
  <c r="A204" i="24"/>
  <c r="B204" i="24"/>
  <c r="C204" i="24"/>
  <c r="E204" i="24"/>
  <c r="G204" i="24"/>
  <c r="I204" i="24"/>
  <c r="K204" i="24"/>
  <c r="A205" i="24"/>
  <c r="B205" i="24"/>
  <c r="C205" i="24"/>
  <c r="E205" i="24"/>
  <c r="G205" i="24"/>
  <c r="I205" i="24"/>
  <c r="K205" i="24"/>
  <c r="A206" i="24"/>
  <c r="B206" i="24"/>
  <c r="C206" i="24"/>
  <c r="E206" i="24"/>
  <c r="G206" i="24"/>
  <c r="I206" i="24"/>
  <c r="K206" i="24"/>
  <c r="A207" i="24"/>
  <c r="B207" i="24"/>
  <c r="C207" i="24"/>
  <c r="E207" i="24"/>
  <c r="G207" i="24"/>
  <c r="I207" i="24"/>
  <c r="K207" i="24"/>
  <c r="A208" i="24"/>
  <c r="B208" i="24"/>
  <c r="C208" i="24"/>
  <c r="E208" i="24"/>
  <c r="G208" i="24"/>
  <c r="I208" i="24"/>
  <c r="K208" i="24"/>
  <c r="A209" i="24"/>
  <c r="B209" i="24"/>
  <c r="C209" i="24"/>
  <c r="E209" i="24"/>
  <c r="G209" i="24"/>
  <c r="I209" i="24"/>
  <c r="K209" i="24"/>
  <c r="A210" i="24"/>
  <c r="B210" i="24"/>
  <c r="C210" i="24"/>
  <c r="E210" i="24"/>
  <c r="G210" i="24"/>
  <c r="I210" i="24"/>
  <c r="K210" i="24"/>
  <c r="A211" i="24"/>
  <c r="B211" i="24"/>
  <c r="C211" i="24"/>
  <c r="E211" i="24"/>
  <c r="G211" i="24"/>
  <c r="I211" i="24"/>
  <c r="K211" i="24"/>
  <c r="A212" i="24"/>
  <c r="B212" i="24"/>
  <c r="C212" i="24"/>
  <c r="E212" i="24"/>
  <c r="G212" i="24"/>
  <c r="I212" i="24"/>
  <c r="K212" i="24"/>
  <c r="A213" i="24"/>
  <c r="B213" i="24"/>
  <c r="C213" i="24"/>
  <c r="E213" i="24"/>
  <c r="G213" i="24"/>
  <c r="I213" i="24"/>
  <c r="K213" i="24"/>
  <c r="A214" i="24"/>
  <c r="B214" i="24"/>
  <c r="C214" i="24"/>
  <c r="E214" i="24"/>
  <c r="G214" i="24"/>
  <c r="I214" i="24"/>
  <c r="K214" i="24"/>
  <c r="A215" i="24"/>
  <c r="B215" i="24"/>
  <c r="C215" i="24"/>
  <c r="E215" i="24"/>
  <c r="G215" i="24"/>
  <c r="I215" i="24"/>
  <c r="K215" i="24"/>
  <c r="A216" i="24"/>
  <c r="B216" i="24"/>
  <c r="C216" i="24"/>
  <c r="E216" i="24"/>
  <c r="G216" i="24"/>
  <c r="I216" i="24"/>
  <c r="K216" i="24"/>
  <c r="A217" i="24"/>
  <c r="B217" i="24"/>
  <c r="C217" i="24"/>
  <c r="E217" i="24"/>
  <c r="G217" i="24"/>
  <c r="I217" i="24"/>
  <c r="K217" i="24"/>
  <c r="A218" i="24"/>
  <c r="B218" i="24"/>
  <c r="C218" i="24"/>
  <c r="E218" i="24"/>
  <c r="G218" i="24"/>
  <c r="I218" i="24"/>
  <c r="K218" i="24"/>
  <c r="A219" i="24"/>
  <c r="B219" i="24"/>
  <c r="C219" i="24"/>
  <c r="E219" i="24"/>
  <c r="G219" i="24"/>
  <c r="I219" i="24"/>
  <c r="K219" i="24"/>
  <c r="A220" i="24"/>
  <c r="B220" i="24"/>
  <c r="C220" i="24"/>
  <c r="E220" i="24"/>
  <c r="G220" i="24"/>
  <c r="I220" i="24"/>
  <c r="K220" i="24"/>
  <c r="A221" i="24"/>
  <c r="B221" i="24"/>
  <c r="C221" i="24"/>
  <c r="E221" i="24"/>
  <c r="G221" i="24"/>
  <c r="I221" i="24"/>
  <c r="K221" i="24"/>
  <c r="A222" i="24"/>
  <c r="B222" i="24"/>
  <c r="C222" i="24"/>
  <c r="E222" i="24"/>
  <c r="G222" i="24"/>
  <c r="I222" i="24"/>
  <c r="K222" i="24"/>
  <c r="A223" i="24"/>
  <c r="B223" i="24"/>
  <c r="C223" i="24"/>
  <c r="E223" i="24"/>
  <c r="G223" i="24"/>
  <c r="I223" i="24"/>
  <c r="K223" i="24"/>
  <c r="A224" i="24"/>
  <c r="B224" i="24"/>
  <c r="C224" i="24"/>
  <c r="E224" i="24"/>
  <c r="G224" i="24"/>
  <c r="I224" i="24"/>
  <c r="K224" i="24"/>
  <c r="A225" i="24"/>
  <c r="B225" i="24"/>
  <c r="C225" i="24"/>
  <c r="E225" i="24"/>
  <c r="G225" i="24"/>
  <c r="I225" i="24"/>
  <c r="K225" i="24"/>
  <c r="A226" i="24"/>
  <c r="B226" i="24"/>
  <c r="C226" i="24"/>
  <c r="E226" i="24"/>
  <c r="G226" i="24"/>
  <c r="I226" i="24"/>
  <c r="K226" i="24"/>
  <c r="A227" i="24"/>
  <c r="B227" i="24"/>
  <c r="C227" i="24"/>
  <c r="E227" i="24"/>
  <c r="G227" i="24"/>
  <c r="I227" i="24"/>
  <c r="K227" i="24"/>
  <c r="A228" i="24"/>
  <c r="B228" i="24"/>
  <c r="C228" i="24"/>
  <c r="E228" i="24"/>
  <c r="G228" i="24"/>
  <c r="I228" i="24"/>
  <c r="K228" i="24"/>
  <c r="A229" i="24"/>
  <c r="B229" i="24"/>
  <c r="C229" i="24"/>
  <c r="E229" i="24"/>
  <c r="G229" i="24"/>
  <c r="I229" i="24"/>
  <c r="K229" i="24"/>
  <c r="A230" i="24"/>
  <c r="B230" i="24"/>
  <c r="C230" i="24"/>
  <c r="E230" i="24"/>
  <c r="G230" i="24"/>
  <c r="I230" i="24"/>
  <c r="K230" i="24"/>
  <c r="A231" i="24"/>
  <c r="B231" i="24"/>
  <c r="C231" i="24"/>
  <c r="E231" i="24"/>
  <c r="G231" i="24"/>
  <c r="I231" i="24"/>
  <c r="K231" i="24"/>
  <c r="A232" i="24"/>
  <c r="B232" i="24"/>
  <c r="C232" i="24"/>
  <c r="E232" i="24"/>
  <c r="G232" i="24"/>
  <c r="I232" i="24"/>
  <c r="K232" i="24"/>
  <c r="A233" i="24"/>
  <c r="B233" i="24"/>
  <c r="C233" i="24"/>
  <c r="E233" i="24"/>
  <c r="G233" i="24"/>
  <c r="I233" i="24"/>
  <c r="K233" i="24"/>
  <c r="A234" i="24"/>
  <c r="B234" i="24"/>
  <c r="C234" i="24"/>
  <c r="E234" i="24"/>
  <c r="G234" i="24"/>
  <c r="I234" i="24"/>
  <c r="K234" i="24"/>
  <c r="A235" i="24"/>
  <c r="B235" i="24"/>
  <c r="C235" i="24"/>
  <c r="E235" i="24"/>
  <c r="G235" i="24"/>
  <c r="I235" i="24"/>
  <c r="K235" i="24"/>
  <c r="A236" i="24"/>
  <c r="B236" i="24"/>
  <c r="C236" i="24"/>
  <c r="E236" i="24"/>
  <c r="G236" i="24"/>
  <c r="I236" i="24"/>
  <c r="K236" i="24"/>
  <c r="A237" i="24"/>
  <c r="B237" i="24"/>
  <c r="C237" i="24"/>
  <c r="E237" i="24"/>
  <c r="G237" i="24"/>
  <c r="I237" i="24"/>
  <c r="K237" i="24"/>
  <c r="A238" i="24"/>
  <c r="B238" i="24"/>
  <c r="C238" i="24"/>
  <c r="E238" i="24"/>
  <c r="G238" i="24"/>
  <c r="I238" i="24"/>
  <c r="K238" i="24"/>
  <c r="A239" i="24"/>
  <c r="B239" i="24"/>
  <c r="C239" i="24"/>
  <c r="E239" i="24"/>
  <c r="G239" i="24"/>
  <c r="I239" i="24"/>
  <c r="K239" i="24"/>
  <c r="A240" i="24"/>
  <c r="B240" i="24"/>
  <c r="C240" i="24"/>
  <c r="E240" i="24"/>
  <c r="G240" i="24"/>
  <c r="I240" i="24"/>
  <c r="K240" i="24"/>
  <c r="A241" i="24"/>
  <c r="B241" i="24"/>
  <c r="C241" i="24"/>
  <c r="E241" i="24"/>
  <c r="G241" i="24"/>
  <c r="I241" i="24"/>
  <c r="K241" i="24"/>
  <c r="A242" i="24"/>
  <c r="B242" i="24"/>
  <c r="C242" i="24"/>
  <c r="E242" i="24"/>
  <c r="G242" i="24"/>
  <c r="I242" i="24"/>
  <c r="K242" i="24"/>
  <c r="A243" i="24"/>
  <c r="B243" i="24"/>
  <c r="C243" i="24"/>
  <c r="E243" i="24"/>
  <c r="G243" i="24"/>
  <c r="I243" i="24"/>
  <c r="K243" i="24"/>
  <c r="A244" i="24"/>
  <c r="B244" i="24"/>
  <c r="C244" i="24"/>
  <c r="E244" i="24"/>
  <c r="G244" i="24"/>
  <c r="I244" i="24"/>
  <c r="K244" i="24"/>
  <c r="A245" i="24"/>
  <c r="B245" i="24"/>
  <c r="C245" i="24"/>
  <c r="E245" i="24"/>
  <c r="G245" i="24"/>
  <c r="I245" i="24"/>
  <c r="K245" i="24"/>
  <c r="A246" i="24"/>
  <c r="B246" i="24"/>
  <c r="C246" i="24"/>
  <c r="E246" i="24"/>
  <c r="G246" i="24"/>
  <c r="I246" i="24"/>
  <c r="K246" i="24"/>
  <c r="A247" i="24"/>
  <c r="B247" i="24"/>
  <c r="C247" i="24"/>
  <c r="E247" i="24"/>
  <c r="G247" i="24"/>
  <c r="I247" i="24"/>
  <c r="K247" i="24"/>
  <c r="A248" i="24"/>
  <c r="B248" i="24"/>
  <c r="C248" i="24"/>
  <c r="E248" i="24"/>
  <c r="G248" i="24"/>
  <c r="I248" i="24"/>
  <c r="K248" i="24"/>
  <c r="A249" i="24"/>
  <c r="B249" i="24"/>
  <c r="C249" i="24"/>
  <c r="E249" i="24"/>
  <c r="G249" i="24"/>
  <c r="I249" i="24"/>
  <c r="K249" i="24"/>
  <c r="A250" i="24"/>
  <c r="B250" i="24"/>
  <c r="C250" i="24"/>
  <c r="E250" i="24"/>
  <c r="G250" i="24"/>
  <c r="I250" i="24"/>
  <c r="K250" i="24"/>
  <c r="A251" i="24"/>
  <c r="B251" i="24"/>
  <c r="C251" i="24"/>
  <c r="E251" i="24"/>
  <c r="G251" i="24"/>
  <c r="I251" i="24"/>
  <c r="K251" i="24"/>
  <c r="A252" i="24"/>
  <c r="B252" i="24"/>
  <c r="C252" i="24"/>
  <c r="E252" i="24"/>
  <c r="G252" i="24"/>
  <c r="I252" i="24"/>
  <c r="K252" i="24"/>
  <c r="A253" i="24"/>
  <c r="B253" i="24"/>
  <c r="C253" i="24"/>
  <c r="E253" i="24"/>
  <c r="G253" i="24"/>
  <c r="I253" i="24"/>
  <c r="K253" i="24"/>
  <c r="A254" i="24"/>
  <c r="B254" i="24"/>
  <c r="C254" i="24"/>
  <c r="E254" i="24"/>
  <c r="G254" i="24"/>
  <c r="I254" i="24"/>
  <c r="K254" i="24"/>
  <c r="A255" i="24"/>
  <c r="B255" i="24"/>
  <c r="C255" i="24"/>
  <c r="E255" i="24"/>
  <c r="G255" i="24"/>
  <c r="I255" i="24"/>
  <c r="K255" i="24"/>
  <c r="A256" i="24"/>
  <c r="B256" i="24"/>
  <c r="C256" i="24"/>
  <c r="E256" i="24"/>
  <c r="G256" i="24"/>
  <c r="I256" i="24"/>
  <c r="K256" i="24"/>
  <c r="A257" i="24"/>
  <c r="B257" i="24"/>
  <c r="C257" i="24"/>
  <c r="E257" i="24"/>
  <c r="G257" i="24"/>
  <c r="I257" i="24"/>
  <c r="K257" i="24"/>
  <c r="A258" i="24"/>
  <c r="B258" i="24"/>
  <c r="C258" i="24"/>
  <c r="E258" i="24"/>
  <c r="G258" i="24"/>
  <c r="I258" i="24"/>
  <c r="K258" i="24"/>
  <c r="A259" i="24"/>
  <c r="B259" i="24"/>
  <c r="C259" i="24"/>
  <c r="E259" i="24"/>
  <c r="G259" i="24"/>
  <c r="I259" i="24"/>
  <c r="K259" i="24"/>
  <c r="A260" i="24"/>
  <c r="B260" i="24"/>
  <c r="C260" i="24"/>
  <c r="E260" i="24"/>
  <c r="G260" i="24"/>
  <c r="I260" i="24"/>
  <c r="K260" i="24"/>
  <c r="A261" i="24"/>
  <c r="B261" i="24"/>
  <c r="C261" i="24"/>
  <c r="E261" i="24"/>
  <c r="G261" i="24"/>
  <c r="I261" i="24"/>
  <c r="K261" i="24"/>
  <c r="A262" i="24"/>
  <c r="B262" i="24"/>
  <c r="C262" i="24"/>
  <c r="E262" i="24"/>
  <c r="G262" i="24"/>
  <c r="I262" i="24"/>
  <c r="K262" i="24"/>
  <c r="A263" i="24"/>
  <c r="B263" i="24"/>
  <c r="C263" i="24"/>
  <c r="E263" i="24"/>
  <c r="G263" i="24"/>
  <c r="I263" i="24"/>
  <c r="K263" i="24"/>
  <c r="A264" i="24"/>
  <c r="B264" i="24"/>
  <c r="C264" i="24"/>
  <c r="E264" i="24"/>
  <c r="G264" i="24"/>
  <c r="I264" i="24"/>
  <c r="K264" i="24"/>
  <c r="A265" i="24"/>
  <c r="B265" i="24"/>
  <c r="C265" i="24"/>
  <c r="E265" i="24"/>
  <c r="G265" i="24"/>
  <c r="I265" i="24"/>
  <c r="K265" i="24"/>
  <c r="A266" i="24"/>
  <c r="B266" i="24"/>
  <c r="C266" i="24"/>
  <c r="E266" i="24"/>
  <c r="G266" i="24"/>
  <c r="I266" i="24"/>
  <c r="K266" i="24"/>
  <c r="A267" i="24"/>
  <c r="B267" i="24"/>
  <c r="C267" i="24"/>
  <c r="E267" i="24"/>
  <c r="G267" i="24"/>
  <c r="I267" i="24"/>
  <c r="K267" i="24"/>
  <c r="A268" i="24"/>
  <c r="B268" i="24"/>
  <c r="C268" i="24"/>
  <c r="E268" i="24"/>
  <c r="G268" i="24"/>
  <c r="I268" i="24"/>
  <c r="K268" i="24"/>
  <c r="A269" i="24"/>
  <c r="B269" i="24"/>
  <c r="C269" i="24"/>
  <c r="E269" i="24"/>
  <c r="G269" i="24"/>
  <c r="I269" i="24"/>
  <c r="K269" i="24"/>
  <c r="A270" i="24"/>
  <c r="B270" i="24"/>
  <c r="C270" i="24"/>
  <c r="E270" i="24"/>
  <c r="G270" i="24"/>
  <c r="I270" i="24"/>
  <c r="K270" i="24"/>
  <c r="A271" i="24"/>
  <c r="B271" i="24"/>
  <c r="C271" i="24"/>
  <c r="E271" i="24"/>
  <c r="G271" i="24"/>
  <c r="I271" i="24"/>
  <c r="K271" i="24"/>
  <c r="A272" i="24"/>
  <c r="B272" i="24"/>
  <c r="C272" i="24"/>
  <c r="E272" i="24"/>
  <c r="G272" i="24"/>
  <c r="I272" i="24"/>
  <c r="K272" i="24"/>
  <c r="A273" i="24"/>
  <c r="B273" i="24"/>
  <c r="C273" i="24"/>
  <c r="E273" i="24"/>
  <c r="G273" i="24"/>
  <c r="I273" i="24"/>
  <c r="K273" i="24"/>
  <c r="A274" i="24"/>
  <c r="B274" i="24"/>
  <c r="C274" i="24"/>
  <c r="E274" i="24"/>
  <c r="G274" i="24"/>
  <c r="I274" i="24"/>
  <c r="K274" i="24"/>
  <c r="A275" i="24"/>
  <c r="B275" i="24"/>
  <c r="C275" i="24"/>
  <c r="E275" i="24"/>
  <c r="G275" i="24"/>
  <c r="I275" i="24"/>
  <c r="K275" i="24"/>
  <c r="A276" i="24"/>
  <c r="B276" i="24"/>
  <c r="C276" i="24"/>
  <c r="E276" i="24"/>
  <c r="G276" i="24"/>
  <c r="I276" i="24"/>
  <c r="K276" i="24"/>
  <c r="A277" i="24"/>
  <c r="B277" i="24"/>
  <c r="C277" i="24"/>
  <c r="E277" i="24"/>
  <c r="G277" i="24"/>
  <c r="I277" i="24"/>
  <c r="K277" i="24"/>
  <c r="A278" i="24"/>
  <c r="B278" i="24"/>
  <c r="C278" i="24"/>
  <c r="E278" i="24"/>
  <c r="G278" i="24"/>
  <c r="I278" i="24"/>
  <c r="K278" i="24"/>
  <c r="A279" i="24"/>
  <c r="B279" i="24"/>
  <c r="C279" i="24"/>
  <c r="E279" i="24"/>
  <c r="G279" i="24"/>
  <c r="I279" i="24"/>
  <c r="K279" i="24"/>
  <c r="A280" i="24"/>
  <c r="B280" i="24"/>
  <c r="C280" i="24"/>
  <c r="E280" i="24"/>
  <c r="G280" i="24"/>
  <c r="I280" i="24"/>
  <c r="K280" i="24"/>
  <c r="A281" i="24"/>
  <c r="B281" i="24"/>
  <c r="C281" i="24"/>
  <c r="E281" i="24"/>
  <c r="G281" i="24"/>
  <c r="I281" i="24"/>
  <c r="K281" i="24"/>
  <c r="A282" i="24"/>
  <c r="B282" i="24"/>
  <c r="C282" i="24"/>
  <c r="E282" i="24"/>
  <c r="G282" i="24"/>
  <c r="I282" i="24"/>
  <c r="K282" i="24"/>
  <c r="A283" i="24"/>
  <c r="B283" i="24"/>
  <c r="C283" i="24"/>
  <c r="E283" i="24"/>
  <c r="G283" i="24"/>
  <c r="I283" i="24"/>
  <c r="K283" i="24"/>
  <c r="A284" i="24"/>
  <c r="B284" i="24"/>
  <c r="C284" i="24"/>
  <c r="E284" i="24"/>
  <c r="G284" i="24"/>
  <c r="I284" i="24"/>
  <c r="K284" i="24"/>
  <c r="A285" i="24"/>
  <c r="B285" i="24"/>
  <c r="C285" i="24"/>
  <c r="E285" i="24"/>
  <c r="G285" i="24"/>
  <c r="I285" i="24"/>
  <c r="K285" i="24"/>
  <c r="A286" i="24"/>
  <c r="B286" i="24"/>
  <c r="C286" i="24"/>
  <c r="E286" i="24"/>
  <c r="G286" i="24"/>
  <c r="I286" i="24"/>
  <c r="K286" i="24"/>
  <c r="A287" i="24"/>
  <c r="B287" i="24"/>
  <c r="C287" i="24"/>
  <c r="E287" i="24"/>
  <c r="G287" i="24"/>
  <c r="I287" i="24"/>
  <c r="K287" i="24"/>
  <c r="A288" i="24"/>
  <c r="B288" i="24"/>
  <c r="C288" i="24"/>
  <c r="E288" i="24"/>
  <c r="G288" i="24"/>
  <c r="I288" i="24"/>
  <c r="K288" i="24"/>
  <c r="A289" i="24"/>
  <c r="B289" i="24"/>
  <c r="C289" i="24"/>
  <c r="E289" i="24"/>
  <c r="G289" i="24"/>
  <c r="I289" i="24"/>
  <c r="K289" i="24"/>
  <c r="A290" i="24"/>
  <c r="B290" i="24"/>
  <c r="C290" i="24"/>
  <c r="E290" i="24"/>
  <c r="G290" i="24"/>
  <c r="I290" i="24"/>
  <c r="K290" i="24"/>
  <c r="A291" i="24"/>
  <c r="B291" i="24"/>
  <c r="C291" i="24"/>
  <c r="E291" i="24"/>
  <c r="G291" i="24"/>
  <c r="I291" i="24"/>
  <c r="K291" i="24"/>
  <c r="A292" i="24"/>
  <c r="B292" i="24"/>
  <c r="C292" i="24"/>
  <c r="E292" i="24"/>
  <c r="G292" i="24"/>
  <c r="I292" i="24"/>
  <c r="K292" i="24"/>
  <c r="A293" i="24"/>
  <c r="B293" i="24"/>
  <c r="C293" i="24"/>
  <c r="E293" i="24"/>
  <c r="G293" i="24"/>
  <c r="I293" i="24"/>
  <c r="K293" i="24"/>
  <c r="A294" i="24"/>
  <c r="B294" i="24"/>
  <c r="C294" i="24"/>
  <c r="E294" i="24"/>
  <c r="G294" i="24"/>
  <c r="I294" i="24"/>
  <c r="K294" i="24"/>
  <c r="A295" i="24"/>
  <c r="B295" i="24"/>
  <c r="C295" i="24"/>
  <c r="E295" i="24"/>
  <c r="G295" i="24"/>
  <c r="I295" i="24"/>
  <c r="K295" i="24"/>
  <c r="A296" i="24"/>
  <c r="B296" i="24"/>
  <c r="C296" i="24"/>
  <c r="E296" i="24"/>
  <c r="G296" i="24"/>
  <c r="I296" i="24"/>
  <c r="K296" i="24"/>
  <c r="A297" i="24"/>
  <c r="B297" i="24"/>
  <c r="C297" i="24"/>
  <c r="E297" i="24"/>
  <c r="G297" i="24"/>
  <c r="I297" i="24"/>
  <c r="K297" i="24"/>
  <c r="A298" i="24"/>
  <c r="B298" i="24"/>
  <c r="C298" i="24"/>
  <c r="E298" i="24"/>
  <c r="G298" i="24"/>
  <c r="I298" i="24"/>
  <c r="K298" i="24"/>
  <c r="A299" i="24"/>
  <c r="B299" i="24"/>
  <c r="C299" i="24"/>
  <c r="E299" i="24"/>
  <c r="G299" i="24"/>
  <c r="I299" i="24"/>
  <c r="K299" i="24"/>
  <c r="A300" i="24"/>
  <c r="B300" i="24"/>
  <c r="C300" i="24"/>
  <c r="E300" i="24"/>
  <c r="G300" i="24"/>
  <c r="I300" i="24"/>
  <c r="K300" i="24"/>
  <c r="A301" i="24"/>
  <c r="B301" i="24"/>
  <c r="C301" i="24"/>
  <c r="E301" i="24"/>
  <c r="G301" i="24"/>
  <c r="I301" i="24"/>
  <c r="K301" i="24"/>
  <c r="A302" i="24"/>
  <c r="B302" i="24"/>
  <c r="C302" i="24"/>
  <c r="E302" i="24"/>
  <c r="G302" i="24"/>
  <c r="I302" i="24"/>
  <c r="K302" i="24"/>
  <c r="A303" i="24"/>
  <c r="B303" i="24"/>
  <c r="C303" i="24"/>
  <c r="E303" i="24"/>
  <c r="G303" i="24"/>
  <c r="I303" i="24"/>
  <c r="K303" i="24"/>
  <c r="A304" i="24"/>
  <c r="B304" i="24"/>
  <c r="C304" i="24"/>
  <c r="E304" i="24"/>
  <c r="G304" i="24"/>
  <c r="I304" i="24"/>
  <c r="K304" i="24"/>
  <c r="A305" i="24"/>
  <c r="B305" i="24"/>
  <c r="C305" i="24"/>
  <c r="E305" i="24"/>
  <c r="G305" i="24"/>
  <c r="I305" i="24"/>
  <c r="K305" i="24"/>
  <c r="A306" i="24"/>
  <c r="B306" i="24"/>
  <c r="C306" i="24"/>
  <c r="E306" i="24"/>
  <c r="G306" i="24"/>
  <c r="I306" i="24"/>
  <c r="K306" i="24"/>
  <c r="A307" i="24"/>
  <c r="B307" i="24"/>
  <c r="C307" i="24"/>
  <c r="E307" i="24"/>
  <c r="G307" i="24"/>
  <c r="I307" i="24"/>
  <c r="K307" i="24"/>
  <c r="A308" i="24"/>
  <c r="B308" i="24"/>
  <c r="C308" i="24"/>
  <c r="E308" i="24"/>
  <c r="G308" i="24"/>
  <c r="I308" i="24"/>
  <c r="K308" i="24"/>
  <c r="A309" i="24"/>
  <c r="B309" i="24"/>
  <c r="C309" i="24"/>
  <c r="E309" i="24"/>
  <c r="G309" i="24"/>
  <c r="I309" i="24"/>
  <c r="K309" i="24"/>
  <c r="A310" i="24"/>
  <c r="B310" i="24"/>
  <c r="C310" i="24"/>
  <c r="E310" i="24"/>
  <c r="G310" i="24"/>
  <c r="I310" i="24"/>
  <c r="K310" i="24"/>
  <c r="A311" i="24"/>
  <c r="B311" i="24"/>
  <c r="C311" i="24"/>
  <c r="E311" i="24"/>
  <c r="G311" i="24"/>
  <c r="I311" i="24"/>
  <c r="K311" i="24"/>
  <c r="A312" i="24"/>
  <c r="B312" i="24"/>
  <c r="C312" i="24"/>
  <c r="E312" i="24"/>
  <c r="G312" i="24"/>
  <c r="I312" i="24"/>
  <c r="K312" i="24"/>
  <c r="A313" i="24"/>
  <c r="B313" i="24"/>
  <c r="C313" i="24"/>
  <c r="E313" i="24"/>
  <c r="G313" i="24"/>
  <c r="I313" i="24"/>
  <c r="K313" i="24"/>
  <c r="A314" i="24"/>
  <c r="B314" i="24"/>
  <c r="C314" i="24"/>
  <c r="E314" i="24"/>
  <c r="G314" i="24"/>
  <c r="I314" i="24"/>
  <c r="K314" i="24"/>
  <c r="A315" i="24"/>
  <c r="B315" i="24"/>
  <c r="C315" i="24"/>
  <c r="E315" i="24"/>
  <c r="G315" i="24"/>
  <c r="I315" i="24"/>
  <c r="K315" i="24"/>
  <c r="A316" i="24"/>
  <c r="B316" i="24"/>
  <c r="C316" i="24"/>
  <c r="E316" i="24"/>
  <c r="G316" i="24"/>
  <c r="I316" i="24"/>
  <c r="K316" i="24"/>
  <c r="A317" i="24"/>
  <c r="B317" i="24"/>
  <c r="C317" i="24"/>
  <c r="E317" i="24"/>
  <c r="G317" i="24"/>
  <c r="I317" i="24"/>
  <c r="K317" i="24"/>
  <c r="A318" i="24"/>
  <c r="B318" i="24"/>
  <c r="C318" i="24"/>
  <c r="E318" i="24"/>
  <c r="G318" i="24"/>
  <c r="I318" i="24"/>
  <c r="K318" i="24"/>
  <c r="A319" i="24"/>
  <c r="B319" i="24"/>
  <c r="C319" i="24"/>
  <c r="E319" i="24"/>
  <c r="G319" i="24"/>
  <c r="I319" i="24"/>
  <c r="K319" i="24"/>
  <c r="A320" i="24"/>
  <c r="B320" i="24"/>
  <c r="C320" i="24"/>
  <c r="E320" i="24"/>
  <c r="G320" i="24"/>
  <c r="I320" i="24"/>
  <c r="K320" i="24"/>
  <c r="A321" i="24"/>
  <c r="B321" i="24"/>
  <c r="C321" i="24"/>
  <c r="E321" i="24"/>
  <c r="G321" i="24"/>
  <c r="I321" i="24"/>
  <c r="K321" i="24"/>
  <c r="A322" i="24"/>
  <c r="B322" i="24"/>
  <c r="C322" i="24"/>
  <c r="E322" i="24"/>
  <c r="G322" i="24"/>
  <c r="I322" i="24"/>
  <c r="K322" i="24"/>
  <c r="A323" i="24"/>
  <c r="B323" i="24"/>
  <c r="C323" i="24"/>
  <c r="E323" i="24"/>
  <c r="G323" i="24"/>
  <c r="I323" i="24"/>
  <c r="K323" i="24"/>
  <c r="A324" i="24"/>
  <c r="B324" i="24"/>
  <c r="C324" i="24"/>
  <c r="E324" i="24"/>
  <c r="G324" i="24"/>
  <c r="I324" i="24"/>
  <c r="K324" i="24"/>
  <c r="A325" i="24"/>
  <c r="B325" i="24"/>
  <c r="C325" i="24"/>
  <c r="E325" i="24"/>
  <c r="G325" i="24"/>
  <c r="I325" i="24"/>
  <c r="K325" i="24"/>
  <c r="A326" i="24"/>
  <c r="B326" i="24"/>
  <c r="C326" i="24"/>
  <c r="E326" i="24"/>
  <c r="G326" i="24"/>
  <c r="I326" i="24"/>
  <c r="K326" i="24"/>
  <c r="A327" i="24"/>
  <c r="B327" i="24"/>
  <c r="C327" i="24"/>
  <c r="E327" i="24"/>
  <c r="G327" i="24"/>
  <c r="I327" i="24"/>
  <c r="K327" i="24"/>
  <c r="A328" i="24"/>
  <c r="B328" i="24"/>
  <c r="C328" i="24"/>
  <c r="E328" i="24"/>
  <c r="G328" i="24"/>
  <c r="I328" i="24"/>
  <c r="K328" i="24"/>
  <c r="A329" i="24"/>
  <c r="B329" i="24"/>
  <c r="C329" i="24"/>
  <c r="E329" i="24"/>
  <c r="G329" i="24"/>
  <c r="I329" i="24"/>
  <c r="K329" i="24"/>
  <c r="A330" i="24"/>
  <c r="B330" i="24"/>
  <c r="C330" i="24"/>
  <c r="E330" i="24"/>
  <c r="G330" i="24"/>
  <c r="I330" i="24"/>
  <c r="K330" i="24"/>
  <c r="A331" i="24"/>
  <c r="B331" i="24"/>
  <c r="C331" i="24"/>
  <c r="E331" i="24"/>
  <c r="G331" i="24"/>
  <c r="I331" i="24"/>
  <c r="K331" i="24"/>
  <c r="A332" i="24"/>
  <c r="B332" i="24"/>
  <c r="C332" i="24"/>
  <c r="E332" i="24"/>
  <c r="G332" i="24"/>
  <c r="I332" i="24"/>
  <c r="K332" i="24"/>
  <c r="A333" i="24"/>
  <c r="B333" i="24"/>
  <c r="C333" i="24"/>
  <c r="E333" i="24"/>
  <c r="G333" i="24"/>
  <c r="I333" i="24"/>
  <c r="K333" i="24"/>
  <c r="A334" i="24"/>
  <c r="B334" i="24"/>
  <c r="C334" i="24"/>
  <c r="E334" i="24"/>
  <c r="G334" i="24"/>
  <c r="I334" i="24"/>
  <c r="K334" i="24"/>
  <c r="A335" i="24"/>
  <c r="B335" i="24"/>
  <c r="C335" i="24"/>
  <c r="E335" i="24"/>
  <c r="G335" i="24"/>
  <c r="I335" i="24"/>
  <c r="K335" i="24"/>
  <c r="A336" i="24"/>
  <c r="B336" i="24"/>
  <c r="C336" i="24"/>
  <c r="E336" i="24"/>
  <c r="G336" i="24"/>
  <c r="I336" i="24"/>
  <c r="K336" i="24"/>
  <c r="A337" i="24"/>
  <c r="B337" i="24"/>
  <c r="C337" i="24"/>
  <c r="E337" i="24"/>
  <c r="G337" i="24"/>
  <c r="I337" i="24"/>
  <c r="K337" i="24"/>
  <c r="A338" i="24"/>
  <c r="B338" i="24"/>
  <c r="C338" i="24"/>
  <c r="E338" i="24"/>
  <c r="G338" i="24"/>
  <c r="I338" i="24"/>
  <c r="K338" i="24"/>
  <c r="A339" i="24"/>
  <c r="B339" i="24"/>
  <c r="C339" i="24"/>
  <c r="E339" i="24"/>
  <c r="G339" i="24"/>
  <c r="I339" i="24"/>
  <c r="K339" i="24"/>
  <c r="A340" i="24"/>
  <c r="B340" i="24"/>
  <c r="C340" i="24"/>
  <c r="E340" i="24"/>
  <c r="G340" i="24"/>
  <c r="I340" i="24"/>
  <c r="K340" i="24"/>
  <c r="A341" i="24"/>
  <c r="B341" i="24"/>
  <c r="C341" i="24"/>
  <c r="E341" i="24"/>
  <c r="G341" i="24"/>
  <c r="I341" i="24"/>
  <c r="K341" i="24"/>
  <c r="A342" i="24"/>
  <c r="B342" i="24"/>
  <c r="C342" i="24"/>
  <c r="E342" i="24"/>
  <c r="G342" i="24"/>
  <c r="I342" i="24"/>
  <c r="K342" i="24"/>
  <c r="A343" i="24"/>
  <c r="B343" i="24"/>
  <c r="C343" i="24"/>
  <c r="E343" i="24"/>
  <c r="G343" i="24"/>
  <c r="I343" i="24"/>
  <c r="K343" i="24"/>
  <c r="A344" i="24"/>
  <c r="B344" i="24"/>
  <c r="C344" i="24"/>
  <c r="E344" i="24"/>
  <c r="G344" i="24"/>
  <c r="I344" i="24"/>
  <c r="K344" i="24"/>
  <c r="A345" i="24"/>
  <c r="B345" i="24"/>
  <c r="C345" i="24"/>
  <c r="E345" i="24"/>
  <c r="G345" i="24"/>
  <c r="I345" i="24"/>
  <c r="K345" i="24"/>
  <c r="A346" i="24"/>
  <c r="B346" i="24"/>
  <c r="C346" i="24"/>
  <c r="E346" i="24"/>
  <c r="G346" i="24"/>
  <c r="I346" i="24"/>
  <c r="K346" i="24"/>
  <c r="A347" i="24"/>
  <c r="B347" i="24"/>
  <c r="C347" i="24"/>
  <c r="E347" i="24"/>
  <c r="G347" i="24"/>
  <c r="I347" i="24"/>
  <c r="K347" i="24"/>
  <c r="A348" i="24"/>
  <c r="B348" i="24"/>
  <c r="C348" i="24"/>
  <c r="E348" i="24"/>
  <c r="G348" i="24"/>
  <c r="I348" i="24"/>
  <c r="K348" i="24"/>
  <c r="A349" i="24"/>
  <c r="B349" i="24"/>
  <c r="C349" i="24"/>
  <c r="E349" i="24"/>
  <c r="G349" i="24"/>
  <c r="I349" i="24"/>
  <c r="K349" i="24"/>
  <c r="A350" i="24"/>
  <c r="B350" i="24"/>
  <c r="C350" i="24"/>
  <c r="E350" i="24"/>
  <c r="G350" i="24"/>
  <c r="I350" i="24"/>
  <c r="K350" i="24"/>
  <c r="A351" i="24"/>
  <c r="B351" i="24"/>
  <c r="C351" i="24"/>
  <c r="E351" i="24"/>
  <c r="G351" i="24"/>
  <c r="I351" i="24"/>
  <c r="K351" i="24"/>
  <c r="A352" i="24"/>
  <c r="B352" i="24"/>
  <c r="C352" i="24"/>
  <c r="E352" i="24"/>
  <c r="G352" i="24"/>
  <c r="I352" i="24"/>
  <c r="K352" i="24"/>
  <c r="A353" i="24"/>
  <c r="B353" i="24"/>
  <c r="C353" i="24"/>
  <c r="E353" i="24"/>
  <c r="G353" i="24"/>
  <c r="I353" i="24"/>
  <c r="K353" i="24"/>
  <c r="A354" i="24"/>
  <c r="B354" i="24"/>
  <c r="C354" i="24"/>
  <c r="E354" i="24"/>
  <c r="G354" i="24"/>
  <c r="I354" i="24"/>
  <c r="K354" i="24"/>
  <c r="A355" i="24"/>
  <c r="B355" i="24"/>
  <c r="C355" i="24"/>
  <c r="E355" i="24"/>
  <c r="G355" i="24"/>
  <c r="I355" i="24"/>
  <c r="K355" i="24"/>
  <c r="A356" i="24"/>
  <c r="B356" i="24"/>
  <c r="C356" i="24"/>
  <c r="E356" i="24"/>
  <c r="G356" i="24"/>
  <c r="I356" i="24"/>
  <c r="K356" i="24"/>
  <c r="A357" i="24"/>
  <c r="B357" i="24"/>
  <c r="C357" i="24"/>
  <c r="E357" i="24"/>
  <c r="G357" i="24"/>
  <c r="I357" i="24"/>
  <c r="K357" i="24"/>
  <c r="A358" i="24"/>
  <c r="B358" i="24"/>
  <c r="C358" i="24"/>
  <c r="E358" i="24"/>
  <c r="G358" i="24"/>
  <c r="I358" i="24"/>
  <c r="K358" i="24"/>
  <c r="A359" i="24"/>
  <c r="B359" i="24"/>
  <c r="C359" i="24"/>
  <c r="E359" i="24"/>
  <c r="G359" i="24"/>
  <c r="I359" i="24"/>
  <c r="K359" i="24"/>
  <c r="A360" i="24"/>
  <c r="B360" i="24"/>
  <c r="C360" i="24"/>
  <c r="E360" i="24"/>
  <c r="G360" i="24"/>
  <c r="I360" i="24"/>
  <c r="K360" i="24"/>
  <c r="A361" i="24"/>
  <c r="B361" i="24"/>
  <c r="C361" i="24"/>
  <c r="E361" i="24"/>
  <c r="G361" i="24"/>
  <c r="I361" i="24"/>
  <c r="K361" i="24"/>
  <c r="A362" i="24"/>
  <c r="B362" i="24"/>
  <c r="C362" i="24"/>
  <c r="E362" i="24"/>
  <c r="G362" i="24"/>
  <c r="I362" i="24"/>
  <c r="K362" i="24"/>
  <c r="A363" i="24"/>
  <c r="B363" i="24"/>
  <c r="C363" i="24"/>
  <c r="E363" i="24"/>
  <c r="G363" i="24"/>
  <c r="I363" i="24"/>
  <c r="K363" i="24"/>
  <c r="A364" i="24"/>
  <c r="B364" i="24"/>
  <c r="C364" i="24"/>
  <c r="E364" i="24"/>
  <c r="G364" i="24"/>
  <c r="I364" i="24"/>
  <c r="K364" i="24"/>
  <c r="A365" i="24"/>
  <c r="B365" i="24"/>
  <c r="C365" i="24"/>
  <c r="E365" i="24"/>
  <c r="G365" i="24"/>
  <c r="I365" i="24"/>
  <c r="K365" i="24"/>
  <c r="A366" i="24"/>
  <c r="B366" i="24"/>
  <c r="C366" i="24"/>
  <c r="E366" i="24"/>
  <c r="G366" i="24"/>
  <c r="I366" i="24"/>
  <c r="K366" i="24"/>
  <c r="A367" i="24"/>
  <c r="B367" i="24"/>
  <c r="C367" i="24"/>
  <c r="E367" i="24"/>
  <c r="G367" i="24"/>
  <c r="I367" i="24"/>
  <c r="K367" i="24"/>
  <c r="A368" i="24"/>
  <c r="B368" i="24"/>
  <c r="C368" i="24"/>
  <c r="E368" i="24"/>
  <c r="G368" i="24"/>
  <c r="I368" i="24"/>
  <c r="K368" i="24"/>
  <c r="A369" i="24"/>
  <c r="B369" i="24"/>
  <c r="C369" i="24"/>
  <c r="E369" i="24"/>
  <c r="G369" i="24"/>
  <c r="I369" i="24"/>
  <c r="K369" i="24"/>
  <c r="A370" i="24"/>
  <c r="B370" i="24"/>
  <c r="C370" i="24"/>
  <c r="E370" i="24"/>
  <c r="G370" i="24"/>
  <c r="I370" i="24"/>
  <c r="K370" i="24"/>
  <c r="A371" i="24"/>
  <c r="B371" i="24"/>
  <c r="C371" i="24"/>
  <c r="E371" i="24"/>
  <c r="G371" i="24"/>
  <c r="I371" i="24"/>
  <c r="K371" i="24"/>
  <c r="A372" i="24"/>
  <c r="B372" i="24"/>
  <c r="C372" i="24"/>
  <c r="E372" i="24"/>
  <c r="G372" i="24"/>
  <c r="I372" i="24"/>
  <c r="K372" i="24"/>
  <c r="A373" i="24"/>
  <c r="B373" i="24"/>
  <c r="C373" i="24"/>
  <c r="E373" i="24"/>
  <c r="G373" i="24"/>
  <c r="I373" i="24"/>
  <c r="K373" i="24"/>
  <c r="A374" i="24"/>
  <c r="B374" i="24"/>
  <c r="C374" i="24"/>
  <c r="E374" i="24"/>
  <c r="G374" i="24"/>
  <c r="I374" i="24"/>
  <c r="K374" i="24"/>
  <c r="A375" i="24"/>
  <c r="B375" i="24"/>
  <c r="C375" i="24"/>
  <c r="E375" i="24"/>
  <c r="G375" i="24"/>
  <c r="I375" i="24"/>
  <c r="K375" i="24"/>
  <c r="A376" i="24"/>
  <c r="B376" i="24"/>
  <c r="C376" i="24"/>
  <c r="E376" i="24"/>
  <c r="G376" i="24"/>
  <c r="I376" i="24"/>
  <c r="K376" i="24"/>
  <c r="A377" i="24"/>
  <c r="B377" i="24"/>
  <c r="C377" i="24"/>
  <c r="E377" i="24"/>
  <c r="G377" i="24"/>
  <c r="I377" i="24"/>
  <c r="K377" i="24"/>
  <c r="A378" i="24"/>
  <c r="B378" i="24"/>
  <c r="C378" i="24"/>
  <c r="E378" i="24"/>
  <c r="G378" i="24"/>
  <c r="I378" i="24"/>
  <c r="K378" i="24"/>
  <c r="A379" i="24"/>
  <c r="B379" i="24"/>
  <c r="C379" i="24"/>
  <c r="E379" i="24"/>
  <c r="G379" i="24"/>
  <c r="I379" i="24"/>
  <c r="K379" i="24"/>
  <c r="A380" i="24"/>
  <c r="B380" i="24"/>
  <c r="C380" i="24"/>
  <c r="E380" i="24"/>
  <c r="G380" i="24"/>
  <c r="I380" i="24"/>
  <c r="K380" i="24"/>
  <c r="A381" i="24"/>
  <c r="B381" i="24"/>
  <c r="C381" i="24"/>
  <c r="E381" i="24"/>
  <c r="G381" i="24"/>
  <c r="I381" i="24"/>
  <c r="K381" i="24"/>
  <c r="A382" i="24"/>
  <c r="B382" i="24"/>
  <c r="C382" i="24"/>
  <c r="E382" i="24"/>
  <c r="G382" i="24"/>
  <c r="I382" i="24"/>
  <c r="K382" i="24"/>
  <c r="A383" i="24"/>
  <c r="B383" i="24"/>
  <c r="C383" i="24"/>
  <c r="E383" i="24"/>
  <c r="G383" i="24"/>
  <c r="I383" i="24"/>
  <c r="K383" i="24"/>
  <c r="A384" i="24"/>
  <c r="B384" i="24"/>
  <c r="C384" i="24"/>
  <c r="E384" i="24"/>
  <c r="G384" i="24"/>
  <c r="I384" i="24"/>
  <c r="K384" i="24"/>
  <c r="A385" i="24"/>
  <c r="B385" i="24"/>
  <c r="C385" i="24"/>
  <c r="E385" i="24"/>
  <c r="G385" i="24"/>
  <c r="I385" i="24"/>
  <c r="K385" i="24"/>
  <c r="A386" i="24"/>
  <c r="B386" i="24"/>
  <c r="C386" i="24"/>
  <c r="E386" i="24"/>
  <c r="G386" i="24"/>
  <c r="I386" i="24"/>
  <c r="K386" i="24"/>
  <c r="A387" i="24"/>
  <c r="B387" i="24"/>
  <c r="C387" i="24"/>
  <c r="E387" i="24"/>
  <c r="G387" i="24"/>
  <c r="I387" i="24"/>
  <c r="K387" i="24"/>
  <c r="A388" i="24"/>
  <c r="B388" i="24"/>
  <c r="C388" i="24"/>
  <c r="E388" i="24"/>
  <c r="G388" i="24"/>
  <c r="I388" i="24"/>
  <c r="K388" i="24"/>
  <c r="A389" i="24"/>
  <c r="B389" i="24"/>
  <c r="C389" i="24"/>
  <c r="E389" i="24"/>
  <c r="G389" i="24"/>
  <c r="I389" i="24"/>
  <c r="K389" i="24"/>
  <c r="A390" i="24"/>
  <c r="B390" i="24"/>
  <c r="C390" i="24"/>
  <c r="E390" i="24"/>
  <c r="G390" i="24"/>
  <c r="I390" i="24"/>
  <c r="K390" i="24"/>
  <c r="A391" i="24"/>
  <c r="B391" i="24"/>
  <c r="C391" i="24"/>
  <c r="E391" i="24"/>
  <c r="G391" i="24"/>
  <c r="I391" i="24"/>
  <c r="K391" i="24"/>
  <c r="A392" i="24"/>
  <c r="B392" i="24"/>
  <c r="C392" i="24"/>
  <c r="E392" i="24"/>
  <c r="G392" i="24"/>
  <c r="I392" i="24"/>
  <c r="K392" i="24"/>
  <c r="A393" i="24"/>
  <c r="B393" i="24"/>
  <c r="C393" i="24"/>
  <c r="E393" i="24"/>
  <c r="G393" i="24"/>
  <c r="I393" i="24"/>
  <c r="K393" i="24"/>
  <c r="A394" i="24"/>
  <c r="B394" i="24"/>
  <c r="C394" i="24"/>
  <c r="E394" i="24"/>
  <c r="G394" i="24"/>
  <c r="I394" i="24"/>
  <c r="K394" i="24"/>
  <c r="A395" i="24"/>
  <c r="B395" i="24"/>
  <c r="C395" i="24"/>
  <c r="E395" i="24"/>
  <c r="G395" i="24"/>
  <c r="I395" i="24"/>
  <c r="K395" i="24"/>
  <c r="A396" i="24"/>
  <c r="B396" i="24"/>
  <c r="C396" i="24"/>
  <c r="E396" i="24"/>
  <c r="G396" i="24"/>
  <c r="I396" i="24"/>
  <c r="K396" i="24"/>
  <c r="A397" i="24"/>
  <c r="B397" i="24"/>
  <c r="C397" i="24"/>
  <c r="E397" i="24"/>
  <c r="G397" i="24"/>
  <c r="I397" i="24"/>
  <c r="K397" i="24"/>
  <c r="A398" i="24"/>
  <c r="B398" i="24"/>
  <c r="C398" i="24"/>
  <c r="E398" i="24"/>
  <c r="G398" i="24"/>
  <c r="I398" i="24"/>
  <c r="K398" i="24"/>
  <c r="A399" i="24"/>
  <c r="B399" i="24"/>
  <c r="C399" i="24"/>
  <c r="E399" i="24"/>
  <c r="G399" i="24"/>
  <c r="I399" i="24"/>
  <c r="K399" i="24"/>
  <c r="A400" i="24"/>
  <c r="B400" i="24"/>
  <c r="C400" i="24"/>
  <c r="E400" i="24"/>
  <c r="G400" i="24"/>
  <c r="I400" i="24"/>
  <c r="K400" i="24"/>
  <c r="A401" i="24"/>
  <c r="B401" i="24"/>
  <c r="C401" i="24"/>
  <c r="E401" i="24"/>
  <c r="G401" i="24"/>
  <c r="I401" i="24"/>
  <c r="K401" i="24"/>
  <c r="A402" i="24"/>
  <c r="B402" i="24"/>
  <c r="C402" i="24"/>
  <c r="E402" i="24"/>
  <c r="G402" i="24"/>
  <c r="I402" i="24"/>
  <c r="K402" i="24"/>
  <c r="A403" i="24"/>
  <c r="B403" i="24"/>
  <c r="C403" i="24"/>
  <c r="E403" i="24"/>
  <c r="G403" i="24"/>
  <c r="I403" i="24"/>
  <c r="K403" i="24"/>
  <c r="A404" i="24"/>
  <c r="B404" i="24"/>
  <c r="C404" i="24"/>
  <c r="E404" i="24"/>
  <c r="G404" i="24"/>
  <c r="I404" i="24"/>
  <c r="K404" i="24"/>
  <c r="A405" i="24"/>
  <c r="B405" i="24"/>
  <c r="C405" i="24"/>
  <c r="E405" i="24"/>
  <c r="G405" i="24"/>
  <c r="I405" i="24"/>
  <c r="K405" i="24"/>
  <c r="A406" i="24"/>
  <c r="B406" i="24"/>
  <c r="C406" i="24"/>
  <c r="E406" i="24"/>
  <c r="G406" i="24"/>
  <c r="I406" i="24"/>
  <c r="K406" i="24"/>
  <c r="A407" i="24"/>
  <c r="B407" i="24"/>
  <c r="C407" i="24"/>
  <c r="E407" i="24"/>
  <c r="G407" i="24"/>
  <c r="I407" i="24"/>
  <c r="K407" i="24"/>
  <c r="A408" i="24"/>
  <c r="B408" i="24"/>
  <c r="C408" i="24"/>
  <c r="E408" i="24"/>
  <c r="G408" i="24"/>
  <c r="I408" i="24"/>
  <c r="K408" i="24"/>
  <c r="A409" i="24"/>
  <c r="B409" i="24"/>
  <c r="C409" i="24"/>
  <c r="E409" i="24"/>
  <c r="G409" i="24"/>
  <c r="I409" i="24"/>
  <c r="K409" i="24"/>
  <c r="A410" i="24"/>
  <c r="B410" i="24"/>
  <c r="C410" i="24"/>
  <c r="E410" i="24"/>
  <c r="G410" i="24"/>
  <c r="I410" i="24"/>
  <c r="K410" i="24"/>
  <c r="A411" i="24"/>
  <c r="B411" i="24"/>
  <c r="C411" i="24"/>
  <c r="E411" i="24"/>
  <c r="G411" i="24"/>
  <c r="I411" i="24"/>
  <c r="K411" i="24"/>
  <c r="A412" i="24"/>
  <c r="B412" i="24"/>
  <c r="C412" i="24"/>
  <c r="E412" i="24"/>
  <c r="G412" i="24"/>
  <c r="I412" i="24"/>
  <c r="K412" i="24"/>
  <c r="A413" i="24"/>
  <c r="B413" i="24"/>
  <c r="C413" i="24"/>
  <c r="E413" i="24"/>
  <c r="G413" i="24"/>
  <c r="I413" i="24"/>
  <c r="K413" i="24"/>
  <c r="A414" i="24"/>
  <c r="B414" i="24"/>
  <c r="C414" i="24"/>
  <c r="E414" i="24"/>
  <c r="G414" i="24"/>
  <c r="I414" i="24"/>
  <c r="K414" i="24"/>
  <c r="A415" i="24"/>
  <c r="B415" i="24"/>
  <c r="C415" i="24"/>
  <c r="E415" i="24"/>
  <c r="G415" i="24"/>
  <c r="I415" i="24"/>
  <c r="K415" i="24"/>
  <c r="A416" i="24"/>
  <c r="B416" i="24"/>
  <c r="C416" i="24"/>
  <c r="E416" i="24"/>
  <c r="G416" i="24"/>
  <c r="I416" i="24"/>
  <c r="K416" i="24"/>
  <c r="A417" i="24"/>
  <c r="B417" i="24"/>
  <c r="C417" i="24"/>
  <c r="E417" i="24"/>
  <c r="G417" i="24"/>
  <c r="I417" i="24"/>
  <c r="K417" i="24"/>
  <c r="A418" i="24"/>
  <c r="B418" i="24"/>
  <c r="C418" i="24"/>
  <c r="E418" i="24"/>
  <c r="G418" i="24"/>
  <c r="I418" i="24"/>
  <c r="K418" i="24"/>
  <c r="A419" i="24"/>
  <c r="B419" i="24"/>
  <c r="C419" i="24"/>
  <c r="E419" i="24"/>
  <c r="G419" i="24"/>
  <c r="I419" i="24"/>
  <c r="K419" i="24"/>
  <c r="A420" i="24"/>
  <c r="B420" i="24"/>
  <c r="C420" i="24"/>
  <c r="E420" i="24"/>
  <c r="G420" i="24"/>
  <c r="I420" i="24"/>
  <c r="K420" i="24"/>
  <c r="A421" i="24"/>
  <c r="B421" i="24"/>
  <c r="C421" i="24"/>
  <c r="E421" i="24"/>
  <c r="G421" i="24"/>
  <c r="I421" i="24"/>
  <c r="K421" i="24"/>
  <c r="A422" i="24"/>
  <c r="B422" i="24"/>
  <c r="C422" i="24"/>
  <c r="E422" i="24"/>
  <c r="G422" i="24"/>
  <c r="I422" i="24"/>
  <c r="K422" i="24"/>
  <c r="A423" i="24"/>
  <c r="B423" i="24"/>
  <c r="C423" i="24"/>
  <c r="E423" i="24"/>
  <c r="G423" i="24"/>
  <c r="I423" i="24"/>
  <c r="K423" i="24"/>
  <c r="A424" i="24"/>
  <c r="B424" i="24"/>
  <c r="C424" i="24"/>
  <c r="E424" i="24"/>
  <c r="G424" i="24"/>
  <c r="I424" i="24"/>
  <c r="K424" i="24"/>
  <c r="A425" i="24"/>
  <c r="B425" i="24"/>
  <c r="C425" i="24"/>
  <c r="E425" i="24"/>
  <c r="G425" i="24"/>
  <c r="I425" i="24"/>
  <c r="K425" i="24"/>
  <c r="A426" i="24"/>
  <c r="B426" i="24"/>
  <c r="C426" i="24"/>
  <c r="E426" i="24"/>
  <c r="G426" i="24"/>
  <c r="I426" i="24"/>
  <c r="K426" i="24"/>
  <c r="A427" i="24"/>
  <c r="B427" i="24"/>
  <c r="C427" i="24"/>
  <c r="E427" i="24"/>
  <c r="G427" i="24"/>
  <c r="I427" i="24"/>
  <c r="K427" i="24"/>
  <c r="A428" i="24"/>
  <c r="B428" i="24"/>
  <c r="C428" i="24"/>
  <c r="E428" i="24"/>
  <c r="G428" i="24"/>
  <c r="I428" i="24"/>
  <c r="K428" i="24"/>
  <c r="A429" i="24"/>
  <c r="B429" i="24"/>
  <c r="C429" i="24"/>
  <c r="E429" i="24"/>
  <c r="G429" i="24"/>
  <c r="I429" i="24"/>
  <c r="K429" i="24"/>
  <c r="A430" i="24"/>
  <c r="B430" i="24"/>
  <c r="C430" i="24"/>
  <c r="E430" i="24"/>
  <c r="G430" i="24"/>
  <c r="I430" i="24"/>
  <c r="K430" i="24"/>
  <c r="A431" i="24"/>
  <c r="B431" i="24"/>
  <c r="C431" i="24"/>
  <c r="E431" i="24"/>
  <c r="G431" i="24"/>
  <c r="I431" i="24"/>
  <c r="K431" i="24"/>
  <c r="A432" i="24"/>
  <c r="B432" i="24"/>
  <c r="C432" i="24"/>
  <c r="E432" i="24"/>
  <c r="G432" i="24"/>
  <c r="I432" i="24"/>
  <c r="K432" i="24"/>
  <c r="A433" i="24"/>
  <c r="B433" i="24"/>
  <c r="C433" i="24"/>
  <c r="E433" i="24"/>
  <c r="G433" i="24"/>
  <c r="I433" i="24"/>
  <c r="K433" i="24"/>
  <c r="A434" i="24"/>
  <c r="B434" i="24"/>
  <c r="C434" i="24"/>
  <c r="E434" i="24"/>
  <c r="G434" i="24"/>
  <c r="I434" i="24"/>
  <c r="K434" i="24"/>
  <c r="A435" i="24"/>
  <c r="B435" i="24"/>
  <c r="C435" i="24"/>
  <c r="E435" i="24"/>
  <c r="G435" i="24"/>
  <c r="I435" i="24"/>
  <c r="K435" i="24"/>
  <c r="A436" i="24"/>
  <c r="B436" i="24"/>
  <c r="C436" i="24"/>
  <c r="E436" i="24"/>
  <c r="G436" i="24"/>
  <c r="I436" i="24"/>
  <c r="K436" i="24"/>
  <c r="A437" i="24"/>
  <c r="B437" i="24"/>
  <c r="C437" i="24"/>
  <c r="E437" i="24"/>
  <c r="G437" i="24"/>
  <c r="I437" i="24"/>
  <c r="K437" i="24"/>
  <c r="A438" i="24"/>
  <c r="B438" i="24"/>
  <c r="C438" i="24"/>
  <c r="E438" i="24"/>
  <c r="G438" i="24"/>
  <c r="I438" i="24"/>
  <c r="K438" i="24"/>
  <c r="A439" i="24"/>
  <c r="B439" i="24"/>
  <c r="C439" i="24"/>
  <c r="E439" i="24"/>
  <c r="G439" i="24"/>
  <c r="I439" i="24"/>
  <c r="K439" i="24"/>
  <c r="A440" i="24"/>
  <c r="B440" i="24"/>
  <c r="C440" i="24"/>
  <c r="E440" i="24"/>
  <c r="G440" i="24"/>
  <c r="I440" i="24"/>
  <c r="K440" i="24"/>
  <c r="A441" i="24"/>
  <c r="B441" i="24"/>
  <c r="C441" i="24"/>
  <c r="E441" i="24"/>
  <c r="G441" i="24"/>
  <c r="I441" i="24"/>
  <c r="K441" i="24"/>
  <c r="A442" i="24"/>
  <c r="B442" i="24"/>
  <c r="C442" i="24"/>
  <c r="E442" i="24"/>
  <c r="G442" i="24"/>
  <c r="I442" i="24"/>
  <c r="K442" i="24"/>
  <c r="A443" i="24"/>
  <c r="B443" i="24"/>
  <c r="C443" i="24"/>
  <c r="E443" i="24"/>
  <c r="G443" i="24"/>
  <c r="I443" i="24"/>
  <c r="K443" i="24"/>
  <c r="A444" i="24"/>
  <c r="B444" i="24"/>
  <c r="C444" i="24"/>
  <c r="E444" i="24"/>
  <c r="G444" i="24"/>
  <c r="I444" i="24"/>
  <c r="K444" i="24"/>
  <c r="A445" i="24"/>
  <c r="B445" i="24"/>
  <c r="C445" i="24"/>
  <c r="E445" i="24"/>
  <c r="G445" i="24"/>
  <c r="I445" i="24"/>
  <c r="K445" i="24"/>
  <c r="A446" i="24"/>
  <c r="B446" i="24"/>
  <c r="C446" i="24"/>
  <c r="E446" i="24"/>
  <c r="G446" i="24"/>
  <c r="I446" i="24"/>
  <c r="K446" i="24"/>
  <c r="A447" i="24"/>
  <c r="B447" i="24"/>
  <c r="C447" i="24"/>
  <c r="E447" i="24"/>
  <c r="G447" i="24"/>
  <c r="I447" i="24"/>
  <c r="K447" i="24"/>
  <c r="A448" i="24"/>
  <c r="B448" i="24"/>
  <c r="C448" i="24"/>
  <c r="E448" i="24"/>
  <c r="G448" i="24"/>
  <c r="I448" i="24"/>
  <c r="K448" i="24"/>
  <c r="A449" i="24"/>
  <c r="B449" i="24"/>
  <c r="C449" i="24"/>
  <c r="E449" i="24"/>
  <c r="G449" i="24"/>
  <c r="I449" i="24"/>
  <c r="K449" i="24"/>
  <c r="A450" i="24"/>
  <c r="B450" i="24"/>
  <c r="C450" i="24"/>
  <c r="E450" i="24"/>
  <c r="G450" i="24"/>
  <c r="I450" i="24"/>
  <c r="K450" i="24"/>
  <c r="A451" i="24"/>
  <c r="B451" i="24"/>
  <c r="C451" i="24"/>
  <c r="E451" i="24"/>
  <c r="G451" i="24"/>
  <c r="I451" i="24"/>
  <c r="K451" i="24"/>
  <c r="A452" i="24"/>
  <c r="B452" i="24"/>
  <c r="C452" i="24"/>
  <c r="E452" i="24"/>
  <c r="G452" i="24"/>
  <c r="I452" i="24"/>
  <c r="K452" i="24"/>
  <c r="A453" i="24"/>
  <c r="B453" i="24"/>
  <c r="C453" i="24"/>
  <c r="E453" i="24"/>
  <c r="G453" i="24"/>
  <c r="I453" i="24"/>
  <c r="K453" i="24"/>
  <c r="A454" i="24"/>
  <c r="B454" i="24"/>
  <c r="C454" i="24"/>
  <c r="E454" i="24"/>
  <c r="G454" i="24"/>
  <c r="I454" i="24"/>
  <c r="K454" i="24"/>
  <c r="A455" i="24"/>
  <c r="B455" i="24"/>
  <c r="C455" i="24"/>
  <c r="E455" i="24"/>
  <c r="G455" i="24"/>
  <c r="I455" i="24"/>
  <c r="K455" i="24"/>
  <c r="A456" i="24"/>
  <c r="B456" i="24"/>
  <c r="C456" i="24"/>
  <c r="E456" i="24"/>
  <c r="G456" i="24"/>
  <c r="I456" i="24"/>
  <c r="K456" i="24"/>
  <c r="A457" i="24"/>
  <c r="B457" i="24"/>
  <c r="C457" i="24"/>
  <c r="E457" i="24"/>
  <c r="G457" i="24"/>
  <c r="I457" i="24"/>
  <c r="K457" i="24"/>
  <c r="A458" i="24"/>
  <c r="B458" i="24"/>
  <c r="C458" i="24"/>
  <c r="E458" i="24"/>
  <c r="G458" i="24"/>
  <c r="I458" i="24"/>
  <c r="K458" i="24"/>
  <c r="A459" i="24"/>
  <c r="B459" i="24"/>
  <c r="C459" i="24"/>
  <c r="E459" i="24"/>
  <c r="G459" i="24"/>
  <c r="I459" i="24"/>
  <c r="K459" i="24"/>
  <c r="A460" i="24"/>
  <c r="B460" i="24"/>
  <c r="C460" i="24"/>
  <c r="E460" i="24"/>
  <c r="G460" i="24"/>
  <c r="I460" i="24"/>
  <c r="K460" i="24"/>
  <c r="A461" i="24"/>
  <c r="B461" i="24"/>
  <c r="C461" i="24"/>
  <c r="E461" i="24"/>
  <c r="G461" i="24"/>
  <c r="I461" i="24"/>
  <c r="K461" i="24"/>
  <c r="A462" i="24"/>
  <c r="B462" i="24"/>
  <c r="C462" i="24"/>
  <c r="E462" i="24"/>
  <c r="G462" i="24"/>
  <c r="I462" i="24"/>
  <c r="K462" i="24"/>
  <c r="A463" i="24"/>
  <c r="B463" i="24"/>
  <c r="C463" i="24"/>
  <c r="E463" i="24"/>
  <c r="G463" i="24"/>
  <c r="I463" i="24"/>
  <c r="K463" i="24"/>
  <c r="A464" i="24"/>
  <c r="B464" i="24"/>
  <c r="C464" i="24"/>
  <c r="E464" i="24"/>
  <c r="G464" i="24"/>
  <c r="I464" i="24"/>
  <c r="K464" i="24"/>
  <c r="A465" i="24"/>
  <c r="B465" i="24"/>
  <c r="C465" i="24"/>
  <c r="E465" i="24"/>
  <c r="G465" i="24"/>
  <c r="I465" i="24"/>
  <c r="K465" i="24"/>
  <c r="A466" i="24"/>
  <c r="B466" i="24"/>
  <c r="C466" i="24"/>
  <c r="E466" i="24"/>
  <c r="G466" i="24"/>
  <c r="I466" i="24"/>
  <c r="K466" i="24"/>
  <c r="A467" i="24"/>
  <c r="B467" i="24"/>
  <c r="C467" i="24"/>
  <c r="E467" i="24"/>
  <c r="G467" i="24"/>
  <c r="I467" i="24"/>
  <c r="K467" i="24"/>
  <c r="A468" i="24"/>
  <c r="B468" i="24"/>
  <c r="C468" i="24"/>
  <c r="E468" i="24"/>
  <c r="G468" i="24"/>
  <c r="I468" i="24"/>
  <c r="K468" i="24"/>
  <c r="A469" i="24"/>
  <c r="B469" i="24"/>
  <c r="C469" i="24"/>
  <c r="E469" i="24"/>
  <c r="G469" i="24"/>
  <c r="I469" i="24"/>
  <c r="K469" i="24"/>
  <c r="A470" i="24"/>
  <c r="B470" i="24"/>
  <c r="C470" i="24"/>
  <c r="E470" i="24"/>
  <c r="G470" i="24"/>
  <c r="I470" i="24"/>
  <c r="K470" i="24"/>
  <c r="A471" i="24"/>
  <c r="B471" i="24"/>
  <c r="C471" i="24"/>
  <c r="E471" i="24"/>
  <c r="G471" i="24"/>
  <c r="I471" i="24"/>
  <c r="K471" i="24"/>
  <c r="A472" i="24"/>
  <c r="B472" i="24"/>
  <c r="C472" i="24"/>
  <c r="E472" i="24"/>
  <c r="G472" i="24"/>
  <c r="I472" i="24"/>
  <c r="K472" i="24"/>
  <c r="A473" i="24"/>
  <c r="B473" i="24"/>
  <c r="C473" i="24"/>
  <c r="E473" i="24"/>
  <c r="G473" i="24"/>
  <c r="I473" i="24"/>
  <c r="K473" i="24"/>
  <c r="A474" i="24"/>
  <c r="B474" i="24"/>
  <c r="C474" i="24"/>
  <c r="E474" i="24"/>
  <c r="G474" i="24"/>
  <c r="I474" i="24"/>
  <c r="K474" i="24"/>
  <c r="A475" i="24"/>
  <c r="B475" i="24"/>
  <c r="C475" i="24"/>
  <c r="E475" i="24"/>
  <c r="G475" i="24"/>
  <c r="I475" i="24"/>
  <c r="K475" i="24"/>
  <c r="A476" i="24"/>
  <c r="B476" i="24"/>
  <c r="C476" i="24"/>
  <c r="E476" i="24"/>
  <c r="G476" i="24"/>
  <c r="I476" i="24"/>
  <c r="K476" i="24"/>
  <c r="A477" i="24"/>
  <c r="B477" i="24"/>
  <c r="C477" i="24"/>
  <c r="E477" i="24"/>
  <c r="G477" i="24"/>
  <c r="I477" i="24"/>
  <c r="K477" i="24"/>
  <c r="A478" i="24"/>
  <c r="B478" i="24"/>
  <c r="C478" i="24"/>
  <c r="E478" i="24"/>
  <c r="G478" i="24"/>
  <c r="I478" i="24"/>
  <c r="K478" i="24"/>
  <c r="A479" i="24"/>
  <c r="B479" i="24"/>
  <c r="C479" i="24"/>
  <c r="E479" i="24"/>
  <c r="G479" i="24"/>
  <c r="I479" i="24"/>
  <c r="K479" i="24"/>
  <c r="A480" i="24"/>
  <c r="B480" i="24"/>
  <c r="C480" i="24"/>
  <c r="E480" i="24"/>
  <c r="G480" i="24"/>
  <c r="I480" i="24"/>
  <c r="K480" i="24"/>
  <c r="A481" i="24"/>
  <c r="B481" i="24"/>
  <c r="C481" i="24"/>
  <c r="E481" i="24"/>
  <c r="G481" i="24"/>
  <c r="I481" i="24"/>
  <c r="K481" i="24"/>
  <c r="A482" i="24"/>
  <c r="B482" i="24"/>
  <c r="C482" i="24"/>
  <c r="E482" i="24"/>
  <c r="G482" i="24"/>
  <c r="I482" i="24"/>
  <c r="K482" i="24"/>
  <c r="A483" i="24"/>
  <c r="B483" i="24"/>
  <c r="C483" i="24"/>
  <c r="E483" i="24"/>
  <c r="G483" i="24"/>
  <c r="I483" i="24"/>
  <c r="K483" i="24"/>
  <c r="A484" i="24"/>
  <c r="B484" i="24"/>
  <c r="C484" i="24"/>
  <c r="E484" i="24"/>
  <c r="G484" i="24"/>
  <c r="I484" i="24"/>
  <c r="K484" i="24"/>
  <c r="A485" i="24"/>
  <c r="B485" i="24"/>
  <c r="C485" i="24"/>
  <c r="E485" i="24"/>
  <c r="G485" i="24"/>
  <c r="I485" i="24"/>
  <c r="K485" i="24"/>
  <c r="A486" i="24"/>
  <c r="B486" i="24"/>
  <c r="C486" i="24"/>
  <c r="E486" i="24"/>
  <c r="G486" i="24"/>
  <c r="I486" i="24"/>
  <c r="K486" i="24"/>
  <c r="A487" i="24"/>
  <c r="B487" i="24"/>
  <c r="C487" i="24"/>
  <c r="E487" i="24"/>
  <c r="G487" i="24"/>
  <c r="I487" i="24"/>
  <c r="K487" i="24"/>
  <c r="A488" i="24"/>
  <c r="B488" i="24"/>
  <c r="C488" i="24"/>
  <c r="E488" i="24"/>
  <c r="G488" i="24"/>
  <c r="I488" i="24"/>
  <c r="K488" i="24"/>
  <c r="A489" i="24"/>
  <c r="B489" i="24"/>
  <c r="C489" i="24"/>
  <c r="E489" i="24"/>
  <c r="G489" i="24"/>
  <c r="I489" i="24"/>
  <c r="K489" i="24"/>
  <c r="A490" i="24"/>
  <c r="B490" i="24"/>
  <c r="C490" i="24"/>
  <c r="E490" i="24"/>
  <c r="G490" i="24"/>
  <c r="I490" i="24"/>
  <c r="K490" i="24"/>
  <c r="A491" i="24"/>
  <c r="B491" i="24"/>
  <c r="C491" i="24"/>
  <c r="E491" i="24"/>
  <c r="G491" i="24"/>
  <c r="I491" i="24"/>
  <c r="K491" i="24"/>
  <c r="A492" i="24"/>
  <c r="B492" i="24"/>
  <c r="C492" i="24"/>
  <c r="E492" i="24"/>
  <c r="G492" i="24"/>
  <c r="I492" i="24"/>
  <c r="K492" i="24"/>
  <c r="A493" i="24"/>
  <c r="B493" i="24"/>
  <c r="C493" i="24"/>
  <c r="E493" i="24"/>
  <c r="G493" i="24"/>
  <c r="I493" i="24"/>
  <c r="K493" i="24"/>
  <c r="A494" i="24"/>
  <c r="B494" i="24"/>
  <c r="C494" i="24"/>
  <c r="E494" i="24"/>
  <c r="G494" i="24"/>
  <c r="I494" i="24"/>
  <c r="K494" i="24"/>
  <c r="A495" i="24"/>
  <c r="B495" i="24"/>
  <c r="C495" i="24"/>
  <c r="E495" i="24"/>
  <c r="G495" i="24"/>
  <c r="I495" i="24"/>
  <c r="K495" i="24"/>
  <c r="A496" i="24"/>
  <c r="B496" i="24"/>
  <c r="C496" i="24"/>
  <c r="E496" i="24"/>
  <c r="G496" i="24"/>
  <c r="I496" i="24"/>
  <c r="K496" i="24"/>
  <c r="A497" i="24"/>
  <c r="B497" i="24"/>
  <c r="C497" i="24"/>
  <c r="E497" i="24"/>
  <c r="G497" i="24"/>
  <c r="I497" i="24"/>
  <c r="K497" i="24"/>
  <c r="A498" i="24"/>
  <c r="B498" i="24"/>
  <c r="C498" i="24"/>
  <c r="E498" i="24"/>
  <c r="G498" i="24"/>
  <c r="I498" i="24"/>
  <c r="K498" i="24"/>
  <c r="A499" i="24"/>
  <c r="B499" i="24"/>
  <c r="C499" i="24"/>
  <c r="E499" i="24"/>
  <c r="G499" i="24"/>
  <c r="I499" i="24"/>
  <c r="K499" i="24"/>
  <c r="A500" i="24"/>
  <c r="B500" i="24"/>
  <c r="C500" i="24"/>
  <c r="E500" i="24"/>
  <c r="G500" i="24"/>
  <c r="I500" i="24"/>
  <c r="K500" i="24"/>
  <c r="A501" i="24"/>
  <c r="B501" i="24"/>
  <c r="C501" i="24"/>
  <c r="E501" i="24"/>
  <c r="G501" i="24"/>
  <c r="I501" i="24"/>
  <c r="K501" i="24"/>
  <c r="A502" i="24"/>
  <c r="B502" i="24"/>
  <c r="C502" i="24"/>
  <c r="E502" i="24"/>
  <c r="G502" i="24"/>
  <c r="I502" i="24"/>
  <c r="K502" i="24"/>
  <c r="A503" i="24"/>
  <c r="B503" i="24"/>
  <c r="C503" i="24"/>
  <c r="E503" i="24"/>
  <c r="G503" i="24"/>
  <c r="I503" i="24"/>
  <c r="K503" i="24"/>
  <c r="A504" i="24"/>
  <c r="B504" i="24"/>
  <c r="C504" i="24"/>
  <c r="E504" i="24"/>
  <c r="G504" i="24"/>
  <c r="I504" i="24"/>
  <c r="K504" i="24"/>
  <c r="A505" i="24"/>
  <c r="B505" i="24"/>
  <c r="C505" i="24"/>
  <c r="E505" i="24"/>
  <c r="G505" i="24"/>
  <c r="I505" i="24"/>
  <c r="K505" i="24"/>
  <c r="A506" i="24"/>
  <c r="B506" i="24"/>
  <c r="C506" i="24"/>
  <c r="E506" i="24"/>
  <c r="G506" i="24"/>
  <c r="I506" i="24"/>
  <c r="K506" i="24"/>
  <c r="A507" i="24"/>
  <c r="B507" i="24"/>
  <c r="C507" i="24"/>
  <c r="E507" i="24"/>
  <c r="G507" i="24"/>
  <c r="I507" i="24"/>
  <c r="K507" i="24"/>
  <c r="A508" i="24"/>
  <c r="B508" i="24"/>
  <c r="C508" i="24"/>
  <c r="E508" i="24"/>
  <c r="G508" i="24"/>
  <c r="I508" i="24"/>
  <c r="K508" i="24"/>
  <c r="A509" i="24"/>
  <c r="B509" i="24"/>
  <c r="C509" i="24"/>
  <c r="E509" i="24"/>
  <c r="G509" i="24"/>
  <c r="I509" i="24"/>
  <c r="K509" i="24"/>
  <c r="A510" i="24"/>
  <c r="B510" i="24"/>
  <c r="C510" i="24"/>
  <c r="E510" i="24"/>
  <c r="G510" i="24"/>
  <c r="I510" i="24"/>
  <c r="K510" i="24"/>
  <c r="A511" i="24"/>
  <c r="B511" i="24"/>
  <c r="C511" i="24"/>
  <c r="E511" i="24"/>
  <c r="G511" i="24"/>
  <c r="I511" i="24"/>
  <c r="K511" i="24"/>
  <c r="A512" i="24"/>
  <c r="B512" i="24"/>
  <c r="C512" i="24"/>
  <c r="E512" i="24"/>
  <c r="G512" i="24"/>
  <c r="I512" i="24"/>
  <c r="K512" i="24"/>
  <c r="A513" i="24"/>
  <c r="B513" i="24"/>
  <c r="C513" i="24"/>
  <c r="E513" i="24"/>
  <c r="G513" i="24"/>
  <c r="I513" i="24"/>
  <c r="K513" i="24"/>
  <c r="A514" i="24"/>
  <c r="B514" i="24"/>
  <c r="C514" i="24"/>
  <c r="E514" i="24"/>
  <c r="G514" i="24"/>
  <c r="I514" i="24"/>
  <c r="K514" i="24"/>
  <c r="A515" i="24"/>
  <c r="B515" i="24"/>
  <c r="C515" i="24"/>
  <c r="E515" i="24"/>
  <c r="G515" i="24"/>
  <c r="I515" i="24"/>
  <c r="K515" i="24"/>
  <c r="A516" i="24"/>
  <c r="B516" i="24"/>
  <c r="C516" i="24"/>
  <c r="E516" i="24"/>
  <c r="G516" i="24"/>
  <c r="I516" i="24"/>
  <c r="K516" i="24"/>
  <c r="A517" i="24"/>
  <c r="B517" i="24"/>
  <c r="C517" i="24"/>
  <c r="E517" i="24"/>
  <c r="G517" i="24"/>
  <c r="I517" i="24"/>
  <c r="K517" i="24"/>
  <c r="A518" i="24"/>
  <c r="B518" i="24"/>
  <c r="C518" i="24"/>
  <c r="E518" i="24"/>
  <c r="G518" i="24"/>
  <c r="I518" i="24"/>
  <c r="K518" i="24"/>
  <c r="A519" i="24"/>
  <c r="B519" i="24"/>
  <c r="C519" i="24"/>
  <c r="E519" i="24"/>
  <c r="G519" i="24"/>
  <c r="I519" i="24"/>
  <c r="K519" i="24"/>
  <c r="A520" i="24"/>
  <c r="B520" i="24"/>
  <c r="C520" i="24"/>
  <c r="E520" i="24"/>
  <c r="G520" i="24"/>
  <c r="I520" i="24"/>
  <c r="K520" i="24"/>
  <c r="A521" i="24"/>
  <c r="B521" i="24"/>
  <c r="C521" i="24"/>
  <c r="E521" i="24"/>
  <c r="G521" i="24"/>
  <c r="I521" i="24"/>
  <c r="K521" i="24"/>
  <c r="A522" i="24"/>
  <c r="B522" i="24"/>
  <c r="C522" i="24"/>
  <c r="E522" i="24"/>
  <c r="G522" i="24"/>
  <c r="I522" i="24"/>
  <c r="K522" i="24"/>
  <c r="A523" i="24"/>
  <c r="B523" i="24"/>
  <c r="C523" i="24"/>
  <c r="E523" i="24"/>
  <c r="G523" i="24"/>
  <c r="I523" i="24"/>
  <c r="K523" i="24"/>
  <c r="A524" i="24"/>
  <c r="B524" i="24"/>
  <c r="C524" i="24"/>
  <c r="E524" i="24"/>
  <c r="G524" i="24"/>
  <c r="I524" i="24"/>
  <c r="K524" i="24"/>
  <c r="A525" i="24"/>
  <c r="B525" i="24"/>
  <c r="C525" i="24"/>
  <c r="E525" i="24"/>
  <c r="G525" i="24"/>
  <c r="I525" i="24"/>
  <c r="K525" i="24"/>
  <c r="A526" i="24"/>
  <c r="B526" i="24"/>
  <c r="C526" i="24"/>
  <c r="E526" i="24"/>
  <c r="G526" i="24"/>
  <c r="I526" i="24"/>
  <c r="K526" i="24"/>
  <c r="A527" i="24"/>
  <c r="B527" i="24"/>
  <c r="C527" i="24"/>
  <c r="E527" i="24"/>
  <c r="G527" i="24"/>
  <c r="I527" i="24"/>
  <c r="K527" i="24"/>
  <c r="A528" i="24"/>
  <c r="B528" i="24"/>
  <c r="C528" i="24"/>
  <c r="E528" i="24"/>
  <c r="G528" i="24"/>
  <c r="I528" i="24"/>
  <c r="K528" i="24"/>
  <c r="A529" i="24"/>
  <c r="B529" i="24"/>
  <c r="C529" i="24"/>
  <c r="E529" i="24"/>
  <c r="G529" i="24"/>
  <c r="I529" i="24"/>
  <c r="K529" i="24"/>
  <c r="A530" i="24"/>
  <c r="B530" i="24"/>
  <c r="C530" i="24"/>
  <c r="E530" i="24"/>
  <c r="G530" i="24"/>
  <c r="I530" i="24"/>
  <c r="K530" i="24"/>
  <c r="A531" i="24"/>
  <c r="B531" i="24"/>
  <c r="C531" i="24"/>
  <c r="E531" i="24"/>
  <c r="G531" i="24"/>
  <c r="I531" i="24"/>
  <c r="K531" i="24"/>
  <c r="A532" i="24"/>
  <c r="B532" i="24"/>
  <c r="C532" i="24"/>
  <c r="E532" i="24"/>
  <c r="G532" i="24"/>
  <c r="I532" i="24"/>
  <c r="K532" i="24"/>
  <c r="A533" i="24"/>
  <c r="B533" i="24"/>
  <c r="C533" i="24"/>
  <c r="E533" i="24"/>
  <c r="G533" i="24"/>
  <c r="I533" i="24"/>
  <c r="K533" i="24"/>
  <c r="A534" i="24"/>
  <c r="B534" i="24"/>
  <c r="C534" i="24"/>
  <c r="E534" i="24"/>
  <c r="G534" i="24"/>
  <c r="I534" i="24"/>
  <c r="K534" i="24"/>
  <c r="A535" i="24"/>
  <c r="B535" i="24"/>
  <c r="C535" i="24"/>
  <c r="E535" i="24"/>
  <c r="G535" i="24"/>
  <c r="I535" i="24"/>
  <c r="K535" i="24"/>
  <c r="A536" i="24"/>
  <c r="B536" i="24"/>
  <c r="C536" i="24"/>
  <c r="E536" i="24"/>
  <c r="G536" i="24"/>
  <c r="I536" i="24"/>
  <c r="K536" i="24"/>
  <c r="A537" i="24"/>
  <c r="B537" i="24"/>
  <c r="C537" i="24"/>
  <c r="E537" i="24"/>
  <c r="G537" i="24"/>
  <c r="I537" i="24"/>
  <c r="K537" i="24"/>
  <c r="A538" i="24"/>
  <c r="B538" i="24"/>
  <c r="C538" i="24"/>
  <c r="E538" i="24"/>
  <c r="G538" i="24"/>
  <c r="I538" i="24"/>
  <c r="K538" i="24"/>
  <c r="A539" i="24"/>
  <c r="B539" i="24"/>
  <c r="C539" i="24"/>
  <c r="E539" i="24"/>
  <c r="G539" i="24"/>
  <c r="I539" i="24"/>
  <c r="K539" i="24"/>
  <c r="A540" i="24"/>
  <c r="B540" i="24"/>
  <c r="C540" i="24"/>
  <c r="E540" i="24"/>
  <c r="G540" i="24"/>
  <c r="I540" i="24"/>
  <c r="K540" i="24"/>
  <c r="A541" i="24"/>
  <c r="B541" i="24"/>
  <c r="C541" i="24"/>
  <c r="E541" i="24"/>
  <c r="G541" i="24"/>
  <c r="I541" i="24"/>
  <c r="K541" i="24"/>
  <c r="A542" i="24"/>
  <c r="B542" i="24"/>
  <c r="C542" i="24"/>
  <c r="E542" i="24"/>
  <c r="G542" i="24"/>
  <c r="I542" i="24"/>
  <c r="K542" i="24"/>
  <c r="A543" i="24"/>
  <c r="B543" i="24"/>
  <c r="C543" i="24"/>
  <c r="E543" i="24"/>
  <c r="G543" i="24"/>
  <c r="I543" i="24"/>
  <c r="K543" i="24"/>
  <c r="A544" i="24"/>
  <c r="B544" i="24"/>
  <c r="C544" i="24"/>
  <c r="E544" i="24"/>
  <c r="G544" i="24"/>
  <c r="I544" i="24"/>
  <c r="K544" i="24"/>
  <c r="A545" i="24"/>
  <c r="B545" i="24"/>
  <c r="C545" i="24"/>
  <c r="E545" i="24"/>
  <c r="G545" i="24"/>
  <c r="I545" i="24"/>
  <c r="K545" i="24"/>
  <c r="A546" i="24"/>
  <c r="B546" i="24"/>
  <c r="C546" i="24"/>
  <c r="E546" i="24"/>
  <c r="G546" i="24"/>
  <c r="I546" i="24"/>
  <c r="K546" i="24"/>
  <c r="A547" i="24"/>
  <c r="B547" i="24"/>
  <c r="C547" i="24"/>
  <c r="E547" i="24"/>
  <c r="G547" i="24"/>
  <c r="I547" i="24"/>
  <c r="K547" i="24"/>
  <c r="A548" i="24"/>
  <c r="B548" i="24"/>
  <c r="C548" i="24"/>
  <c r="E548" i="24"/>
  <c r="G548" i="24"/>
  <c r="I548" i="24"/>
  <c r="K548" i="24"/>
  <c r="A549" i="24"/>
  <c r="B549" i="24"/>
  <c r="C549" i="24"/>
  <c r="E549" i="24"/>
  <c r="G549" i="24"/>
  <c r="I549" i="24"/>
  <c r="K549" i="24"/>
  <c r="A550" i="24"/>
  <c r="B550" i="24"/>
  <c r="C550" i="24"/>
  <c r="E550" i="24"/>
  <c r="G550" i="24"/>
  <c r="I550" i="24"/>
  <c r="K550" i="24"/>
  <c r="A551" i="24"/>
  <c r="B551" i="24"/>
  <c r="C551" i="24"/>
  <c r="E551" i="24"/>
  <c r="G551" i="24"/>
  <c r="I551" i="24"/>
  <c r="K551" i="24"/>
  <c r="A552" i="24"/>
  <c r="B552" i="24"/>
  <c r="C552" i="24"/>
  <c r="E552" i="24"/>
  <c r="G552" i="24"/>
  <c r="I552" i="24"/>
  <c r="K552" i="24"/>
  <c r="A553" i="24"/>
  <c r="B553" i="24"/>
  <c r="C553" i="24"/>
  <c r="E553" i="24"/>
  <c r="G553" i="24"/>
  <c r="I553" i="24"/>
  <c r="K553" i="24"/>
  <c r="A554" i="24"/>
  <c r="B554" i="24"/>
  <c r="C554" i="24"/>
  <c r="E554" i="24"/>
  <c r="G554" i="24"/>
  <c r="I554" i="24"/>
  <c r="K554" i="24"/>
  <c r="A555" i="24"/>
  <c r="B555" i="24"/>
  <c r="C555" i="24"/>
  <c r="E555" i="24"/>
  <c r="G555" i="24"/>
  <c r="I555" i="24"/>
  <c r="K555" i="24"/>
  <c r="A556" i="24"/>
  <c r="B556" i="24"/>
  <c r="C556" i="24"/>
  <c r="E556" i="24"/>
  <c r="G556" i="24"/>
  <c r="I556" i="24"/>
  <c r="K556" i="24"/>
  <c r="A557" i="24"/>
  <c r="B557" i="24"/>
  <c r="C557" i="24"/>
  <c r="E557" i="24"/>
  <c r="G557" i="24"/>
  <c r="I557" i="24"/>
  <c r="K557" i="24"/>
  <c r="A558" i="24"/>
  <c r="B558" i="24"/>
  <c r="C558" i="24"/>
  <c r="E558" i="24"/>
  <c r="G558" i="24"/>
  <c r="I558" i="24"/>
  <c r="K558" i="24"/>
  <c r="A559" i="24"/>
  <c r="B559" i="24"/>
  <c r="C559" i="24"/>
  <c r="E559" i="24"/>
  <c r="G559" i="24"/>
  <c r="I559" i="24"/>
  <c r="K559" i="24"/>
  <c r="A560" i="24"/>
  <c r="B560" i="24"/>
  <c r="C560" i="24"/>
  <c r="E560" i="24"/>
  <c r="G560" i="24"/>
  <c r="I560" i="24"/>
  <c r="K560" i="24"/>
  <c r="A561" i="24"/>
  <c r="B561" i="24"/>
  <c r="C561" i="24"/>
  <c r="E561" i="24"/>
  <c r="G561" i="24"/>
  <c r="I561" i="24"/>
  <c r="K561" i="24"/>
  <c r="A562" i="24"/>
  <c r="B562" i="24"/>
  <c r="C562" i="24"/>
  <c r="E562" i="24"/>
  <c r="G562" i="24"/>
  <c r="I562" i="24"/>
  <c r="K562" i="24"/>
  <c r="A563" i="24"/>
  <c r="B563" i="24"/>
  <c r="C563" i="24"/>
  <c r="E563" i="24"/>
  <c r="G563" i="24"/>
  <c r="I563" i="24"/>
  <c r="K563" i="24"/>
  <c r="A564" i="24"/>
  <c r="B564" i="24"/>
  <c r="C564" i="24"/>
  <c r="E564" i="24"/>
  <c r="G564" i="24"/>
  <c r="I564" i="24"/>
  <c r="K564" i="24"/>
  <c r="A565" i="24"/>
  <c r="B565" i="24"/>
  <c r="C565" i="24"/>
  <c r="E565" i="24"/>
  <c r="G565" i="24"/>
  <c r="I565" i="24"/>
  <c r="K565" i="24"/>
  <c r="A566" i="24"/>
  <c r="B566" i="24"/>
  <c r="C566" i="24"/>
  <c r="E566" i="24"/>
  <c r="G566" i="24"/>
  <c r="I566" i="24"/>
  <c r="K566" i="24"/>
  <c r="A567" i="24"/>
  <c r="B567" i="24"/>
  <c r="C567" i="24"/>
  <c r="E567" i="24"/>
  <c r="G567" i="24"/>
  <c r="I567" i="24"/>
  <c r="K567" i="24"/>
  <c r="A568" i="24"/>
  <c r="B568" i="24"/>
  <c r="C568" i="24"/>
  <c r="E568" i="24"/>
  <c r="G568" i="24"/>
  <c r="I568" i="24"/>
  <c r="K568" i="24"/>
  <c r="A569" i="24"/>
  <c r="B569" i="24"/>
  <c r="C569" i="24"/>
  <c r="E569" i="24"/>
  <c r="G569" i="24"/>
  <c r="I569" i="24"/>
  <c r="K569" i="24"/>
  <c r="A570" i="24"/>
  <c r="B570" i="24"/>
  <c r="C570" i="24"/>
  <c r="E570" i="24"/>
  <c r="G570" i="24"/>
  <c r="I570" i="24"/>
  <c r="K570" i="24"/>
  <c r="A571" i="24"/>
  <c r="B571" i="24"/>
  <c r="C571" i="24"/>
  <c r="E571" i="24"/>
  <c r="G571" i="24"/>
  <c r="I571" i="24"/>
  <c r="K571" i="24"/>
  <c r="A572" i="24"/>
  <c r="B572" i="24"/>
  <c r="C572" i="24"/>
  <c r="E572" i="24"/>
  <c r="G572" i="24"/>
  <c r="I572" i="24"/>
  <c r="K572" i="24"/>
  <c r="A573" i="24"/>
  <c r="B573" i="24"/>
  <c r="C573" i="24"/>
  <c r="E573" i="24"/>
  <c r="G573" i="24"/>
  <c r="I573" i="24"/>
  <c r="K573" i="24"/>
  <c r="A574" i="24"/>
  <c r="B574" i="24"/>
  <c r="C574" i="24"/>
  <c r="E574" i="24"/>
  <c r="G574" i="24"/>
  <c r="I574" i="24"/>
  <c r="K574" i="24"/>
  <c r="A575" i="24"/>
  <c r="B575" i="24"/>
  <c r="C575" i="24"/>
  <c r="E575" i="24"/>
  <c r="G575" i="24"/>
  <c r="I575" i="24"/>
  <c r="K575" i="24"/>
  <c r="A576" i="24"/>
  <c r="B576" i="24"/>
  <c r="C576" i="24"/>
  <c r="E576" i="24"/>
  <c r="G576" i="24"/>
  <c r="I576" i="24"/>
  <c r="K576" i="24"/>
  <c r="A577" i="24"/>
  <c r="B577" i="24"/>
  <c r="C577" i="24"/>
  <c r="E577" i="24"/>
  <c r="G577" i="24"/>
  <c r="I577" i="24"/>
  <c r="K577" i="24"/>
  <c r="A578" i="24"/>
  <c r="B578" i="24"/>
  <c r="C578" i="24"/>
  <c r="E578" i="24"/>
  <c r="G578" i="24"/>
  <c r="I578" i="24"/>
  <c r="K578" i="24"/>
  <c r="A579" i="24"/>
  <c r="B579" i="24"/>
  <c r="C579" i="24"/>
  <c r="E579" i="24"/>
  <c r="G579" i="24"/>
  <c r="I579" i="24"/>
  <c r="K579" i="24"/>
  <c r="A580" i="24"/>
  <c r="B580" i="24"/>
  <c r="C580" i="24"/>
  <c r="E580" i="24"/>
  <c r="G580" i="24"/>
  <c r="I580" i="24"/>
  <c r="K580" i="24"/>
  <c r="A581" i="24"/>
  <c r="B581" i="24"/>
  <c r="C581" i="24"/>
  <c r="E581" i="24"/>
  <c r="G581" i="24"/>
  <c r="I581" i="24"/>
  <c r="K581" i="24"/>
  <c r="A582" i="24"/>
  <c r="B582" i="24"/>
  <c r="C582" i="24"/>
  <c r="E582" i="24"/>
  <c r="G582" i="24"/>
  <c r="I582" i="24"/>
  <c r="K582" i="24"/>
  <c r="A583" i="24"/>
  <c r="B583" i="24"/>
  <c r="C583" i="24"/>
  <c r="E583" i="24"/>
  <c r="G583" i="24"/>
  <c r="I583" i="24"/>
  <c r="K583" i="24"/>
  <c r="A584" i="24"/>
  <c r="B584" i="24"/>
  <c r="C584" i="24"/>
  <c r="E584" i="24"/>
  <c r="G584" i="24"/>
  <c r="I584" i="24"/>
  <c r="K584" i="24"/>
  <c r="A585" i="24"/>
  <c r="B585" i="24"/>
  <c r="C585" i="24"/>
  <c r="E585" i="24"/>
  <c r="G585" i="24"/>
  <c r="I585" i="24"/>
  <c r="K585" i="24"/>
  <c r="A586" i="24"/>
  <c r="B586" i="24"/>
  <c r="C586" i="24"/>
  <c r="E586" i="24"/>
  <c r="G586" i="24"/>
  <c r="I586" i="24"/>
  <c r="K586" i="24"/>
  <c r="A587" i="24"/>
  <c r="B587" i="24"/>
  <c r="C587" i="24"/>
  <c r="E587" i="24"/>
  <c r="G587" i="24"/>
  <c r="I587" i="24"/>
  <c r="K587" i="24"/>
  <c r="A588" i="24"/>
  <c r="B588" i="24"/>
  <c r="C588" i="24"/>
  <c r="E588" i="24"/>
  <c r="G588" i="24"/>
  <c r="I588" i="24"/>
  <c r="K588" i="24"/>
  <c r="A589" i="24"/>
  <c r="B589" i="24"/>
  <c r="C589" i="24"/>
  <c r="E589" i="24"/>
  <c r="G589" i="24"/>
  <c r="I589" i="24"/>
  <c r="K589" i="24"/>
  <c r="A590" i="24"/>
  <c r="B590" i="24"/>
  <c r="C590" i="24"/>
  <c r="E590" i="24"/>
  <c r="G590" i="24"/>
  <c r="I590" i="24"/>
  <c r="K590" i="24"/>
  <c r="A591" i="24"/>
  <c r="B591" i="24"/>
  <c r="C591" i="24"/>
  <c r="E591" i="24"/>
  <c r="G591" i="24"/>
  <c r="I591" i="24"/>
  <c r="K591" i="24"/>
  <c r="A592" i="24"/>
  <c r="B592" i="24"/>
  <c r="C592" i="24"/>
  <c r="E592" i="24"/>
  <c r="G592" i="24"/>
  <c r="I592" i="24"/>
  <c r="K592" i="24"/>
  <c r="A593" i="24"/>
  <c r="B593" i="24"/>
  <c r="C593" i="24"/>
  <c r="E593" i="24"/>
  <c r="G593" i="24"/>
  <c r="I593" i="24"/>
  <c r="K593" i="24"/>
  <c r="A594" i="24"/>
  <c r="B594" i="24"/>
  <c r="C594" i="24"/>
  <c r="E594" i="24"/>
  <c r="G594" i="24"/>
  <c r="I594" i="24"/>
  <c r="K594" i="24"/>
  <c r="A595" i="24"/>
  <c r="B595" i="24"/>
  <c r="C595" i="24"/>
  <c r="E595" i="24"/>
  <c r="G595" i="24"/>
  <c r="I595" i="24"/>
  <c r="K595" i="24"/>
  <c r="A596" i="24"/>
  <c r="B596" i="24"/>
  <c r="C596" i="24"/>
  <c r="E596" i="24"/>
  <c r="G596" i="24"/>
  <c r="I596" i="24"/>
  <c r="K596" i="24"/>
  <c r="A597" i="24"/>
  <c r="B597" i="24"/>
  <c r="C597" i="24"/>
  <c r="E597" i="24"/>
  <c r="G597" i="24"/>
  <c r="I597" i="24"/>
  <c r="K597" i="24"/>
  <c r="A598" i="24"/>
  <c r="B598" i="24"/>
  <c r="C598" i="24"/>
  <c r="E598" i="24"/>
  <c r="G598" i="24"/>
  <c r="I598" i="24"/>
  <c r="K598" i="24"/>
  <c r="A599" i="24"/>
  <c r="B599" i="24"/>
  <c r="C599" i="24"/>
  <c r="E599" i="24"/>
  <c r="G599" i="24"/>
  <c r="I599" i="24"/>
  <c r="K599" i="24"/>
  <c r="A600" i="24"/>
  <c r="B600" i="24"/>
  <c r="C600" i="24"/>
  <c r="E600" i="24"/>
  <c r="G600" i="24"/>
  <c r="I600" i="24"/>
  <c r="K600" i="24"/>
  <c r="A601" i="24"/>
  <c r="B601" i="24"/>
  <c r="C601" i="24"/>
  <c r="E601" i="24"/>
  <c r="G601" i="24"/>
  <c r="I601" i="24"/>
  <c r="K601" i="24"/>
  <c r="A602" i="24"/>
  <c r="B602" i="24"/>
  <c r="C602" i="24"/>
  <c r="E602" i="24"/>
  <c r="G602" i="24"/>
  <c r="I602" i="24"/>
  <c r="K602" i="24"/>
  <c r="A603" i="24"/>
  <c r="B603" i="24"/>
  <c r="C603" i="24"/>
  <c r="E603" i="24"/>
  <c r="G603" i="24"/>
  <c r="I603" i="24"/>
  <c r="K603" i="24"/>
  <c r="A604" i="24"/>
  <c r="B604" i="24"/>
  <c r="C604" i="24"/>
  <c r="E604" i="24"/>
  <c r="G604" i="24"/>
  <c r="I604" i="24"/>
  <c r="K604" i="24"/>
  <c r="A605" i="24"/>
  <c r="B605" i="24"/>
  <c r="C605" i="24"/>
  <c r="E605" i="24"/>
  <c r="G605" i="24"/>
  <c r="I605" i="24"/>
  <c r="K605" i="24"/>
  <c r="A606" i="24"/>
  <c r="B606" i="24"/>
  <c r="C606" i="24"/>
  <c r="E606" i="24"/>
  <c r="G606" i="24"/>
  <c r="I606" i="24"/>
  <c r="K606" i="24"/>
  <c r="A607" i="24"/>
  <c r="B607" i="24"/>
  <c r="C607" i="24"/>
  <c r="E607" i="24"/>
  <c r="G607" i="24"/>
  <c r="I607" i="24"/>
  <c r="K607" i="24"/>
  <c r="A608" i="24"/>
  <c r="B608" i="24"/>
  <c r="C608" i="24"/>
  <c r="E608" i="24"/>
  <c r="G608" i="24"/>
  <c r="I608" i="24"/>
  <c r="K608" i="24"/>
  <c r="A609" i="24"/>
  <c r="B609" i="24"/>
  <c r="C609" i="24"/>
  <c r="E609" i="24"/>
  <c r="G609" i="24"/>
  <c r="I609" i="24"/>
  <c r="K609" i="24"/>
  <c r="A610" i="24"/>
  <c r="B610" i="24"/>
  <c r="C610" i="24"/>
  <c r="E610" i="24"/>
  <c r="G610" i="24"/>
  <c r="I610" i="24"/>
  <c r="K610" i="24"/>
  <c r="A611" i="24"/>
  <c r="B611" i="24"/>
  <c r="C611" i="24"/>
  <c r="E611" i="24"/>
  <c r="G611" i="24"/>
  <c r="I611" i="24"/>
  <c r="K611" i="24"/>
  <c r="A612" i="24"/>
  <c r="B612" i="24"/>
  <c r="C612" i="24"/>
  <c r="E612" i="24"/>
  <c r="G612" i="24"/>
  <c r="I612" i="24"/>
  <c r="K612" i="24"/>
  <c r="A613" i="24"/>
  <c r="B613" i="24"/>
  <c r="C613" i="24"/>
  <c r="E613" i="24"/>
  <c r="G613" i="24"/>
  <c r="I613" i="24"/>
  <c r="K613" i="24"/>
  <c r="A614" i="24"/>
  <c r="B614" i="24"/>
  <c r="C614" i="24"/>
  <c r="E614" i="24"/>
  <c r="G614" i="24"/>
  <c r="I614" i="24"/>
  <c r="K614" i="24"/>
  <c r="A615" i="24"/>
  <c r="B615" i="24"/>
  <c r="C615" i="24"/>
  <c r="E615" i="24"/>
  <c r="G615" i="24"/>
  <c r="I615" i="24"/>
  <c r="K615" i="24"/>
  <c r="A616" i="24"/>
  <c r="B616" i="24"/>
  <c r="C616" i="24"/>
  <c r="E616" i="24"/>
  <c r="G616" i="24"/>
  <c r="I616" i="24"/>
  <c r="K616" i="24"/>
  <c r="A617" i="24"/>
  <c r="B617" i="24"/>
  <c r="C617" i="24"/>
  <c r="E617" i="24"/>
  <c r="G617" i="24"/>
  <c r="I617" i="24"/>
  <c r="K617" i="24"/>
  <c r="A618" i="24"/>
  <c r="B618" i="24"/>
  <c r="C618" i="24"/>
  <c r="E618" i="24"/>
  <c r="G618" i="24"/>
  <c r="I618" i="24"/>
  <c r="K618" i="24"/>
  <c r="A619" i="24"/>
  <c r="B619" i="24"/>
  <c r="C619" i="24"/>
  <c r="E619" i="24"/>
  <c r="G619" i="24"/>
  <c r="I619" i="24"/>
  <c r="K619" i="24"/>
  <c r="A620" i="24"/>
  <c r="B620" i="24"/>
  <c r="C620" i="24"/>
  <c r="E620" i="24"/>
  <c r="G620" i="24"/>
  <c r="I620" i="24"/>
  <c r="K620" i="24"/>
  <c r="A621" i="24"/>
  <c r="B621" i="24"/>
  <c r="C621" i="24"/>
  <c r="E621" i="24"/>
  <c r="G621" i="24"/>
  <c r="I621" i="24"/>
  <c r="K621" i="24"/>
  <c r="A622" i="24"/>
  <c r="B622" i="24"/>
  <c r="C622" i="24"/>
  <c r="E622" i="24"/>
  <c r="G622" i="24"/>
  <c r="I622" i="24"/>
  <c r="K622" i="24"/>
  <c r="A623" i="24"/>
  <c r="B623" i="24"/>
  <c r="C623" i="24"/>
  <c r="E623" i="24"/>
  <c r="G623" i="24"/>
  <c r="I623" i="24"/>
  <c r="K623" i="24"/>
  <c r="A624" i="24"/>
  <c r="B624" i="24"/>
  <c r="C624" i="24"/>
  <c r="E624" i="24"/>
  <c r="G624" i="24"/>
  <c r="I624" i="24"/>
  <c r="K624" i="24"/>
  <c r="A625" i="24"/>
  <c r="B625" i="24"/>
  <c r="C625" i="24"/>
  <c r="E625" i="24"/>
  <c r="G625" i="24"/>
  <c r="I625" i="24"/>
  <c r="K625" i="24"/>
  <c r="A626" i="24"/>
  <c r="B626" i="24"/>
  <c r="C626" i="24"/>
  <c r="E626" i="24"/>
  <c r="G626" i="24"/>
  <c r="I626" i="24"/>
  <c r="K626" i="24"/>
  <c r="A627" i="24"/>
  <c r="B627" i="24"/>
  <c r="C627" i="24"/>
  <c r="E627" i="24"/>
  <c r="G627" i="24"/>
  <c r="I627" i="24"/>
  <c r="K627" i="24"/>
  <c r="A628" i="24"/>
  <c r="B628" i="24"/>
  <c r="C628" i="24"/>
  <c r="E628" i="24"/>
  <c r="G628" i="24"/>
  <c r="I628" i="24"/>
  <c r="K628" i="24"/>
  <c r="A629" i="24"/>
  <c r="B629" i="24"/>
  <c r="C629" i="24"/>
  <c r="E629" i="24"/>
  <c r="G629" i="24"/>
  <c r="I629" i="24"/>
  <c r="K629" i="24"/>
  <c r="A630" i="24"/>
  <c r="B630" i="24"/>
  <c r="C630" i="24"/>
  <c r="E630" i="24"/>
  <c r="G630" i="24"/>
  <c r="I630" i="24"/>
  <c r="K630" i="24"/>
  <c r="A631" i="24"/>
  <c r="B631" i="24"/>
  <c r="C631" i="24"/>
  <c r="E631" i="24"/>
  <c r="G631" i="24"/>
  <c r="I631" i="24"/>
  <c r="K631" i="24"/>
  <c r="A632" i="24"/>
  <c r="B632" i="24"/>
  <c r="C632" i="24"/>
  <c r="E632" i="24"/>
  <c r="G632" i="24"/>
  <c r="I632" i="24"/>
  <c r="K632" i="24"/>
  <c r="A633" i="24"/>
  <c r="B633" i="24"/>
  <c r="C633" i="24"/>
  <c r="E633" i="24"/>
  <c r="G633" i="24"/>
  <c r="I633" i="24"/>
  <c r="K633" i="24"/>
  <c r="A634" i="24"/>
  <c r="B634" i="24"/>
  <c r="C634" i="24"/>
  <c r="E634" i="24"/>
  <c r="G634" i="24"/>
  <c r="I634" i="24"/>
  <c r="K634" i="24"/>
  <c r="A635" i="24"/>
  <c r="B635" i="24"/>
  <c r="C635" i="24"/>
  <c r="E635" i="24"/>
  <c r="G635" i="24"/>
  <c r="I635" i="24"/>
  <c r="K635" i="24"/>
  <c r="A636" i="24"/>
  <c r="B636" i="24"/>
  <c r="C636" i="24"/>
  <c r="E636" i="24"/>
  <c r="G636" i="24"/>
  <c r="I636" i="24"/>
  <c r="K636" i="24"/>
  <c r="A637" i="24"/>
  <c r="B637" i="24"/>
  <c r="C637" i="24"/>
  <c r="E637" i="24"/>
  <c r="G637" i="24"/>
  <c r="I637" i="24"/>
  <c r="K637" i="24"/>
  <c r="A638" i="24"/>
  <c r="B638" i="24"/>
  <c r="C638" i="24"/>
  <c r="E638" i="24"/>
  <c r="G638" i="24"/>
  <c r="I638" i="24"/>
  <c r="K638" i="24"/>
  <c r="A639" i="24"/>
  <c r="B639" i="24"/>
  <c r="C639" i="24"/>
  <c r="E639" i="24"/>
  <c r="G639" i="24"/>
  <c r="I639" i="24"/>
  <c r="K639" i="24"/>
  <c r="A640" i="24"/>
  <c r="B640" i="24"/>
  <c r="C640" i="24"/>
  <c r="E640" i="24"/>
  <c r="G640" i="24"/>
  <c r="I640" i="24"/>
  <c r="K640" i="24"/>
  <c r="A641" i="24"/>
  <c r="B641" i="24"/>
  <c r="C641" i="24"/>
  <c r="E641" i="24"/>
  <c r="G641" i="24"/>
  <c r="I641" i="24"/>
  <c r="K641" i="24"/>
  <c r="A642" i="24"/>
  <c r="B642" i="24"/>
  <c r="C642" i="24"/>
  <c r="E642" i="24"/>
  <c r="G642" i="24"/>
  <c r="I642" i="24"/>
  <c r="K642" i="24"/>
  <c r="A643" i="24"/>
  <c r="B643" i="24"/>
  <c r="C643" i="24"/>
  <c r="E643" i="24"/>
  <c r="G643" i="24"/>
  <c r="I643" i="24"/>
  <c r="K643" i="24"/>
  <c r="A644" i="24"/>
  <c r="B644" i="24"/>
  <c r="C644" i="24"/>
  <c r="E644" i="24"/>
  <c r="G644" i="24"/>
  <c r="I644" i="24"/>
  <c r="K644" i="24"/>
  <c r="A645" i="24"/>
  <c r="B645" i="24"/>
  <c r="C645" i="24"/>
  <c r="E645" i="24"/>
  <c r="G645" i="24"/>
  <c r="I645" i="24"/>
  <c r="K645" i="24"/>
  <c r="A646" i="24"/>
  <c r="B646" i="24"/>
  <c r="C646" i="24"/>
  <c r="E646" i="24"/>
  <c r="G646" i="24"/>
  <c r="I646" i="24"/>
  <c r="K646" i="24"/>
  <c r="A647" i="24"/>
  <c r="B647" i="24"/>
  <c r="C647" i="24"/>
  <c r="E647" i="24"/>
  <c r="G647" i="24"/>
  <c r="I647" i="24"/>
  <c r="K647" i="24"/>
  <c r="A648" i="24"/>
  <c r="B648" i="24"/>
  <c r="C648" i="24"/>
  <c r="E648" i="24"/>
  <c r="G648" i="24"/>
  <c r="I648" i="24"/>
  <c r="K648" i="24"/>
  <c r="A649" i="24"/>
  <c r="B649" i="24"/>
  <c r="C649" i="24"/>
  <c r="E649" i="24"/>
  <c r="G649" i="24"/>
  <c r="I649" i="24"/>
  <c r="K649" i="24"/>
  <c r="A650" i="24"/>
  <c r="B650" i="24"/>
  <c r="C650" i="24"/>
  <c r="E650" i="24"/>
  <c r="G650" i="24"/>
  <c r="I650" i="24"/>
  <c r="K650" i="24"/>
  <c r="A651" i="24"/>
  <c r="B651" i="24"/>
  <c r="C651" i="24"/>
  <c r="E651" i="24"/>
  <c r="G651" i="24"/>
  <c r="I651" i="24"/>
  <c r="K651" i="24"/>
  <c r="A652" i="24"/>
  <c r="B652" i="24"/>
  <c r="C652" i="24"/>
  <c r="E652" i="24"/>
  <c r="G652" i="24"/>
  <c r="I652" i="24"/>
  <c r="K652" i="24"/>
  <c r="A653" i="24"/>
  <c r="B653" i="24"/>
  <c r="C653" i="24"/>
  <c r="E653" i="24"/>
  <c r="G653" i="24"/>
  <c r="I653" i="24"/>
  <c r="K653" i="24"/>
  <c r="A654" i="24"/>
  <c r="B654" i="24"/>
  <c r="C654" i="24"/>
  <c r="E654" i="24"/>
  <c r="G654" i="24"/>
  <c r="I654" i="24"/>
  <c r="K654" i="24"/>
  <c r="A655" i="24"/>
  <c r="B655" i="24"/>
  <c r="C655" i="24"/>
  <c r="E655" i="24"/>
  <c r="G655" i="24"/>
  <c r="I655" i="24"/>
  <c r="K655" i="24"/>
  <c r="A656" i="24"/>
  <c r="B656" i="24"/>
  <c r="C656" i="24"/>
  <c r="E656" i="24"/>
  <c r="G656" i="24"/>
  <c r="I656" i="24"/>
  <c r="K656" i="24"/>
  <c r="A657" i="24"/>
  <c r="B657" i="24"/>
  <c r="C657" i="24"/>
  <c r="E657" i="24"/>
  <c r="G657" i="24"/>
  <c r="I657" i="24"/>
  <c r="K657" i="24"/>
  <c r="A658" i="24"/>
  <c r="B658" i="24"/>
  <c r="C658" i="24"/>
  <c r="E658" i="24"/>
  <c r="G658" i="24"/>
  <c r="I658" i="24"/>
  <c r="K658" i="24"/>
  <c r="A659" i="24"/>
  <c r="B659" i="24"/>
  <c r="C659" i="24"/>
  <c r="E659" i="24"/>
  <c r="G659" i="24"/>
  <c r="I659" i="24"/>
  <c r="K659" i="24"/>
  <c r="A660" i="24"/>
  <c r="B660" i="24"/>
  <c r="C660" i="24"/>
  <c r="E660" i="24"/>
  <c r="G660" i="24"/>
  <c r="I660" i="24"/>
  <c r="K660" i="24"/>
  <c r="A661" i="24"/>
  <c r="B661" i="24"/>
  <c r="C661" i="24"/>
  <c r="E661" i="24"/>
  <c r="G661" i="24"/>
  <c r="I661" i="24"/>
  <c r="K661" i="24"/>
  <c r="A662" i="24"/>
  <c r="B662" i="24"/>
  <c r="C662" i="24"/>
  <c r="E662" i="24"/>
  <c r="G662" i="24"/>
  <c r="I662" i="24"/>
  <c r="K662" i="24"/>
  <c r="A663" i="24"/>
  <c r="B663" i="24"/>
  <c r="C663" i="24"/>
  <c r="E663" i="24"/>
  <c r="G663" i="24"/>
  <c r="I663" i="24"/>
  <c r="K663" i="24"/>
  <c r="A664" i="24"/>
  <c r="B664" i="24"/>
  <c r="C664" i="24"/>
  <c r="E664" i="24"/>
  <c r="G664" i="24"/>
  <c r="I664" i="24"/>
  <c r="K664" i="24"/>
  <c r="A665" i="24"/>
  <c r="B665" i="24"/>
  <c r="C665" i="24"/>
  <c r="E665" i="24"/>
  <c r="G665" i="24"/>
  <c r="I665" i="24"/>
  <c r="K665" i="24"/>
  <c r="A666" i="24"/>
  <c r="B666" i="24"/>
  <c r="C666" i="24"/>
  <c r="E666" i="24"/>
  <c r="G666" i="24"/>
  <c r="I666" i="24"/>
  <c r="K666" i="24"/>
  <c r="A667" i="24"/>
  <c r="B667" i="24"/>
  <c r="C667" i="24"/>
  <c r="E667" i="24"/>
  <c r="G667" i="24"/>
  <c r="I667" i="24"/>
  <c r="K667" i="24"/>
  <c r="A668" i="24"/>
  <c r="B668" i="24"/>
  <c r="C668" i="24"/>
  <c r="E668" i="24"/>
  <c r="G668" i="24"/>
  <c r="I668" i="24"/>
  <c r="K668" i="24"/>
  <c r="A669" i="24"/>
  <c r="B669" i="24"/>
  <c r="C669" i="24"/>
  <c r="E669" i="24"/>
  <c r="G669" i="24"/>
  <c r="I669" i="24"/>
  <c r="K669" i="24"/>
  <c r="A670" i="24"/>
  <c r="B670" i="24"/>
  <c r="C670" i="24"/>
  <c r="E670" i="24"/>
  <c r="G670" i="24"/>
  <c r="I670" i="24"/>
  <c r="K670" i="24"/>
  <c r="A671" i="24"/>
  <c r="B671" i="24"/>
  <c r="C671" i="24"/>
  <c r="E671" i="24"/>
  <c r="G671" i="24"/>
  <c r="I671" i="24"/>
  <c r="K671" i="24"/>
  <c r="A672" i="24"/>
  <c r="B672" i="24"/>
  <c r="C672" i="24"/>
  <c r="E672" i="24"/>
  <c r="G672" i="24"/>
  <c r="I672" i="24"/>
  <c r="K672" i="24"/>
  <c r="A673" i="24"/>
  <c r="B673" i="24"/>
  <c r="C673" i="24"/>
  <c r="E673" i="24"/>
  <c r="G673" i="24"/>
  <c r="I673" i="24"/>
  <c r="K673" i="24"/>
  <c r="A674" i="24"/>
  <c r="B674" i="24"/>
  <c r="C674" i="24"/>
  <c r="E674" i="24"/>
  <c r="G674" i="24"/>
  <c r="I674" i="24"/>
  <c r="K674" i="24"/>
  <c r="A675" i="24"/>
  <c r="B675" i="24"/>
  <c r="C675" i="24"/>
  <c r="E675" i="24"/>
  <c r="G675" i="24"/>
  <c r="I675" i="24"/>
  <c r="K675" i="24"/>
  <c r="A676" i="24"/>
  <c r="B676" i="24"/>
  <c r="C676" i="24"/>
  <c r="E676" i="24"/>
  <c r="G676" i="24"/>
  <c r="I676" i="24"/>
  <c r="K676" i="24"/>
  <c r="A677" i="24"/>
  <c r="B677" i="24"/>
  <c r="C677" i="24"/>
  <c r="E677" i="24"/>
  <c r="G677" i="24"/>
  <c r="I677" i="24"/>
  <c r="K677" i="24"/>
  <c r="A678" i="24"/>
  <c r="B678" i="24"/>
  <c r="C678" i="24"/>
  <c r="E678" i="24"/>
  <c r="G678" i="24"/>
  <c r="I678" i="24"/>
  <c r="K678" i="24"/>
  <c r="A679" i="24"/>
  <c r="B679" i="24"/>
  <c r="C679" i="24"/>
  <c r="E679" i="24"/>
  <c r="G679" i="24"/>
  <c r="I679" i="24"/>
  <c r="K679" i="24"/>
  <c r="A680" i="24"/>
  <c r="B680" i="24"/>
  <c r="C680" i="24"/>
  <c r="E680" i="24"/>
  <c r="G680" i="24"/>
  <c r="I680" i="24"/>
  <c r="K680" i="24"/>
  <c r="A681" i="24"/>
  <c r="B681" i="24"/>
  <c r="C681" i="24"/>
  <c r="E681" i="24"/>
  <c r="G681" i="24"/>
  <c r="I681" i="24"/>
  <c r="K681" i="24"/>
  <c r="A682" i="24"/>
  <c r="B682" i="24"/>
  <c r="C682" i="24"/>
  <c r="E682" i="24"/>
  <c r="G682" i="24"/>
  <c r="I682" i="24"/>
  <c r="K682" i="24"/>
  <c r="A683" i="24"/>
  <c r="B683" i="24"/>
  <c r="C683" i="24"/>
  <c r="E683" i="24"/>
  <c r="G683" i="24"/>
  <c r="I683" i="24"/>
  <c r="K683" i="24"/>
  <c r="A684" i="24"/>
  <c r="B684" i="24"/>
  <c r="C684" i="24"/>
  <c r="E684" i="24"/>
  <c r="G684" i="24"/>
  <c r="I684" i="24"/>
  <c r="K684" i="24"/>
  <c r="A685" i="24"/>
  <c r="B685" i="24"/>
  <c r="C685" i="24"/>
  <c r="E685" i="24"/>
  <c r="G685" i="24"/>
  <c r="I685" i="24"/>
  <c r="K685" i="24"/>
  <c r="A686" i="24"/>
  <c r="B686" i="24"/>
  <c r="C686" i="24"/>
  <c r="E686" i="24"/>
  <c r="G686" i="24"/>
  <c r="I686" i="24"/>
  <c r="K686" i="24"/>
  <c r="A687" i="24"/>
  <c r="B687" i="24"/>
  <c r="C687" i="24"/>
  <c r="E687" i="24"/>
  <c r="G687" i="24"/>
  <c r="I687" i="24"/>
  <c r="K687" i="24"/>
  <c r="A688" i="24"/>
  <c r="B688" i="24"/>
  <c r="C688" i="24"/>
  <c r="E688" i="24"/>
  <c r="G688" i="24"/>
  <c r="I688" i="24"/>
  <c r="K688" i="24"/>
  <c r="A689" i="24"/>
  <c r="B689" i="24"/>
  <c r="C689" i="24"/>
  <c r="E689" i="24"/>
  <c r="G689" i="24"/>
  <c r="I689" i="24"/>
  <c r="K689" i="24"/>
  <c r="A690" i="24"/>
  <c r="B690" i="24"/>
  <c r="C690" i="24"/>
  <c r="E690" i="24"/>
  <c r="G690" i="24"/>
  <c r="I690" i="24"/>
  <c r="K690" i="24"/>
  <c r="A691" i="24"/>
  <c r="B691" i="24"/>
  <c r="C691" i="24"/>
  <c r="E691" i="24"/>
  <c r="G691" i="24"/>
  <c r="I691" i="24"/>
  <c r="K691" i="24"/>
  <c r="A692" i="24"/>
  <c r="B692" i="24"/>
  <c r="C692" i="24"/>
  <c r="E692" i="24"/>
  <c r="G692" i="24"/>
  <c r="I692" i="24"/>
  <c r="K692" i="24"/>
  <c r="A693" i="24"/>
  <c r="B693" i="24"/>
  <c r="C693" i="24"/>
  <c r="E693" i="24"/>
  <c r="G693" i="24"/>
  <c r="I693" i="24"/>
  <c r="K693" i="24"/>
  <c r="A694" i="24"/>
  <c r="B694" i="24"/>
  <c r="C694" i="24"/>
  <c r="E694" i="24"/>
  <c r="G694" i="24"/>
  <c r="I694" i="24"/>
  <c r="K694" i="24"/>
  <c r="A695" i="24"/>
  <c r="B695" i="24"/>
  <c r="C695" i="24"/>
  <c r="E695" i="24"/>
  <c r="G695" i="24"/>
  <c r="I695" i="24"/>
  <c r="K695" i="24"/>
  <c r="A696" i="24"/>
  <c r="B696" i="24"/>
  <c r="C696" i="24"/>
  <c r="E696" i="24"/>
  <c r="G696" i="24"/>
  <c r="I696" i="24"/>
  <c r="K696" i="24"/>
  <c r="A697" i="24"/>
  <c r="B697" i="24"/>
  <c r="C697" i="24"/>
  <c r="E697" i="24"/>
  <c r="G697" i="24"/>
  <c r="I697" i="24"/>
  <c r="K697" i="24"/>
  <c r="A698" i="24"/>
  <c r="B698" i="24"/>
  <c r="C698" i="24"/>
  <c r="E698" i="24"/>
  <c r="G698" i="24"/>
  <c r="I698" i="24"/>
  <c r="K698" i="24"/>
  <c r="A699" i="24"/>
  <c r="B699" i="24"/>
  <c r="C699" i="24"/>
  <c r="E699" i="24"/>
  <c r="G699" i="24"/>
  <c r="I699" i="24"/>
  <c r="K699" i="24"/>
  <c r="A700" i="24"/>
  <c r="B700" i="24"/>
  <c r="C700" i="24"/>
  <c r="E700" i="24"/>
  <c r="G700" i="24"/>
  <c r="I700" i="24"/>
  <c r="K700" i="24"/>
  <c r="A701" i="24"/>
  <c r="B701" i="24"/>
  <c r="C701" i="24"/>
  <c r="E701" i="24"/>
  <c r="G701" i="24"/>
  <c r="I701" i="24"/>
  <c r="K701" i="24"/>
  <c r="A702" i="24"/>
  <c r="B702" i="24"/>
  <c r="C702" i="24"/>
  <c r="E702" i="24"/>
  <c r="G702" i="24"/>
  <c r="I702" i="24"/>
  <c r="K702" i="24"/>
  <c r="A703" i="24"/>
  <c r="B703" i="24"/>
  <c r="C703" i="24"/>
  <c r="E703" i="24"/>
  <c r="G703" i="24"/>
  <c r="I703" i="24"/>
  <c r="K703" i="24"/>
  <c r="A704" i="24"/>
  <c r="B704" i="24"/>
  <c r="C704" i="24"/>
  <c r="E704" i="24"/>
  <c r="G704" i="24"/>
  <c r="I704" i="24"/>
  <c r="K704" i="24"/>
  <c r="A705" i="24"/>
  <c r="B705" i="24"/>
  <c r="C705" i="24"/>
  <c r="E705" i="24"/>
  <c r="G705" i="24"/>
  <c r="I705" i="24"/>
  <c r="K705" i="24"/>
  <c r="A706" i="24"/>
  <c r="B706" i="24"/>
  <c r="C706" i="24"/>
  <c r="E706" i="24"/>
  <c r="G706" i="24"/>
  <c r="I706" i="24"/>
  <c r="K706" i="24"/>
  <c r="A707" i="24"/>
  <c r="B707" i="24"/>
  <c r="C707" i="24"/>
  <c r="E707" i="24"/>
  <c r="G707" i="24"/>
  <c r="I707" i="24"/>
  <c r="K707" i="24"/>
  <c r="A708" i="24"/>
  <c r="B708" i="24"/>
  <c r="C708" i="24"/>
  <c r="E708" i="24"/>
  <c r="G708" i="24"/>
  <c r="I708" i="24"/>
  <c r="K708" i="24"/>
  <c r="A709" i="24"/>
  <c r="B709" i="24"/>
  <c r="C709" i="24"/>
  <c r="E709" i="24"/>
  <c r="G709" i="24"/>
  <c r="I709" i="24"/>
  <c r="K709" i="24"/>
  <c r="A710" i="24"/>
  <c r="B710" i="24"/>
  <c r="C710" i="24"/>
  <c r="E710" i="24"/>
  <c r="G710" i="24"/>
  <c r="I710" i="24"/>
  <c r="K710" i="24"/>
  <c r="A711" i="24"/>
  <c r="B711" i="24"/>
  <c r="C711" i="24"/>
  <c r="E711" i="24"/>
  <c r="G711" i="24"/>
  <c r="I711" i="24"/>
  <c r="K711" i="24"/>
  <c r="A712" i="24"/>
  <c r="B712" i="24"/>
  <c r="C712" i="24"/>
  <c r="E712" i="24"/>
  <c r="G712" i="24"/>
  <c r="I712" i="24"/>
  <c r="K712" i="24"/>
  <c r="A713" i="24"/>
  <c r="B713" i="24"/>
  <c r="C713" i="24"/>
  <c r="E713" i="24"/>
  <c r="G713" i="24"/>
  <c r="I713" i="24"/>
  <c r="K713" i="24"/>
  <c r="A714" i="24"/>
  <c r="B714" i="24"/>
  <c r="C714" i="24"/>
  <c r="E714" i="24"/>
  <c r="G714" i="24"/>
  <c r="I714" i="24"/>
  <c r="K714" i="24"/>
  <c r="A715" i="24"/>
  <c r="B715" i="24"/>
  <c r="C715" i="24"/>
  <c r="E715" i="24"/>
  <c r="G715" i="24"/>
  <c r="I715" i="24"/>
  <c r="K715" i="24"/>
  <c r="A716" i="24"/>
  <c r="B716" i="24"/>
  <c r="C716" i="24"/>
  <c r="E716" i="24"/>
  <c r="G716" i="24"/>
  <c r="I716" i="24"/>
  <c r="K716" i="24"/>
  <c r="A717" i="24"/>
  <c r="B717" i="24"/>
  <c r="C717" i="24"/>
  <c r="E717" i="24"/>
  <c r="G717" i="24"/>
  <c r="I717" i="24"/>
  <c r="K717" i="24"/>
  <c r="A718" i="24"/>
  <c r="B718" i="24"/>
  <c r="C718" i="24"/>
  <c r="E718" i="24"/>
  <c r="G718" i="24"/>
  <c r="I718" i="24"/>
  <c r="K718" i="24"/>
  <c r="A719" i="24"/>
  <c r="B719" i="24"/>
  <c r="C719" i="24"/>
  <c r="E719" i="24"/>
  <c r="G719" i="24"/>
  <c r="I719" i="24"/>
  <c r="K719" i="24"/>
  <c r="A720" i="24"/>
  <c r="B720" i="24"/>
  <c r="C720" i="24"/>
  <c r="E720" i="24"/>
  <c r="G720" i="24"/>
  <c r="I720" i="24"/>
  <c r="K720" i="24"/>
  <c r="A721" i="24"/>
  <c r="B721" i="24"/>
  <c r="C721" i="24"/>
  <c r="E721" i="24"/>
  <c r="G721" i="24"/>
  <c r="I721" i="24"/>
  <c r="K721" i="24"/>
  <c r="A722" i="24"/>
  <c r="B722" i="24"/>
  <c r="C722" i="24"/>
  <c r="E722" i="24"/>
  <c r="G722" i="24"/>
  <c r="I722" i="24"/>
  <c r="K722" i="24"/>
  <c r="A723" i="24"/>
  <c r="B723" i="24"/>
  <c r="C723" i="24"/>
  <c r="E723" i="24"/>
  <c r="G723" i="24"/>
  <c r="I723" i="24"/>
  <c r="K723" i="24"/>
  <c r="A724" i="24"/>
  <c r="B724" i="24"/>
  <c r="C724" i="24"/>
  <c r="E724" i="24"/>
  <c r="G724" i="24"/>
  <c r="I724" i="24"/>
  <c r="K724" i="24"/>
  <c r="A725" i="24"/>
  <c r="B725" i="24"/>
  <c r="C725" i="24"/>
  <c r="E725" i="24"/>
  <c r="G725" i="24"/>
  <c r="I725" i="24"/>
  <c r="K725" i="24"/>
  <c r="A726" i="24"/>
  <c r="B726" i="24"/>
  <c r="C726" i="24"/>
  <c r="E726" i="24"/>
  <c r="G726" i="24"/>
  <c r="I726" i="24"/>
  <c r="K726" i="24"/>
  <c r="A727" i="24"/>
  <c r="B727" i="24"/>
  <c r="C727" i="24"/>
  <c r="E727" i="24"/>
  <c r="G727" i="24"/>
  <c r="I727" i="24"/>
  <c r="K727" i="24"/>
  <c r="A728" i="24"/>
  <c r="B728" i="24"/>
  <c r="C728" i="24"/>
  <c r="E728" i="24"/>
  <c r="G728" i="24"/>
  <c r="I728" i="24"/>
  <c r="K728" i="24"/>
  <c r="A729" i="24"/>
  <c r="B729" i="24"/>
  <c r="C729" i="24"/>
  <c r="E729" i="24"/>
  <c r="G729" i="24"/>
  <c r="I729" i="24"/>
  <c r="K729" i="24"/>
  <c r="A730" i="24"/>
  <c r="B730" i="24"/>
  <c r="C730" i="24"/>
  <c r="E730" i="24"/>
  <c r="G730" i="24"/>
  <c r="I730" i="24"/>
  <c r="K730" i="24"/>
  <c r="A731" i="24"/>
  <c r="B731" i="24"/>
  <c r="C731" i="24"/>
  <c r="E731" i="24"/>
  <c r="G731" i="24"/>
  <c r="I731" i="24"/>
  <c r="K731" i="24"/>
  <c r="A732" i="24"/>
  <c r="B732" i="24"/>
  <c r="C732" i="24"/>
  <c r="E732" i="24"/>
  <c r="G732" i="24"/>
  <c r="I732" i="24"/>
  <c r="K732" i="24"/>
  <c r="A733" i="24"/>
  <c r="B733" i="24"/>
  <c r="C733" i="24"/>
  <c r="E733" i="24"/>
  <c r="G733" i="24"/>
  <c r="I733" i="24"/>
  <c r="K733" i="24"/>
  <c r="A734" i="24"/>
  <c r="B734" i="24"/>
  <c r="C734" i="24"/>
  <c r="E734" i="24"/>
  <c r="G734" i="24"/>
  <c r="I734" i="24"/>
  <c r="K734" i="24"/>
  <c r="A735" i="24"/>
  <c r="B735" i="24"/>
  <c r="C735" i="24"/>
  <c r="E735" i="24"/>
  <c r="G735" i="24"/>
  <c r="I735" i="24"/>
  <c r="K735" i="24"/>
  <c r="A736" i="24"/>
  <c r="B736" i="24"/>
  <c r="C736" i="24"/>
  <c r="E736" i="24"/>
  <c r="G736" i="24"/>
  <c r="I736" i="24"/>
  <c r="K736" i="24"/>
  <c r="A737" i="24"/>
  <c r="B737" i="24"/>
  <c r="C737" i="24"/>
  <c r="E737" i="24"/>
  <c r="G737" i="24"/>
  <c r="I737" i="24"/>
  <c r="K737" i="24"/>
  <c r="A738" i="24"/>
  <c r="B738" i="24"/>
  <c r="C738" i="24"/>
  <c r="E738" i="24"/>
  <c r="G738" i="24"/>
  <c r="I738" i="24"/>
  <c r="K738" i="24"/>
  <c r="A739" i="24"/>
  <c r="B739" i="24"/>
  <c r="C739" i="24"/>
  <c r="E739" i="24"/>
  <c r="G739" i="24"/>
  <c r="I739" i="24"/>
  <c r="K739" i="24"/>
  <c r="A740" i="24"/>
  <c r="B740" i="24"/>
  <c r="C740" i="24"/>
  <c r="E740" i="24"/>
  <c r="G740" i="24"/>
  <c r="I740" i="24"/>
  <c r="K740" i="24"/>
  <c r="A741" i="24"/>
  <c r="B741" i="24"/>
  <c r="C741" i="24"/>
  <c r="E741" i="24"/>
  <c r="G741" i="24"/>
  <c r="I741" i="24"/>
  <c r="K741" i="24"/>
  <c r="A742" i="24"/>
  <c r="B742" i="24"/>
  <c r="C742" i="24"/>
  <c r="E742" i="24"/>
  <c r="G742" i="24"/>
  <c r="I742" i="24"/>
  <c r="K742" i="24"/>
  <c r="A743" i="24"/>
  <c r="B743" i="24"/>
  <c r="C743" i="24"/>
  <c r="E743" i="24"/>
  <c r="G743" i="24"/>
  <c r="I743" i="24"/>
  <c r="K743" i="24"/>
  <c r="A744" i="24"/>
  <c r="B744" i="24"/>
  <c r="C744" i="24"/>
  <c r="E744" i="24"/>
  <c r="G744" i="24"/>
  <c r="I744" i="24"/>
  <c r="K744" i="24"/>
  <c r="A745" i="24"/>
  <c r="B745" i="24"/>
  <c r="C745" i="24"/>
  <c r="E745" i="24"/>
  <c r="G745" i="24"/>
  <c r="I745" i="24"/>
  <c r="K745" i="24"/>
  <c r="A746" i="24"/>
  <c r="B746" i="24"/>
  <c r="C746" i="24"/>
  <c r="E746" i="24"/>
  <c r="G746" i="24"/>
  <c r="I746" i="24"/>
  <c r="K746" i="24"/>
  <c r="A747" i="24"/>
  <c r="B747" i="24"/>
  <c r="C747" i="24"/>
  <c r="E747" i="24"/>
  <c r="G747" i="24"/>
  <c r="I747" i="24"/>
  <c r="K747" i="24"/>
  <c r="A748" i="24"/>
  <c r="B748" i="24"/>
  <c r="C748" i="24"/>
  <c r="E748" i="24"/>
  <c r="G748" i="24"/>
  <c r="I748" i="24"/>
  <c r="K748" i="24"/>
  <c r="A749" i="24"/>
  <c r="B749" i="24"/>
  <c r="C749" i="24"/>
  <c r="E749" i="24"/>
  <c r="G749" i="24"/>
  <c r="I749" i="24"/>
  <c r="K749" i="24"/>
  <c r="A750" i="24"/>
  <c r="B750" i="24"/>
  <c r="C750" i="24"/>
  <c r="E750" i="24"/>
  <c r="G750" i="24"/>
  <c r="I750" i="24"/>
  <c r="K750" i="24"/>
  <c r="A751" i="24"/>
  <c r="B751" i="24"/>
  <c r="C751" i="24"/>
  <c r="E751" i="24"/>
  <c r="G751" i="24"/>
  <c r="I751" i="24"/>
  <c r="K751" i="24"/>
  <c r="A752" i="24"/>
  <c r="B752" i="24"/>
  <c r="C752" i="24"/>
  <c r="E752" i="24"/>
  <c r="G752" i="24"/>
  <c r="I752" i="24"/>
  <c r="K752" i="24"/>
  <c r="A753" i="24"/>
  <c r="B753" i="24"/>
  <c r="C753" i="24"/>
  <c r="E753" i="24"/>
  <c r="G753" i="24"/>
  <c r="I753" i="24"/>
  <c r="K753" i="24"/>
  <c r="A754" i="24"/>
  <c r="B754" i="24"/>
  <c r="C754" i="24"/>
  <c r="E754" i="24"/>
  <c r="G754" i="24"/>
  <c r="I754" i="24"/>
  <c r="K754" i="24"/>
  <c r="A755" i="24"/>
  <c r="B755" i="24"/>
  <c r="C755" i="24"/>
  <c r="E755" i="24"/>
  <c r="G755" i="24"/>
  <c r="I755" i="24"/>
  <c r="K755" i="24"/>
  <c r="A756" i="24"/>
  <c r="B756" i="24"/>
  <c r="C756" i="24"/>
  <c r="E756" i="24"/>
  <c r="G756" i="24"/>
  <c r="I756" i="24"/>
  <c r="K756" i="24"/>
  <c r="A757" i="24"/>
  <c r="B757" i="24"/>
  <c r="C757" i="24"/>
  <c r="E757" i="24"/>
  <c r="G757" i="24"/>
  <c r="I757" i="24"/>
  <c r="K757" i="24"/>
  <c r="A758" i="24"/>
  <c r="B758" i="24"/>
  <c r="C758" i="24"/>
  <c r="E758" i="24"/>
  <c r="G758" i="24"/>
  <c r="I758" i="24"/>
  <c r="K758" i="24"/>
  <c r="A759" i="24"/>
  <c r="B759" i="24"/>
  <c r="C759" i="24"/>
  <c r="E759" i="24"/>
  <c r="G759" i="24"/>
  <c r="I759" i="24"/>
  <c r="K759" i="24"/>
  <c r="A760" i="24"/>
  <c r="B760" i="24"/>
  <c r="C760" i="24"/>
  <c r="E760" i="24"/>
  <c r="G760" i="24"/>
  <c r="I760" i="24"/>
  <c r="K760" i="24"/>
  <c r="A761" i="24"/>
  <c r="B761" i="24"/>
  <c r="C761" i="24"/>
  <c r="E761" i="24"/>
  <c r="G761" i="24"/>
  <c r="I761" i="24"/>
  <c r="K761" i="24"/>
  <c r="A762" i="24"/>
  <c r="B762" i="24"/>
  <c r="C762" i="24"/>
  <c r="E762" i="24"/>
  <c r="G762" i="24"/>
  <c r="I762" i="24"/>
  <c r="K762" i="24"/>
  <c r="A763" i="24"/>
  <c r="B763" i="24"/>
  <c r="C763" i="24"/>
  <c r="E763" i="24"/>
  <c r="G763" i="24"/>
  <c r="I763" i="24"/>
  <c r="K763" i="24"/>
  <c r="A764" i="24"/>
  <c r="B764" i="24"/>
  <c r="C764" i="24"/>
  <c r="E764" i="24"/>
  <c r="G764" i="24"/>
  <c r="I764" i="24"/>
  <c r="K764" i="24"/>
  <c r="A765" i="24"/>
  <c r="B765" i="24"/>
  <c r="C765" i="24"/>
  <c r="E765" i="24"/>
  <c r="G765" i="24"/>
  <c r="I765" i="24"/>
  <c r="K765" i="24"/>
  <c r="A766" i="24"/>
  <c r="B766" i="24"/>
  <c r="C766" i="24"/>
  <c r="E766" i="24"/>
  <c r="G766" i="24"/>
  <c r="I766" i="24"/>
  <c r="K766" i="24"/>
  <c r="A767" i="24"/>
  <c r="B767" i="24"/>
  <c r="C767" i="24"/>
  <c r="E767" i="24"/>
  <c r="G767" i="24"/>
  <c r="I767" i="24"/>
  <c r="K767" i="24"/>
  <c r="A768" i="24"/>
  <c r="B768" i="24"/>
  <c r="C768" i="24"/>
  <c r="E768" i="24"/>
  <c r="G768" i="24"/>
  <c r="I768" i="24"/>
  <c r="K768" i="24"/>
  <c r="A769" i="24"/>
  <c r="B769" i="24"/>
  <c r="C769" i="24"/>
  <c r="E769" i="24"/>
  <c r="G769" i="24"/>
  <c r="I769" i="24"/>
  <c r="K769" i="24"/>
  <c r="A770" i="24"/>
  <c r="B770" i="24"/>
  <c r="C770" i="24"/>
  <c r="E770" i="24"/>
  <c r="G770" i="24"/>
  <c r="I770" i="24"/>
  <c r="K770" i="24"/>
  <c r="A771" i="24"/>
  <c r="B771" i="24"/>
  <c r="C771" i="24"/>
  <c r="E771" i="24"/>
  <c r="G771" i="24"/>
  <c r="I771" i="24"/>
  <c r="K771" i="24"/>
  <c r="A772" i="24"/>
  <c r="B772" i="24"/>
  <c r="C772" i="24"/>
  <c r="E772" i="24"/>
  <c r="G772" i="24"/>
  <c r="I772" i="24"/>
  <c r="K772" i="24"/>
  <c r="A773" i="24"/>
  <c r="B773" i="24"/>
  <c r="C773" i="24"/>
  <c r="E773" i="24"/>
  <c r="G773" i="24"/>
  <c r="I773" i="24"/>
  <c r="K773" i="24"/>
  <c r="A774" i="24"/>
  <c r="B774" i="24"/>
  <c r="C774" i="24"/>
  <c r="E774" i="24"/>
  <c r="G774" i="24"/>
  <c r="I774" i="24"/>
  <c r="K774" i="24"/>
  <c r="A775" i="24"/>
  <c r="B775" i="24"/>
  <c r="C775" i="24"/>
  <c r="E775" i="24"/>
  <c r="G775" i="24"/>
  <c r="I775" i="24"/>
  <c r="K775" i="24"/>
  <c r="A776" i="24"/>
  <c r="B776" i="24"/>
  <c r="C776" i="24"/>
  <c r="E776" i="24"/>
  <c r="G776" i="24"/>
  <c r="I776" i="24"/>
  <c r="K776" i="24"/>
  <c r="A777" i="24"/>
  <c r="B777" i="24"/>
  <c r="C777" i="24"/>
  <c r="E777" i="24"/>
  <c r="G777" i="24"/>
  <c r="I777" i="24"/>
  <c r="K777" i="24"/>
  <c r="A778" i="24"/>
  <c r="B778" i="24"/>
  <c r="C778" i="24"/>
  <c r="E778" i="24"/>
  <c r="G778" i="24"/>
  <c r="I778" i="24"/>
  <c r="K778" i="24"/>
  <c r="A779" i="24"/>
  <c r="B779" i="24"/>
  <c r="C779" i="24"/>
  <c r="E779" i="24"/>
  <c r="G779" i="24"/>
  <c r="I779" i="24"/>
  <c r="K779" i="24"/>
  <c r="A780" i="24"/>
  <c r="B780" i="24"/>
  <c r="C780" i="24"/>
  <c r="E780" i="24"/>
  <c r="G780" i="24"/>
  <c r="I780" i="24"/>
  <c r="K780" i="24"/>
  <c r="A781" i="24"/>
  <c r="B781" i="24"/>
  <c r="C781" i="24"/>
  <c r="E781" i="24"/>
  <c r="G781" i="24"/>
  <c r="I781" i="24"/>
  <c r="K781" i="24"/>
  <c r="A782" i="24"/>
  <c r="B782" i="24"/>
  <c r="C782" i="24"/>
  <c r="E782" i="24"/>
  <c r="G782" i="24"/>
  <c r="I782" i="24"/>
  <c r="K782" i="24"/>
  <c r="A783" i="24"/>
  <c r="B783" i="24"/>
  <c r="C783" i="24"/>
  <c r="E783" i="24"/>
  <c r="G783" i="24"/>
  <c r="I783" i="24"/>
  <c r="K783" i="24"/>
  <c r="A23" i="14" a="1"/>
  <c r="A23" i="14"/>
  <c r="G11" i="14" a="1"/>
  <c r="G11" i="14"/>
  <c r="K41" i="14" a="1"/>
  <c r="K41" i="14"/>
  <c r="D11" i="14" a="1"/>
  <c r="D11" i="14"/>
  <c r="C34" i="14" a="1"/>
  <c r="C34" i="14"/>
  <c r="D29" i="14"/>
  <c r="A22" i="14" a="1"/>
  <c r="A22" i="14"/>
  <c r="F37" i="15"/>
  <c r="F15" i="15"/>
  <c r="H4" i="13" a="1"/>
  <c r="H4" i="13"/>
  <c r="H5" i="13" a="1"/>
  <c r="H5" i="13"/>
  <c r="H6" i="13" a="1"/>
  <c r="H6" i="13"/>
  <c r="H7" i="13" a="1"/>
  <c r="H7" i="13"/>
  <c r="H8" i="13" a="1"/>
  <c r="H8" i="13"/>
  <c r="H9" i="13" a="1"/>
  <c r="H9" i="13"/>
  <c r="H10" i="13" a="1"/>
  <c r="H10" i="13"/>
  <c r="H11" i="13" a="1"/>
  <c r="H11" i="13"/>
  <c r="H12" i="13" a="1"/>
  <c r="H12" i="13"/>
  <c r="H13" i="13" a="1"/>
  <c r="H13" i="13"/>
  <c r="H14" i="13" a="1"/>
  <c r="H14" i="13"/>
  <c r="G4" i="13" a="1"/>
  <c r="G4" i="13"/>
  <c r="G5" i="13" a="1"/>
  <c r="G5" i="13"/>
  <c r="G6" i="13" a="1"/>
  <c r="G6" i="13"/>
  <c r="G7" i="13" a="1"/>
  <c r="G7" i="13"/>
  <c r="G8" i="13" a="1"/>
  <c r="G8" i="13"/>
  <c r="G9" i="13" a="1"/>
  <c r="G9" i="13"/>
  <c r="G10" i="13" a="1"/>
  <c r="G10" i="13"/>
  <c r="G11" i="13" a="1"/>
  <c r="G11" i="13"/>
  <c r="G12" i="13" a="1"/>
  <c r="G12" i="13"/>
  <c r="G13" i="13" a="1"/>
  <c r="G13" i="13"/>
  <c r="G14" i="13" a="1"/>
  <c r="G14" i="13"/>
  <c r="V2" i="12" a="1"/>
  <c r="V2" i="12"/>
  <c r="S2" i="12" a="1"/>
  <c r="S2" i="12"/>
  <c r="I1" i="12" a="1"/>
  <c r="I1" i="12"/>
  <c r="H1" i="12" a="1"/>
  <c r="H1" i="12"/>
  <c r="D1" i="12" a="1"/>
  <c r="D1" i="12"/>
  <c r="E1" i="12" a="1"/>
  <c r="E1" i="12"/>
  <c r="C1" i="12" a="1"/>
  <c r="C1" i="12"/>
  <c r="B1" i="12" a="1"/>
  <c r="B1" i="12"/>
  <c r="O2" i="15"/>
  <c r="O3" i="15"/>
  <c r="I6" i="15"/>
  <c r="C15" i="15"/>
  <c r="I8" i="15"/>
  <c r="I7" i="15"/>
  <c r="F7" i="15"/>
  <c r="C7" i="15"/>
  <c r="D7" i="22"/>
  <c r="D11" i="22"/>
  <c r="D15" i="22"/>
  <c r="D19" i="22"/>
  <c r="D23" i="22"/>
  <c r="D27" i="22"/>
  <c r="D31" i="22"/>
  <c r="D35" i="22"/>
  <c r="D39" i="22"/>
  <c r="D43" i="22"/>
  <c r="D47" i="22"/>
  <c r="D51" i="22"/>
  <c r="D55" i="22"/>
  <c r="D59" i="22"/>
  <c r="D63" i="22"/>
  <c r="F6" i="15"/>
  <c r="B48" i="15"/>
  <c r="C14" i="15"/>
  <c r="F14" i="15"/>
  <c r="F16" i="15"/>
  <c r="C13" i="15"/>
  <c r="I5" i="15"/>
  <c r="F5" i="15"/>
  <c r="N2" i="15"/>
  <c r="N3" i="15"/>
  <c r="C6" i="15"/>
  <c r="C5" i="15"/>
  <c r="C31" i="15"/>
  <c r="C32" i="15"/>
  <c r="D31" i="15"/>
  <c r="D32" i="15"/>
  <c r="E31" i="15"/>
  <c r="E32" i="15"/>
  <c r="F31" i="15"/>
  <c r="F32" i="15"/>
  <c r="G31" i="15"/>
  <c r="G32" i="15"/>
  <c r="B31" i="15"/>
  <c r="B32" i="15"/>
  <c r="D54" i="15"/>
  <c r="D37" i="15"/>
  <c r="C37" i="15"/>
  <c r="P3" i="15"/>
  <c r="E36" i="15"/>
  <c r="P2" i="15"/>
  <c r="D36" i="15"/>
  <c r="E35" i="15"/>
  <c r="Q2" i="15"/>
  <c r="D35" i="15"/>
  <c r="C28" i="15"/>
  <c r="C27" i="15"/>
  <c r="B51" i="15"/>
  <c r="E26" i="15"/>
  <c r="B54" i="15"/>
  <c r="C26" i="15"/>
  <c r="I19" i="15"/>
  <c r="C48" i="15"/>
  <c r="I18" i="15"/>
  <c r="C51" i="15"/>
  <c r="I15" i="15"/>
  <c r="D51" i="15"/>
  <c r="I14" i="15"/>
  <c r="I13" i="15"/>
  <c r="E27" i="15"/>
  <c r="D48" i="15"/>
  <c r="F13" i="15"/>
  <c r="F8" i="15"/>
  <c r="C8" i="15"/>
  <c r="Q3" i="15"/>
  <c r="C4" i="13" a="1"/>
  <c r="C4" i="13"/>
  <c r="D4" i="13" a="1"/>
  <c r="D4" i="13"/>
  <c r="C5" i="13" a="1"/>
  <c r="C5" i="13"/>
  <c r="D5" i="13" a="1"/>
  <c r="D5" i="13"/>
  <c r="C6" i="13" a="1"/>
  <c r="C6" i="13"/>
  <c r="D6" i="13" a="1"/>
  <c r="D6" i="13"/>
  <c r="C7" i="13" a="1"/>
  <c r="C7" i="13"/>
  <c r="D7" i="13" a="1"/>
  <c r="D7" i="13"/>
  <c r="C8" i="13" a="1"/>
  <c r="C8" i="13"/>
  <c r="D8" i="13" a="1"/>
  <c r="D8" i="13"/>
  <c r="C9" i="13" a="1"/>
  <c r="C9" i="13"/>
  <c r="D9" i="13" a="1"/>
  <c r="D9" i="13"/>
  <c r="C10" i="13" a="1"/>
  <c r="C10" i="13"/>
  <c r="D10" i="13" a="1"/>
  <c r="D10" i="13"/>
  <c r="C11" i="13" a="1"/>
  <c r="C11" i="13"/>
  <c r="D11" i="13" a="1"/>
  <c r="D11" i="13"/>
  <c r="C12" i="13" a="1"/>
  <c r="C12" i="13"/>
  <c r="D12" i="13" a="1"/>
  <c r="D12" i="13"/>
  <c r="C13" i="13" a="1"/>
  <c r="C13" i="13"/>
  <c r="D13" i="13" a="1"/>
  <c r="D13" i="13"/>
  <c r="C14" i="13" a="1"/>
  <c r="C14" i="13"/>
  <c r="D14" i="13" a="1"/>
  <c r="D14" i="13"/>
</calcChain>
</file>

<file path=xl/comments1.xml><?xml version="1.0" encoding="utf-8"?>
<comments xmlns="http://schemas.openxmlformats.org/spreadsheetml/2006/main" xmlns:mc="http://schemas.openxmlformats.org/markup-compatibility/2006" xmlns:xr="http://schemas.microsoft.com/office/spreadsheetml/2014/revision" mc:Ignorable="xr">
  <authors>
    <author>Палихов Антон</author>
  </authors>
  <commentList>
    <comment ref="A1" authorId="0" shapeId="0" xr:uid="{6FEC863B-B7A1-4682-83F2-CB51D4910DAA}">
      <text>
        <r>
          <rPr>
            <b/>
            <sz val="9"/>
            <color indexed="81"/>
            <rFont val="Tahoma"/>
            <family val="2"/>
            <charset val="204"/>
          </rPr>
          <t>Палихов Антон:</t>
        </r>
        <r>
          <rPr>
            <sz val="9"/>
            <color indexed="81"/>
            <rFont val="Tahoma"/>
            <family val="2"/>
            <charset val="204"/>
          </rPr>
          <t xml:space="preserve">
Orange highlighed cells are drop down menus. Select the bonus range for each and the table will adjust the price values.</t>
        </r>
      </text>
    </comment>
    <comment ref="K2" authorId="0" shapeId="0" xr:uid="{9A7044B5-1D55-4580-83FF-24F0090EC98B}">
      <text>
        <r>
          <rPr>
            <b/>
            <sz val="22"/>
            <color indexed="81"/>
            <rFont val="Nodesto Caps Condensed"/>
          </rPr>
          <t>Marks and Cents</t>
        </r>
        <r>
          <rPr>
            <sz val="11"/>
            <color indexed="81"/>
            <rFont val="MrsEavesRoman"/>
          </rPr>
          <t xml:space="preserve">
Marks and Cents are an alternative currency system that I have been experimenting with. Depending on your campaign they could be Imperial Marks, Alliance Marks, Marks of Sale, or some other name that suits the environment that your world is built in. A Mark is equal to 25 gold pieces by default, but can change to your preference. Cent are 1/100th of a Mark. This is designed to have a little larger increment of currency rather than tracking thousands of pieces and add to the world flare. Small transactions still require copper.</t>
        </r>
      </text>
    </comment>
    <comment ref="L3" authorId="0" shapeId="0" xr:uid="{6AF9DE3B-53B9-43AB-BC82-8A3E3E6ECF77}">
      <text>
        <r>
          <rPr>
            <b/>
            <sz val="9"/>
            <color indexed="81"/>
            <rFont val="Tahoma"/>
            <family val="2"/>
            <charset val="204"/>
          </rPr>
          <t xml:space="preserve">Reputation
</t>
        </r>
        <r>
          <rPr>
            <sz val="9"/>
            <color indexed="81"/>
            <rFont val="Tahoma"/>
            <family val="2"/>
            <charset val="204"/>
          </rPr>
          <t xml:space="preserve">Reputation is the character's standing within a particular town, city, region, empire, or even with the vendor themselves. Reputation is tracked by the DM. Reputation can change over time and is generally based on the party as a whole. As the characters gain more renown, townspeople are more likely to want to aid them. In this case, it is with a discount on goods to help in their fight. On the reverse end of the spectrum, hated or disliked characters may get charged more. Anything below a -3 and the vendor will not even do business with the party.
</t>
        </r>
      </text>
    </comment>
    <comment ref="L4" authorId="0" shapeId="0" xr:uid="{E7D798DA-D70E-4AE4-A7AD-7E18AEA5B292}">
      <text>
        <r>
          <rPr>
            <b/>
            <sz val="9"/>
            <color indexed="81"/>
            <rFont val="Tahoma"/>
            <family val="2"/>
            <charset val="204"/>
          </rPr>
          <t>Charisma Bonus</t>
        </r>
        <r>
          <rPr>
            <sz val="9"/>
            <color indexed="81"/>
            <rFont val="Tahoma"/>
            <family val="2"/>
            <charset val="204"/>
          </rPr>
          <t xml:space="preserve">
A character's charisma can affect the outcome of a transaction. While it is not necessary to calculate every time, it can reward players for roleplaying a particular transaction. Charisma bonus discounts are based on an individual player rather than the party as a whole.</t>
        </r>
      </text>
    </comment>
    <comment ref="L5" authorId="0" shapeId="0" xr:uid="{50182FEF-C01E-4D4B-9A3E-29C3D53454F3}">
      <text>
        <r>
          <rPr>
            <b/>
            <sz val="9"/>
            <color indexed="81"/>
            <rFont val="Tahoma"/>
            <family val="2"/>
            <charset val="204"/>
          </rPr>
          <t>Intimidation and Persuasion</t>
        </r>
        <r>
          <rPr>
            <sz val="9"/>
            <color indexed="81"/>
            <rFont val="Tahoma"/>
            <family val="2"/>
            <charset val="204"/>
          </rPr>
          <t xml:space="preserve">
When characters make a successful Intimidate or Persuasion skill check during a vendor transaction, you can apply this bonus to the transaction.</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Автор</author>
  </authors>
  <commentList>
    <comment ref="AG5" authorId="0" shapeId="0" xr:uid="{FC5DB683-4854-41EC-8181-B9FC47D07B4C}">
      <text>
        <r>
          <rPr>
            <sz val="8"/>
            <color indexed="81"/>
            <rFont val="Tahoma"/>
            <family val="2"/>
          </rPr>
          <t>Note</t>
        </r>
      </text>
    </comment>
    <comment ref="AP5" authorId="0" shapeId="0" xr:uid="{F59AE086-502C-4F68-B6C8-D31A7F695FDB}">
      <text>
        <r>
          <rPr>
            <sz val="8"/>
            <color indexed="81"/>
            <rFont val="Tahoma"/>
            <family val="2"/>
          </rPr>
          <t>Note</t>
        </r>
      </text>
    </comment>
    <comment ref="AX5" authorId="0" shapeId="0" xr:uid="{2C6ED231-BB94-42D5-97EF-E38FA692E1F2}">
      <text>
        <r>
          <rPr>
            <sz val="8"/>
            <color indexed="81"/>
            <rFont val="Tahoma"/>
            <family val="2"/>
          </rPr>
          <t>Note</t>
        </r>
      </text>
    </comment>
    <comment ref="BA5" authorId="0" shapeId="0" xr:uid="{9A38E133-553A-4E87-B6A5-DBA2EBE42E91}">
      <text>
        <r>
          <rPr>
            <sz val="8"/>
            <color indexed="81"/>
            <rFont val="Tahoma"/>
            <family val="2"/>
          </rPr>
          <t>Note</t>
        </r>
      </text>
    </comment>
    <comment ref="BL5" authorId="0" shapeId="0" xr:uid="{E7CBFFD9-337B-4394-958F-C1C598DCC166}">
      <text>
        <r>
          <rPr>
            <sz val="8"/>
            <color indexed="81"/>
            <rFont val="Tahoma"/>
            <family val="2"/>
          </rPr>
          <t>Note</t>
        </r>
      </text>
    </comment>
    <comment ref="I6" authorId="0" shapeId="0" xr:uid="{FE4C8711-6118-4CF0-A0FB-8E515EDC6E5F}">
      <text>
        <r>
          <rPr>
            <sz val="8"/>
            <color indexed="81"/>
            <rFont val="Tahoma"/>
            <family val="2"/>
          </rPr>
          <t>Note</t>
        </r>
      </text>
    </comment>
    <comment ref="S6" authorId="0" shapeId="0" xr:uid="{A338080F-D9F9-48C7-B76A-BFBF3CFFE7A0}">
      <text>
        <r>
          <rPr>
            <sz val="8"/>
            <color indexed="81"/>
            <rFont val="Tahoma"/>
            <family val="2"/>
          </rPr>
          <t>Note</t>
        </r>
      </text>
    </comment>
    <comment ref="AA6" authorId="0" shapeId="0" xr:uid="{F5BDA5F2-D11F-438A-9A66-8E68585BF5DF}">
      <text>
        <r>
          <rPr>
            <sz val="8"/>
            <color indexed="81"/>
            <rFont val="Tahoma"/>
            <family val="2"/>
          </rPr>
          <t>Note</t>
        </r>
      </text>
    </comment>
    <comment ref="AS6" authorId="0" shapeId="0" xr:uid="{440DB2E0-A669-4581-9AC3-597351393FE7}">
      <text>
        <r>
          <rPr>
            <sz val="8"/>
            <color indexed="81"/>
            <rFont val="Tahoma"/>
            <family val="2"/>
          </rPr>
          <t>Note</t>
        </r>
      </text>
    </comment>
    <comment ref="AV6" authorId="0" shapeId="0" xr:uid="{BF4FDC7F-92AF-4610-8B59-C46E1A807B21}">
      <text>
        <r>
          <rPr>
            <sz val="8"/>
            <color indexed="81"/>
            <rFont val="Tahoma"/>
            <family val="2"/>
          </rPr>
          <t>Note</t>
        </r>
      </text>
    </comment>
    <comment ref="M7" authorId="0" shapeId="0" xr:uid="{D954B642-148E-4660-91BE-F84452057345}">
      <text>
        <r>
          <rPr>
            <sz val="8"/>
            <color indexed="81"/>
            <rFont val="Tahoma"/>
            <family val="2"/>
          </rPr>
          <t>Note</t>
        </r>
      </text>
    </comment>
    <comment ref="AY7" authorId="0" shapeId="0" xr:uid="{F9FF8FC9-86E7-4C27-B6F2-477AA7EF2334}">
      <text>
        <r>
          <rPr>
            <sz val="8"/>
            <color indexed="81"/>
            <rFont val="Tahoma"/>
            <family val="2"/>
          </rPr>
          <t>Note</t>
        </r>
      </text>
    </comment>
    <comment ref="BQ8" authorId="0" shapeId="0" xr:uid="{CC35972F-6257-4B9F-B466-4C088F5AFFFA}">
      <text>
        <r>
          <rPr>
            <sz val="8"/>
            <color indexed="81"/>
            <rFont val="Tahoma"/>
            <family val="2"/>
          </rPr>
          <t>Note</t>
        </r>
      </text>
    </comment>
    <comment ref="Y9" authorId="0" shapeId="0" xr:uid="{0938F45F-DA6E-4A43-A4C4-22F0EFD1789C}">
      <text>
        <r>
          <rPr>
            <sz val="8"/>
            <color indexed="81"/>
            <rFont val="Tahoma"/>
            <family val="2"/>
          </rPr>
          <t>Note</t>
        </r>
      </text>
    </comment>
    <comment ref="BN9" authorId="0" shapeId="0" xr:uid="{55F5B3DD-9676-430F-ACE8-A66328EC939A}">
      <text>
        <r>
          <rPr>
            <sz val="8"/>
            <color indexed="81"/>
            <rFont val="Tahoma"/>
            <family val="2"/>
          </rPr>
          <t>Note</t>
        </r>
      </text>
    </comment>
    <comment ref="G10" authorId="0" shapeId="0" xr:uid="{31DF9F6D-3AF3-40B8-80CC-6B07C336E4A1}">
      <text>
        <r>
          <rPr>
            <sz val="8"/>
            <color indexed="81"/>
            <rFont val="Tahoma"/>
            <family val="2"/>
          </rPr>
          <t>Note</t>
        </r>
      </text>
    </comment>
    <comment ref="AG10" authorId="0" shapeId="0" xr:uid="{536B6D6C-3599-4CCE-A9D7-3794DE414C12}">
      <text>
        <r>
          <rPr>
            <sz val="8"/>
            <color indexed="81"/>
            <rFont val="Tahoma"/>
            <family val="2"/>
          </rPr>
          <t>Note</t>
        </r>
      </text>
    </comment>
    <comment ref="AM10" authorId="0" shapeId="0" xr:uid="{3CD5D991-CF85-48E7-A0D5-F3431F3410C1}">
      <text>
        <r>
          <rPr>
            <sz val="8"/>
            <color indexed="81"/>
            <rFont val="Tahoma"/>
            <family val="2"/>
          </rPr>
          <t>Note</t>
        </r>
      </text>
    </comment>
    <comment ref="AQ10" authorId="0" shapeId="0" xr:uid="{9908882A-F1BB-4190-8E62-CBBA722D3F5E}">
      <text>
        <r>
          <rPr>
            <sz val="8"/>
            <color indexed="81"/>
            <rFont val="Tahoma"/>
            <family val="2"/>
          </rPr>
          <t>Note</t>
        </r>
      </text>
    </comment>
    <comment ref="BD10" authorId="0" shapeId="0" xr:uid="{CC5C4969-664A-429B-BA86-90D3F18BF201}">
      <text>
        <r>
          <rPr>
            <sz val="8"/>
            <color indexed="81"/>
            <rFont val="Tahoma"/>
            <family val="2"/>
          </rPr>
          <t>Note</t>
        </r>
      </text>
    </comment>
    <comment ref="E11" authorId="0" shapeId="0" xr:uid="{FF366A8E-0652-4D22-BA84-6626134D8061}">
      <text>
        <r>
          <rPr>
            <sz val="8"/>
            <color indexed="81"/>
            <rFont val="Tahoma"/>
            <family val="2"/>
          </rPr>
          <t>Note</t>
        </r>
      </text>
    </comment>
    <comment ref="F11" authorId="0" shapeId="0" xr:uid="{DF50B884-5407-482B-B320-970869D60DF8}">
      <text>
        <r>
          <rPr>
            <sz val="8"/>
            <color indexed="81"/>
            <rFont val="Tahoma"/>
            <family val="2"/>
          </rPr>
          <t>Note</t>
        </r>
      </text>
    </comment>
    <comment ref="AB11" authorId="0" shapeId="0" xr:uid="{A3996ACB-C7F0-429A-BFB8-2AEF490B9A44}">
      <text>
        <r>
          <rPr>
            <sz val="8"/>
            <color indexed="81"/>
            <rFont val="Tahoma"/>
            <family val="2"/>
          </rPr>
          <t>Note</t>
        </r>
      </text>
    </comment>
    <comment ref="AX11" authorId="0" shapeId="0" xr:uid="{7E7B92EE-E05E-42A5-824A-96B87A2A3CDC}">
      <text>
        <r>
          <rPr>
            <sz val="8"/>
            <color indexed="81"/>
            <rFont val="Tahoma"/>
            <family val="2"/>
          </rPr>
          <t>Note</t>
        </r>
      </text>
    </comment>
    <comment ref="BI11" authorId="0" shapeId="0" xr:uid="{516FA8D3-3E9F-4389-A08B-811B2C905D9D}">
      <text>
        <r>
          <rPr>
            <sz val="8"/>
            <color indexed="81"/>
            <rFont val="Tahoma"/>
            <family val="2"/>
          </rPr>
          <t>Note</t>
        </r>
      </text>
    </comment>
    <comment ref="BN11" authorId="0" shapeId="0" xr:uid="{A80DD6C9-7FBC-4C80-B518-FC19E47D4E30}">
      <text>
        <r>
          <rPr>
            <sz val="8"/>
            <color indexed="81"/>
            <rFont val="Tahoma"/>
            <family val="2"/>
          </rPr>
          <t>Note</t>
        </r>
      </text>
    </comment>
    <comment ref="BQ11" authorId="0" shapeId="0" xr:uid="{EA17F550-2F57-4B56-B6F3-23D7CCB9D745}">
      <text>
        <r>
          <rPr>
            <sz val="8"/>
            <color indexed="81"/>
            <rFont val="Tahoma"/>
            <family val="2"/>
          </rPr>
          <t>Note</t>
        </r>
      </text>
    </comment>
    <comment ref="X13" authorId="0" shapeId="0" xr:uid="{F913BD3B-0933-4B9E-8F29-D4B2A9DB41E6}">
      <text>
        <r>
          <rPr>
            <sz val="8"/>
            <color indexed="81"/>
            <rFont val="Tahoma"/>
            <family val="2"/>
          </rPr>
          <t>Note</t>
        </r>
      </text>
    </comment>
    <comment ref="N14" authorId="0" shapeId="0" xr:uid="{06433367-41B3-4629-A9D7-1D0F55C32EC7}">
      <text>
        <r>
          <rPr>
            <sz val="8"/>
            <color indexed="81"/>
            <rFont val="Tahoma"/>
            <family val="2"/>
          </rPr>
          <t>Note</t>
        </r>
      </text>
    </comment>
    <comment ref="AJ14" authorId="0" shapeId="0" xr:uid="{362A7CBA-8FC6-4A45-9EEF-BB6D2559EF2E}">
      <text>
        <r>
          <rPr>
            <sz val="8"/>
            <color indexed="81"/>
            <rFont val="Tahoma"/>
            <family val="2"/>
          </rPr>
          <t>Note</t>
        </r>
      </text>
    </comment>
    <comment ref="BC14" authorId="0" shapeId="0" xr:uid="{572385FB-DDCC-4741-8914-227B63BC050D}">
      <text>
        <r>
          <rPr>
            <b/>
            <sz val="8"/>
            <color indexed="81"/>
            <rFont val="Tahoma"/>
            <family val="2"/>
          </rPr>
          <t xml:space="preserve">3. FOOD STORAGE ROOM: </t>
        </r>
        <r>
          <rPr>
            <sz val="8"/>
            <color indexed="81"/>
            <rFont val="Tahoma"/>
            <family val="2"/>
          </rPr>
          <t xml:space="preserve">
The door is locked. This place contains various sorts of dried and salted meat, grain, and vegetables in sacks, boxes, barrels, and piles. There are also bits and pieces of </t>
        </r>
        <r>
          <rPr>
            <b/>
            <sz val="8"/>
            <color indexed="81"/>
            <rFont val="Tahoma"/>
            <family val="2"/>
          </rPr>
          <t>past human victims</t>
        </r>
        <r>
          <rPr>
            <sz val="8"/>
            <color indexed="81"/>
            <rFont val="Tahoma"/>
            <family val="2"/>
          </rPr>
          <t xml:space="preserve">. There is nothing of value here; even the wine in a large cask is thin and vinegary. </t>
        </r>
      </text>
    </comment>
    <comment ref="BM14" authorId="0" shapeId="0" xr:uid="{D377CA09-3B19-4E81-94B4-03C7844872EE}">
      <text>
        <r>
          <rPr>
            <b/>
            <sz val="8"/>
            <color indexed="81"/>
            <rFont val="Tahoma"/>
            <family val="2"/>
          </rPr>
          <t>4. GUARD ROOM:</t>
        </r>
        <r>
          <rPr>
            <sz val="8"/>
            <color indexed="81"/>
            <rFont val="Tahoma"/>
            <family val="2"/>
          </rPr>
          <t xml:space="preserve">
 Here are </t>
        </r>
        <r>
          <rPr>
            <b/>
            <sz val="8"/>
            <color indexed="81"/>
            <rFont val="Tahoma"/>
            <family val="2"/>
          </rPr>
          <t>3 very large kobold guards</t>
        </r>
        <r>
          <rPr>
            <sz val="8"/>
            <color indexed="81"/>
            <rFont val="Tahoma"/>
            <family val="2"/>
          </rPr>
          <t xml:space="preserve"> with chain mail and bows to fire down the passage at attackers (AC 5, HD 1+ 1, hp 5 each, #AT I, D 1-6, MV (40'), Save NM, ML 6). 
The guards will </t>
        </r>
        <r>
          <rPr>
            <b/>
            <sz val="8"/>
            <color indexed="81"/>
            <rFont val="Tahoma"/>
            <family val="2"/>
          </rPr>
          <t>hide</t>
        </r>
        <r>
          <rPr>
            <sz val="8"/>
            <color indexed="81"/>
            <rFont val="Tahoma"/>
            <family val="2"/>
          </rPr>
          <t xml:space="preserve"> behind the corner for cover, so all missiles fired at them will be at -2 “to hit”. Each carries a hand axe in his belt and a purse with 2d6 gold pieces. </t>
        </r>
      </text>
    </comment>
    <comment ref="BQ14" authorId="0" shapeId="0" xr:uid="{88C277AC-FF93-400D-AE34-68987E453A51}">
      <text>
        <r>
          <rPr>
            <b/>
            <sz val="8"/>
            <color indexed="81"/>
            <rFont val="Tahoma"/>
            <family val="2"/>
          </rPr>
          <t xml:space="preserve">5. KOBOLD CHIEFTAIN’S ROOM: </t>
        </r>
        <r>
          <rPr>
            <sz val="8"/>
            <color indexed="81"/>
            <rFont val="Tahoma"/>
            <family val="2"/>
          </rPr>
          <t xml:space="preserve">
This </t>
        </r>
        <r>
          <rPr>
            <b/>
            <sz val="8"/>
            <color indexed="81"/>
            <rFont val="Tahoma"/>
            <family val="2"/>
          </rPr>
          <t>huge kobold</t>
        </r>
        <r>
          <rPr>
            <sz val="8"/>
            <color indexed="81"/>
            <rFont val="Tahoma"/>
            <family val="2"/>
          </rPr>
          <t xml:space="preserve"> (AC 5, HD 2, hp 8, #AT 1, D 2-8 (2d4), MV (40’), Save F 1, ML 8) is so  powerful that he fights with a battle axe. He has the</t>
        </r>
        <r>
          <rPr>
            <b/>
            <sz val="8"/>
            <color indexed="81"/>
            <rFont val="Tahoma"/>
            <family val="2"/>
          </rPr>
          <t xml:space="preserve"> key </t>
        </r>
        <r>
          <rPr>
            <sz val="8"/>
            <color indexed="81"/>
            <rFont val="Tahoma"/>
            <family val="2"/>
          </rPr>
          <t>to the storage room (#3.) and a large gem on a great golden chain about his neck (value 1,200 gold pieces).</t>
        </r>
        <r>
          <rPr>
            <b/>
            <sz val="8"/>
            <color indexed="81"/>
            <rFont val="Tahoma"/>
            <family val="2"/>
          </rPr>
          <t xml:space="preserve"> 
Five female kobolds</t>
        </r>
        <r>
          <rPr>
            <sz val="8"/>
            <color indexed="81"/>
            <rFont val="Tahoma"/>
            <family val="2"/>
          </rPr>
          <t xml:space="preserve"> (AC 7, HD 1/2, hp 2 each, #AT I, D 1-3, Save NM, ML 8 due to the chief) are also in the room. There are heaps of cloth and bits of battered furniture in the place. Hidden in an old blanket hanging on the wall are 50 gold pieces (sewn into the hem). Each female has d6 gold pieces. A locked chest holds 203 copper, 61 silver, and 22 electrum pieces.</t>
        </r>
      </text>
    </comment>
    <comment ref="AR15" authorId="0" shapeId="0" xr:uid="{FF1C0EED-AD05-45AB-B606-74516BADA4BC}">
      <text>
        <r>
          <rPr>
            <sz val="8"/>
            <color indexed="81"/>
            <rFont val="Tahoma"/>
            <family val="2"/>
          </rPr>
          <t>Note</t>
        </r>
      </text>
    </comment>
    <comment ref="AV15" authorId="0" shapeId="0" xr:uid="{D17C0011-B870-4354-ADA7-C2B68EBC92C4}">
      <text>
        <r>
          <rPr>
            <b/>
            <sz val="8"/>
            <color indexed="81"/>
            <rFont val="Tahoma"/>
            <family val="2"/>
          </rPr>
          <t>2. GIANT RATS</t>
        </r>
        <r>
          <rPr>
            <sz val="8"/>
            <color indexed="81"/>
            <rFont val="Tahoma"/>
            <family val="2"/>
          </rPr>
          <t xml:space="preserve"> (amidst garbage and waste): 
There are </t>
        </r>
        <r>
          <rPr>
            <b/>
            <sz val="8"/>
            <color indexed="81"/>
            <rFont val="Tahoma"/>
            <family val="2"/>
          </rPr>
          <t>18 giant rats</t>
        </r>
        <r>
          <rPr>
            <sz val="8"/>
            <color indexed="81"/>
            <rFont val="Tahoma"/>
            <family val="2"/>
          </rPr>
          <t xml:space="preserve"> (AC 7, HD 1/2, hp 2 each, #AT I, D 1-3 plus disease, MV (40’), Save F 1, ML 8).
Each time a character is</t>
        </r>
        <r>
          <rPr>
            <b/>
            <sz val="8"/>
            <color indexed="81"/>
            <rFont val="Tahoma"/>
            <family val="2"/>
          </rPr>
          <t xml:space="preserve"> bitten</t>
        </r>
        <r>
          <rPr>
            <sz val="8"/>
            <color indexed="81"/>
            <rFont val="Tahoma"/>
            <family val="2"/>
          </rPr>
          <t xml:space="preserve"> there is a </t>
        </r>
        <r>
          <rPr>
            <b/>
            <sz val="8"/>
            <color indexed="81"/>
            <rFont val="Tahoma"/>
            <family val="2"/>
          </rPr>
          <t xml:space="preserve">1 in 20 chance </t>
        </r>
        <r>
          <rPr>
            <sz val="8"/>
            <color indexed="81"/>
            <rFont val="Tahoma"/>
            <family val="2"/>
          </rPr>
          <t xml:space="preserve">of getting a </t>
        </r>
        <r>
          <rPr>
            <b/>
            <sz val="8"/>
            <color indexed="81"/>
            <rFont val="Tahoma"/>
            <family val="2"/>
          </rPr>
          <t>disease</t>
        </r>
        <r>
          <rPr>
            <sz val="8"/>
            <color indexed="81"/>
            <rFont val="Tahoma"/>
            <family val="2"/>
          </rPr>
          <t xml:space="preserve">, unless a save vs. Poison is made. If the saving throw failed, there is a </t>
        </r>
        <r>
          <rPr>
            <b/>
            <sz val="8"/>
            <color indexed="81"/>
            <rFont val="Tahoma"/>
            <family val="2"/>
          </rPr>
          <t>25% chance the character will die in 1- 6 (ld6) days</t>
        </r>
        <r>
          <rPr>
            <sz val="8"/>
            <color indexed="81"/>
            <rFont val="Tahoma"/>
            <family val="2"/>
          </rPr>
          <t xml:space="preserve">. Otherwise the character will be too sick to adventure for one game month. These monsters are the pets of the kobolds, living off the garbage and waste of their hosts. They will </t>
        </r>
        <r>
          <rPr>
            <b/>
            <sz val="8"/>
            <color indexed="81"/>
            <rFont val="Tahoma"/>
            <family val="2"/>
          </rPr>
          <t>rush</t>
        </r>
        <r>
          <rPr>
            <sz val="8"/>
            <color indexed="81"/>
            <rFont val="Tahoma"/>
            <family val="2"/>
          </rPr>
          <t xml:space="preserve"> to the sound of the </t>
        </r>
        <r>
          <rPr>
            <b/>
            <sz val="8"/>
            <color indexed="81"/>
            <rFont val="Tahoma"/>
            <family val="2"/>
          </rPr>
          <t>trap door closing</t>
        </r>
        <r>
          <rPr>
            <sz val="8"/>
            <color indexed="81"/>
            <rFont val="Tahoma"/>
            <family val="2"/>
          </rPr>
          <t xml:space="preserve"> or of battle. 
They have nothing of value in their lair or on their bodies, but their</t>
        </r>
        <r>
          <rPr>
            <b/>
            <sz val="8"/>
            <color indexed="81"/>
            <rFont val="Tahoma"/>
            <family val="2"/>
          </rPr>
          <t xml:space="preserve"> leader (rat #18) </t>
        </r>
        <r>
          <rPr>
            <sz val="8"/>
            <color indexed="81"/>
            <rFont val="Tahoma"/>
            <family val="2"/>
          </rPr>
          <t>who will be at the back of the pack, a huge fellow (AC 5 due to speed and cunning, HD l-l, hp 4, #AT 2, D 2-4/2-4, MV (40’) Save F I, ML 8) wears a thin silver chain set with 5 small gems (jewellery value 400 gold pieces, chain value 50 gold pieces, each gem worth 50 gold pieces). The weight of a few rats will not trigger the pit trap.</t>
        </r>
      </text>
    </comment>
    <comment ref="AZ15" authorId="0" shapeId="0" xr:uid="{E10AA2F5-F83C-42F4-A160-7CB0CCDB6725}">
      <text>
        <r>
          <rPr>
            <b/>
            <sz val="8"/>
            <color indexed="81"/>
            <rFont val="Tahoma"/>
            <family val="2"/>
          </rPr>
          <t>1. GUARD ROOM:</t>
        </r>
        <r>
          <rPr>
            <sz val="8"/>
            <color indexed="81"/>
            <rFont val="Tahoma"/>
            <family val="2"/>
          </rPr>
          <t xml:space="preserve">
</t>
        </r>
        <r>
          <rPr>
            <b/>
            <sz val="8"/>
            <color indexed="81"/>
            <rFont val="Tahoma"/>
            <family val="2"/>
          </rPr>
          <t>6 kobold guards</t>
        </r>
        <r>
          <rPr>
            <sz val="8"/>
            <color indexed="81"/>
            <rFont val="Tahoma"/>
            <family val="2"/>
          </rPr>
          <t xml:space="preserve"> (AC 7. HD 1/2. hp 3 each, #AT I, D 1-4, Save  NM, ML 6). They will throw their spears the first round if they have initiative. Each carries d6 silver pieces. One will </t>
        </r>
        <r>
          <rPr>
            <b/>
            <sz val="8"/>
            <color indexed="81"/>
            <rFont val="Tahoma"/>
            <family val="2"/>
          </rPr>
          <t xml:space="preserve">run </t>
        </r>
        <r>
          <rPr>
            <sz val="8"/>
            <color indexed="81"/>
            <rFont val="Tahoma"/>
            <family val="2"/>
          </rPr>
          <t xml:space="preserve">to warn areas 4. and 6.. The guards will be alerted by loud noises or lights.
</t>
        </r>
      </text>
    </comment>
    <comment ref="W16" authorId="0" shapeId="0" xr:uid="{DFA6D436-0588-4543-8047-3244ABF6F15D}">
      <text>
        <r>
          <rPr>
            <sz val="8"/>
            <color indexed="81"/>
            <rFont val="Tahoma"/>
            <family val="2"/>
          </rPr>
          <t>Note</t>
        </r>
      </text>
    </comment>
    <comment ref="AA16" authorId="0" shapeId="0" xr:uid="{422FBFE0-BC3D-4932-ACF9-B1A61EC77805}">
      <text>
        <r>
          <rPr>
            <sz val="8"/>
            <color indexed="81"/>
            <rFont val="Tahoma"/>
            <family val="2"/>
          </rPr>
          <t>Note</t>
        </r>
      </text>
    </comment>
    <comment ref="AE16" authorId="0" shapeId="0" xr:uid="{111A8C51-DC61-4499-BA2B-63DE2BC880A6}">
      <text>
        <r>
          <rPr>
            <sz val="8"/>
            <color indexed="81"/>
            <rFont val="Tahoma"/>
            <family val="2"/>
          </rPr>
          <t>Note</t>
        </r>
      </text>
    </comment>
    <comment ref="J17" authorId="0" shapeId="0" xr:uid="{B503E35D-06C3-476C-B5C1-B0235F2E0890}">
      <text>
        <r>
          <rPr>
            <sz val="8"/>
            <color indexed="81"/>
            <rFont val="Tahoma"/>
            <family val="2"/>
          </rPr>
          <t>Note</t>
        </r>
      </text>
    </comment>
    <comment ref="BN18" authorId="0" shapeId="0" xr:uid="{D8B53BF4-CD98-46AC-A45C-58D40FA0FD46}">
      <text>
        <r>
          <rPr>
            <b/>
            <sz val="8"/>
            <color indexed="81"/>
            <rFont val="Tahoma"/>
            <family val="2"/>
          </rPr>
          <t xml:space="preserve">6. COMMON CHAMBER: </t>
        </r>
        <r>
          <rPr>
            <sz val="8"/>
            <color indexed="81"/>
            <rFont val="Tahoma"/>
            <family val="2"/>
          </rPr>
          <t xml:space="preserve">
The rest of the </t>
        </r>
        <r>
          <rPr>
            <b/>
            <sz val="8"/>
            <color indexed="81"/>
            <rFont val="Tahoma"/>
            <family val="2"/>
          </rPr>
          <t xml:space="preserve">kobold </t>
        </r>
        <r>
          <rPr>
            <sz val="8"/>
            <color indexed="81"/>
            <rFont val="Tahoma"/>
            <family val="2"/>
          </rPr>
          <t xml:space="preserve">tribe lives here. There are </t>
        </r>
        <r>
          <rPr>
            <b/>
            <sz val="8"/>
            <color indexed="81"/>
            <rFont val="Tahoma"/>
            <family val="2"/>
          </rPr>
          <t>17 males</t>
        </r>
        <r>
          <rPr>
            <sz val="8"/>
            <color indexed="81"/>
            <rFont val="Tahoma"/>
            <family val="2"/>
          </rPr>
          <t xml:space="preserve"> (AC 7, HD 1/2, hp 3 each, #AT I, D 1-4, MV (40’), Save NM, ML 6), </t>
        </r>
        <r>
          <rPr>
            <b/>
            <sz val="8"/>
            <color indexed="81"/>
            <rFont val="Tahoma"/>
            <family val="2"/>
          </rPr>
          <t>23 females</t>
        </r>
        <r>
          <rPr>
            <sz val="8"/>
            <color indexed="81"/>
            <rFont val="Tahoma"/>
            <family val="2"/>
          </rPr>
          <t xml:space="preserve"> (AC 7, HD 1/2, hp 2 each, #AT 1, D 1-3, Save NM, ML 6), and 8 young (which do not attack). If their caves are invaded, those able will help in its defence. Males have d6 silver pieces each, females d4 silver pieces each; the young have nothing. Amidst the litter of cloth and bits and scraps of odds-and-ends there is a piece of silk worth 150 gold pieces. (If the party does not search it will not be located.) 
</t>
        </r>
      </text>
    </comment>
    <comment ref="X19" authorId="0" shapeId="0" xr:uid="{EE66E419-DCD0-47C5-9893-76218DCE1536}">
      <text>
        <r>
          <rPr>
            <sz val="8"/>
            <color indexed="81"/>
            <rFont val="Tahoma"/>
            <family val="2"/>
          </rPr>
          <t>Note</t>
        </r>
      </text>
    </comment>
    <comment ref="AY19" authorId="0" shapeId="0" xr:uid="{76AE08DE-4427-4A07-89F3-4B7832E21C9E}">
      <text>
        <r>
          <rPr>
            <b/>
            <sz val="8"/>
            <color indexed="81"/>
            <rFont val="Tahoma"/>
            <family val="2"/>
          </rPr>
          <t xml:space="preserve">A. KOBOLD LAIR: </t>
        </r>
        <r>
          <rPr>
            <sz val="8"/>
            <color indexed="81"/>
            <rFont val="Tahoma"/>
            <family val="2"/>
          </rPr>
          <t xml:space="preserve">
There is a </t>
        </r>
        <r>
          <rPr>
            <b/>
            <sz val="8"/>
            <color indexed="81"/>
            <rFont val="Tahoma"/>
            <family val="2"/>
          </rPr>
          <t>2 in 6 chance</t>
        </r>
        <r>
          <rPr>
            <sz val="8"/>
            <color indexed="81"/>
            <rFont val="Tahoma"/>
            <family val="2"/>
          </rPr>
          <t xml:space="preserve"> that as the group enters the cave-like tunnel, </t>
        </r>
        <r>
          <rPr>
            <b/>
            <sz val="8"/>
            <color indexed="81"/>
            <rFont val="Tahoma"/>
            <family val="2"/>
          </rPr>
          <t xml:space="preserve">8 kobolds </t>
        </r>
        <r>
          <rPr>
            <sz val="8"/>
            <color indexed="81"/>
            <rFont val="Tahoma"/>
            <family val="2"/>
          </rPr>
          <t xml:space="preserve">will come out from hiding in the trees above and attack. </t>
        </r>
        <r>
          <rPr>
            <b/>
            <sz val="8"/>
            <color indexed="81"/>
            <rFont val="Tahoma"/>
            <family val="2"/>
          </rPr>
          <t>Kobolds</t>
        </r>
        <r>
          <rPr>
            <sz val="8"/>
            <color indexed="81"/>
            <rFont val="Tahoma"/>
            <family val="2"/>
          </rPr>
          <t xml:space="preserve">: AC 7, HD 1/2,hp 3 each, #AT I, D 1-4, MV (40’), Save NM, ML 6). Each carries d8 silver pieces. 
</t>
        </r>
        <r>
          <rPr>
            <b/>
            <sz val="8"/>
            <color indexed="81"/>
            <rFont val="Tahoma"/>
            <family val="2"/>
          </rPr>
          <t xml:space="preserve">Note: </t>
        </r>
        <r>
          <rPr>
            <sz val="8"/>
            <color indexed="81"/>
            <rFont val="Tahoma"/>
            <family val="2"/>
          </rPr>
          <t>30’ inside the entrance is a pit (</t>
        </r>
        <r>
          <rPr>
            <b/>
            <sz val="8"/>
            <color indexed="81"/>
            <rFont val="Tahoma"/>
            <family val="2"/>
          </rPr>
          <t>X</t>
        </r>
        <r>
          <rPr>
            <sz val="8"/>
            <color indexed="81"/>
            <rFont val="Tahoma"/>
            <family val="2"/>
          </rPr>
          <t xml:space="preserve">). There is a </t>
        </r>
        <r>
          <rPr>
            <b/>
            <sz val="8"/>
            <color indexed="81"/>
            <rFont val="Tahoma"/>
            <family val="2"/>
          </rPr>
          <t>3 in 6 chance</t>
        </r>
        <r>
          <rPr>
            <sz val="8"/>
            <color indexed="81"/>
            <rFont val="Tahoma"/>
            <family val="2"/>
          </rPr>
          <t xml:space="preserve"> that each person in the </t>
        </r>
        <r>
          <rPr>
            <b/>
            <sz val="8"/>
            <color indexed="81"/>
            <rFont val="Tahoma"/>
            <family val="2"/>
          </rPr>
          <t>front rank</t>
        </r>
        <r>
          <rPr>
            <sz val="8"/>
            <color indexed="81"/>
            <rFont val="Tahoma"/>
            <family val="2"/>
          </rPr>
          <t xml:space="preserve"> will fall in unless they are probing ahead. There is a </t>
        </r>
        <r>
          <rPr>
            <b/>
            <sz val="8"/>
            <color indexed="81"/>
            <rFont val="Tahoma"/>
            <family val="2"/>
          </rPr>
          <t>1 in 6 chance</t>
        </r>
        <r>
          <rPr>
            <sz val="8"/>
            <color indexed="81"/>
            <rFont val="Tahoma"/>
            <family val="2"/>
          </rPr>
          <t xml:space="preserve"> that individuals in the </t>
        </r>
        <r>
          <rPr>
            <b/>
            <sz val="8"/>
            <color indexed="81"/>
            <rFont val="Tahoma"/>
            <family val="2"/>
          </rPr>
          <t>second rank</t>
        </r>
        <r>
          <rPr>
            <sz val="8"/>
            <color indexed="81"/>
            <rFont val="Tahoma"/>
            <family val="2"/>
          </rPr>
          <t xml:space="preserve"> will also fall in, but only if they are close to the first rank and the character ahead has fallen in. The pit is 10’ deep, and those falling in will take </t>
        </r>
        <r>
          <rPr>
            <b/>
            <sz val="8"/>
            <color indexed="81"/>
            <rFont val="Tahoma"/>
            <family val="2"/>
          </rPr>
          <t>1-6 points of damag</t>
        </r>
        <r>
          <rPr>
            <sz val="8"/>
            <color indexed="81"/>
            <rFont val="Tahoma"/>
            <family val="2"/>
          </rPr>
          <t xml:space="preserve">e. The pit lid will close, and persons within cannot escape without aid from the outside. The noise will attract creatures from areas 1. and 2. Planks for crossing the pit are stored at #1 ., beyond.
</t>
        </r>
      </text>
    </comment>
    <comment ref="Z20" authorId="0" shapeId="0" xr:uid="{3B3C96E4-E4D8-4DAA-9DC0-E60A6A9B5E37}">
      <text>
        <r>
          <rPr>
            <sz val="8"/>
            <color indexed="81"/>
            <rFont val="Tahoma"/>
            <family val="2"/>
          </rPr>
          <t>Note</t>
        </r>
      </text>
    </comment>
    <comment ref="L21" authorId="0" shapeId="0" xr:uid="{5B057C62-55FC-4F53-AB4F-93AC913F18EE}">
      <text>
        <r>
          <rPr>
            <sz val="8"/>
            <color indexed="81"/>
            <rFont val="Tahoma"/>
            <family val="2"/>
          </rPr>
          <t>Note</t>
        </r>
      </text>
    </comment>
    <comment ref="V21" authorId="0" shapeId="0" xr:uid="{11365853-9652-4212-BAF6-C19890EB6AAC}">
      <text>
        <r>
          <rPr>
            <sz val="8"/>
            <color indexed="81"/>
            <rFont val="Tahoma"/>
            <family val="2"/>
          </rPr>
          <t>Note</t>
        </r>
      </text>
    </comment>
    <comment ref="AC21" authorId="0" shapeId="0" xr:uid="{928A85FC-BB48-4401-A362-927CEFD6CED7}">
      <text>
        <r>
          <rPr>
            <sz val="8"/>
            <color indexed="81"/>
            <rFont val="Tahoma"/>
            <family val="2"/>
          </rPr>
          <t>Note</t>
        </r>
      </text>
    </comment>
    <comment ref="X23" authorId="0" shapeId="0" xr:uid="{FF23BDE0-96E3-4FE2-AA67-10EEC1C3C866}">
      <text>
        <r>
          <rPr>
            <sz val="8"/>
            <color indexed="81"/>
            <rFont val="Tahoma"/>
            <family val="2"/>
          </rPr>
          <t>Note</t>
        </r>
      </text>
    </comment>
    <comment ref="U24" authorId="0" shapeId="0" xr:uid="{6F6E875C-96A4-4D63-AF9F-2C7501EFB008}">
      <text>
        <r>
          <rPr>
            <sz val="8"/>
            <color indexed="81"/>
            <rFont val="Tahoma"/>
            <family val="2"/>
          </rPr>
          <t>Note</t>
        </r>
      </text>
    </comment>
    <comment ref="AD28" authorId="0" shapeId="0" xr:uid="{9262A5ED-B9DE-4E1F-9189-974FCD5D83CD}">
      <text>
        <r>
          <rPr>
            <sz val="8"/>
            <color indexed="81"/>
            <rFont val="Tahoma"/>
            <family val="2"/>
          </rPr>
          <t>Note</t>
        </r>
      </text>
    </comment>
    <comment ref="N29" authorId="0" shapeId="0" xr:uid="{AA1721C0-FBA1-4CFF-A95B-50C68DADA46B}">
      <text>
        <r>
          <rPr>
            <sz val="8"/>
            <color indexed="81"/>
            <rFont val="Tahoma"/>
            <family val="2"/>
          </rPr>
          <t>Note</t>
        </r>
      </text>
    </comment>
    <comment ref="F30" authorId="0" shapeId="0" xr:uid="{6C4906C6-0B51-4175-B1A4-45DC15AC3191}">
      <text>
        <r>
          <rPr>
            <sz val="8"/>
            <color indexed="81"/>
            <rFont val="Tahoma"/>
            <family val="2"/>
          </rPr>
          <t>Note</t>
        </r>
      </text>
    </comment>
    <comment ref="AL32" authorId="0" shapeId="0" xr:uid="{C9F9F200-DB0A-4638-B3AC-5AB4733251EA}">
      <text>
        <r>
          <rPr>
            <sz val="8"/>
            <color indexed="81"/>
            <rFont val="Tahoma"/>
            <family val="2"/>
          </rPr>
          <t>Note</t>
        </r>
      </text>
    </comment>
    <comment ref="AQ32" authorId="0" shapeId="0" xr:uid="{9CEB7F6A-A3B7-4856-9B58-B15EAD99D187}">
      <text>
        <r>
          <rPr>
            <sz val="8"/>
            <color indexed="81"/>
            <rFont val="Tahoma"/>
            <family val="2"/>
          </rPr>
          <t>Note</t>
        </r>
      </text>
    </comment>
    <comment ref="O33" authorId="0" shapeId="0" xr:uid="{0E64E179-B880-4B0E-BCB7-727BAD4D160D}">
      <text>
        <r>
          <rPr>
            <sz val="8"/>
            <color indexed="81"/>
            <rFont val="Tahoma"/>
            <family val="2"/>
          </rPr>
          <t>Note</t>
        </r>
      </text>
    </comment>
    <comment ref="BC33" authorId="0" shapeId="0" xr:uid="{6B1076ED-8F99-4F7D-A70F-3E56107FFBEB}">
      <text>
        <r>
          <rPr>
            <sz val="8"/>
            <color indexed="81"/>
            <rFont val="Tahoma"/>
            <family val="2"/>
          </rPr>
          <t>Note</t>
        </r>
      </text>
    </comment>
    <comment ref="AF35" authorId="0" shapeId="0" xr:uid="{741ACA10-026C-41EC-B5FC-1A6B70315AC3}">
      <text>
        <r>
          <rPr>
            <sz val="8"/>
            <color indexed="81"/>
            <rFont val="Tahoma"/>
            <family val="2"/>
          </rPr>
          <t>Note</t>
        </r>
      </text>
    </comment>
    <comment ref="AQ35" authorId="0" shapeId="0" xr:uid="{2A60188B-5EB1-4F58-B922-260584EEB1B6}">
      <text>
        <r>
          <rPr>
            <sz val="8"/>
            <color indexed="81"/>
            <rFont val="Tahoma"/>
            <family val="2"/>
          </rPr>
          <t>Note</t>
        </r>
      </text>
    </comment>
    <comment ref="AW35" authorId="0" shapeId="0" xr:uid="{4EE2E528-8449-4203-AF2B-E44614AAC6CC}">
      <text>
        <r>
          <rPr>
            <sz val="8"/>
            <color indexed="81"/>
            <rFont val="Tahoma"/>
            <family val="2"/>
          </rPr>
          <t>Note</t>
        </r>
      </text>
    </comment>
    <comment ref="BK35" authorId="0" shapeId="0" xr:uid="{5C1FDD0A-B7CB-4210-AF83-1BD345AD43B5}">
      <text>
        <r>
          <rPr>
            <sz val="8"/>
            <color indexed="81"/>
            <rFont val="Tahoma"/>
            <family val="2"/>
          </rPr>
          <t>Note</t>
        </r>
      </text>
    </comment>
    <comment ref="AC36" authorId="0" shapeId="0" xr:uid="{1050593C-BB50-4DB2-B43C-6FCD88363001}">
      <text>
        <r>
          <rPr>
            <sz val="8"/>
            <color indexed="81"/>
            <rFont val="Tahoma"/>
            <family val="2"/>
          </rPr>
          <t>Note</t>
        </r>
      </text>
    </comment>
    <comment ref="BB36" authorId="0" shapeId="0" xr:uid="{8F859B98-C406-464C-B97A-1C5162A77629}">
      <text>
        <r>
          <rPr>
            <sz val="8"/>
            <color indexed="81"/>
            <rFont val="Tahoma"/>
            <family val="2"/>
          </rPr>
          <t>Note</t>
        </r>
      </text>
    </comment>
    <comment ref="P37" authorId="0" shapeId="0" xr:uid="{AE20FE90-1284-4B00-9E62-85AE0F93F6BE}">
      <text>
        <r>
          <rPr>
            <sz val="8"/>
            <color indexed="81"/>
            <rFont val="Tahoma"/>
            <family val="2"/>
          </rPr>
          <t>Note</t>
        </r>
      </text>
    </comment>
    <comment ref="AR37" authorId="0" shapeId="0" xr:uid="{B19A5A20-AF6D-4864-BD12-E44CE3C15622}">
      <text>
        <r>
          <rPr>
            <sz val="8"/>
            <color indexed="81"/>
            <rFont val="Tahoma"/>
            <family val="2"/>
          </rPr>
          <t>Note</t>
        </r>
      </text>
    </comment>
    <comment ref="F38" authorId="0" shapeId="0" xr:uid="{C35EB01A-C223-44A0-96F2-7D4D7B9B3FB3}">
      <text>
        <r>
          <rPr>
            <sz val="8"/>
            <color indexed="81"/>
            <rFont val="Tahoma"/>
            <family val="2"/>
          </rPr>
          <t>Note</t>
        </r>
      </text>
    </comment>
    <comment ref="W38" authorId="0" shapeId="0" xr:uid="{03F3521A-5079-4060-A1C7-18A6C3A49423}">
      <text>
        <r>
          <rPr>
            <sz val="8"/>
            <color indexed="81"/>
            <rFont val="Tahoma"/>
            <family val="2"/>
          </rPr>
          <t>Note</t>
        </r>
      </text>
    </comment>
    <comment ref="AE38" authorId="0" shapeId="0" xr:uid="{A04DA8BF-7594-4F57-B4E5-08A80D3534CF}">
      <text>
        <r>
          <rPr>
            <sz val="8"/>
            <color indexed="81"/>
            <rFont val="Tahoma"/>
            <family val="2"/>
          </rPr>
          <t>Note</t>
        </r>
      </text>
    </comment>
    <comment ref="AJ38" authorId="0" shapeId="0" xr:uid="{0B267564-C9D4-43F1-8C2E-859E4C209F1E}">
      <text>
        <r>
          <rPr>
            <sz val="8"/>
            <color indexed="81"/>
            <rFont val="Tahoma"/>
            <family val="2"/>
          </rPr>
          <t>Note</t>
        </r>
      </text>
    </comment>
    <comment ref="BF38" authorId="0" shapeId="0" xr:uid="{94755D18-47DC-4C9B-A9AB-3A97B48D9573}">
      <text>
        <r>
          <rPr>
            <sz val="8"/>
            <color indexed="81"/>
            <rFont val="Tahoma"/>
            <family val="2"/>
          </rPr>
          <t>Note</t>
        </r>
      </text>
    </comment>
    <comment ref="AM40" authorId="0" shapeId="0" xr:uid="{EE5977FF-AC7F-4D1A-A3E9-FFCA06960261}">
      <text>
        <r>
          <rPr>
            <sz val="8"/>
            <color indexed="81"/>
            <rFont val="Tahoma"/>
            <family val="2"/>
          </rPr>
          <t>Note</t>
        </r>
      </text>
    </comment>
    <comment ref="J41" authorId="0" shapeId="0" xr:uid="{57DA3D0D-ECFF-4D3D-A3E4-FF3934502699}">
      <text>
        <r>
          <rPr>
            <sz val="8"/>
            <color indexed="81"/>
            <rFont val="Tahoma"/>
            <family val="2"/>
          </rPr>
          <t>Note</t>
        </r>
      </text>
    </comment>
    <comment ref="N42" authorId="0" shapeId="0" xr:uid="{BFC71BEA-252A-4A7D-8E79-5FD226AD2778}">
      <text>
        <r>
          <rPr>
            <sz val="8"/>
            <color indexed="81"/>
            <rFont val="Tahoma"/>
            <family val="2"/>
          </rPr>
          <t>Note</t>
        </r>
      </text>
    </comment>
    <comment ref="AD43" authorId="0" shapeId="0" xr:uid="{AEC1A751-6557-4618-A5D0-F25B3E28BE1E}">
      <text>
        <r>
          <rPr>
            <sz val="8"/>
            <color indexed="81"/>
            <rFont val="Tahoma"/>
            <family val="2"/>
          </rPr>
          <t>Note</t>
        </r>
      </text>
    </comment>
    <comment ref="BP43" authorId="0" shapeId="0" xr:uid="{3D896298-67B5-45CB-B724-76B8C71ADC1D}">
      <text>
        <r>
          <rPr>
            <sz val="8"/>
            <color indexed="81"/>
            <rFont val="Tahoma"/>
            <family val="2"/>
          </rPr>
          <t>Note</t>
        </r>
      </text>
    </comment>
    <comment ref="AK44" authorId="0" shapeId="0" xr:uid="{4DA77A6B-375E-4E44-9405-66AEA31C93BB}">
      <text>
        <r>
          <rPr>
            <sz val="8"/>
            <color indexed="81"/>
            <rFont val="Tahoma"/>
            <family val="2"/>
          </rPr>
          <t>Note</t>
        </r>
      </text>
    </comment>
    <comment ref="U45" authorId="0" shapeId="0" xr:uid="{AC0A293D-B820-448F-81B1-DDC9FC3D7814}">
      <text>
        <r>
          <rPr>
            <sz val="8"/>
            <color indexed="81"/>
            <rFont val="Tahoma"/>
            <family val="2"/>
          </rPr>
          <t>Note</t>
        </r>
      </text>
    </comment>
    <comment ref="BA45" authorId="0" shapeId="0" xr:uid="{E9F41235-974E-40EB-8526-AF9259D93BBB}">
      <text>
        <r>
          <rPr>
            <sz val="8"/>
            <color indexed="81"/>
            <rFont val="Tahoma"/>
            <family val="2"/>
          </rPr>
          <t>Note</t>
        </r>
      </text>
    </comment>
    <comment ref="Y46" authorId="0" shapeId="0" xr:uid="{66883716-8EAF-4B45-847E-9F15E1385E79}">
      <text>
        <r>
          <rPr>
            <sz val="8"/>
            <color indexed="81"/>
            <rFont val="Tahoma"/>
            <family val="2"/>
          </rPr>
          <t>Note</t>
        </r>
      </text>
    </comment>
    <comment ref="BL46" authorId="0" shapeId="0" xr:uid="{24052F47-1F43-41B8-B234-6904034BF328}">
      <text>
        <r>
          <rPr>
            <sz val="8"/>
            <color indexed="81"/>
            <rFont val="Tahoma"/>
            <family val="2"/>
          </rPr>
          <t>Note</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Палихов Антон</author>
    <author>Автор</author>
  </authors>
  <commentList>
    <comment ref="C2" authorId="0" shapeId="0" xr:uid="{23C25770-1979-4329-BC64-54DDC0F1B4D5}">
      <text>
        <r>
          <rPr>
            <sz val="22"/>
            <color indexed="81"/>
            <rFont val="Nodesto Caps Condensed"/>
          </rPr>
          <t xml:space="preserve"> Optional space for DM to insert their notes into pop-up comment boxes</t>
        </r>
      </text>
    </comment>
    <comment ref="D5" authorId="1" shapeId="0" xr:uid="{00000000-0006-0000-0200-000001000000}">
      <text>
        <r>
          <rPr>
            <sz val="11"/>
            <color indexed="81"/>
            <rFont val="Tahoma"/>
            <family val="2"/>
          </rPr>
          <t>Monster Note</t>
        </r>
      </text>
    </comment>
    <comment ref="E5" authorId="1" shapeId="0" xr:uid="{00000000-0006-0000-0200-000002000000}">
      <text>
        <r>
          <rPr>
            <sz val="11"/>
            <color indexed="81"/>
            <rFont val="Tahoma"/>
            <family val="2"/>
          </rPr>
          <t xml:space="preserve">Monster Stat. Block
Frequency: 
No. Appearing: 
Armor Class: 
Move: 
Hit Dice: 
% in Lair: 
Treasure Type: 
No. of Attacks: 
Damage/Attack: 
Special Attacks: 
Special Defenses: 
Magic Resistance: 
Intelligence: 
Alignment: 
Size: 
Psionic Ability: 
Level/XP Value: 
</t>
        </r>
      </text>
    </comment>
    <comment ref="I5" authorId="1" shapeId="0" xr:uid="{00000000-0006-0000-0200-000003000000}">
      <text>
        <r>
          <rPr>
            <sz val="11"/>
            <color indexed="81"/>
            <rFont val="Tahoma"/>
            <family val="2"/>
          </rPr>
          <t>Item Note</t>
        </r>
      </text>
    </comment>
    <comment ref="M5" authorId="1" shapeId="0" xr:uid="{00000000-0006-0000-0200-000004000000}">
      <text>
        <r>
          <rPr>
            <sz val="11"/>
            <color indexed="81"/>
            <rFont val="Tahoma"/>
            <family val="2"/>
          </rPr>
          <t xml:space="preserve">NPC Note
</t>
        </r>
      </text>
    </comment>
    <comment ref="D7" authorId="1" shapeId="0" xr:uid="{00000000-0006-0000-0200-000005000000}">
      <text>
        <r>
          <rPr>
            <sz val="11"/>
            <color indexed="81"/>
            <rFont val="Tahoma"/>
            <family val="2"/>
          </rPr>
          <t>Monster Note</t>
        </r>
      </text>
    </comment>
    <comment ref="E7" authorId="1" shapeId="0" xr:uid="{00000000-0006-0000-0200-000006000000}">
      <text>
        <r>
          <rPr>
            <sz val="11"/>
            <color indexed="81"/>
            <rFont val="Tahoma"/>
            <family val="2"/>
          </rPr>
          <t xml:space="preserve">Monster Stat. Block
Frequency: 
No. Appearing: 
Armor Class: 
Move: 
Hit Dice: 
% in Lair: 
Treasure Type: 
No. of Attacks: 
Damage/Attack: 
Special Attacks: 
Special Defenses: 
Magic Resistance: 
Intelligence: 
Alignment: 
Size: 
Psionic Ability: 
Level/XP Value: 
</t>
        </r>
      </text>
    </comment>
    <comment ref="I7" authorId="1" shapeId="0" xr:uid="{00000000-0006-0000-0200-000007000000}">
      <text>
        <r>
          <rPr>
            <sz val="11"/>
            <color indexed="81"/>
            <rFont val="Tahoma"/>
            <family val="2"/>
          </rPr>
          <t>Item Note</t>
        </r>
      </text>
    </comment>
    <comment ref="M7" authorId="1" shapeId="0" xr:uid="{00000000-0006-0000-0200-000008000000}">
      <text>
        <r>
          <rPr>
            <sz val="11"/>
            <color indexed="81"/>
            <rFont val="Tahoma"/>
            <family val="2"/>
          </rPr>
          <t xml:space="preserve">NPC Note
</t>
        </r>
      </text>
    </comment>
    <comment ref="E9" authorId="1" shapeId="0" xr:uid="{00000000-0006-0000-0200-000009000000}">
      <text>
        <r>
          <rPr>
            <sz val="11"/>
            <color indexed="81"/>
            <rFont val="Tahoma"/>
            <family val="2"/>
          </rPr>
          <t xml:space="preserve">Monster Stat. Block
Frequency: 
No. Appearing: 
Armor Class: 
Move: 
Hit Dice: 
% in Lair: 
Treasure Type: 
No. of Attacks: 
Damage/Attack: 
Special Attacks: 
Special Defenses: 
Magic Resistance: 
Intelligence: 
Alignment: 
Size: 
Psionic Ability: 
Level/XP Value: 
</t>
        </r>
      </text>
    </comment>
    <comment ref="I9" authorId="1" shapeId="0" xr:uid="{00000000-0006-0000-0200-00000A000000}">
      <text>
        <r>
          <rPr>
            <sz val="11"/>
            <color indexed="81"/>
            <rFont val="Tahoma"/>
            <family val="2"/>
          </rPr>
          <t>Item Note</t>
        </r>
      </text>
    </comment>
    <comment ref="M9" authorId="1" shapeId="0" xr:uid="{00000000-0006-0000-0200-00000B000000}">
      <text>
        <r>
          <rPr>
            <sz val="11"/>
            <color indexed="81"/>
            <rFont val="Tahoma"/>
            <family val="2"/>
          </rPr>
          <t xml:space="preserve">NPC Note
</t>
        </r>
      </text>
    </comment>
    <comment ref="E11" authorId="1" shapeId="0" xr:uid="{00000000-0006-0000-0200-00000C000000}">
      <text>
        <r>
          <rPr>
            <sz val="11"/>
            <color indexed="81"/>
            <rFont val="Tahoma"/>
            <family val="2"/>
          </rPr>
          <t xml:space="preserve">Monster Stat. Block
Frequency: 
No. Appearing: 
Armor Class: 
Move: 
Hit Dice: 
% in Lair: 
Treasure Type: 
No. of Attacks: 
Damage/Attack: 
Special Attacks: 
Special Defenses: 
Magic Resistance: 
Intelligence: 
Alignment: 
Size: 
Psionic Ability: 
Level/XP Value: 
</t>
        </r>
      </text>
    </comment>
    <comment ref="I11" authorId="1" shapeId="0" xr:uid="{00000000-0006-0000-0200-00000D000000}">
      <text>
        <r>
          <rPr>
            <sz val="11"/>
            <color indexed="81"/>
            <rFont val="Tahoma"/>
            <family val="2"/>
          </rPr>
          <t>Item Note</t>
        </r>
      </text>
    </comment>
    <comment ref="M11" authorId="1" shapeId="0" xr:uid="{00000000-0006-0000-0200-00000E000000}">
      <text>
        <r>
          <rPr>
            <sz val="11"/>
            <color indexed="81"/>
            <rFont val="Tahoma"/>
            <family val="2"/>
          </rPr>
          <t xml:space="preserve">NPC Note
</t>
        </r>
      </text>
    </comment>
    <comment ref="E13" authorId="1" shapeId="0" xr:uid="{00000000-0006-0000-0200-00000F000000}">
      <text>
        <r>
          <rPr>
            <sz val="11"/>
            <color indexed="81"/>
            <rFont val="Tahoma"/>
            <family val="2"/>
          </rPr>
          <t xml:space="preserve">Monster Stat. Block
Frequency: 
No. Appearing: 
Armor Class: 
Move: 
Hit Dice: 
% in Lair: 
Treasure Type: 
No. of Attacks: 
Damage/Attack: 
Special Attacks: 
Special Defenses: 
Magic Resistance: 
Intelligence: 
Alignment: 
Size: 
Psionic Ability: 
Level/XP Value: 
</t>
        </r>
      </text>
    </comment>
    <comment ref="I13" authorId="1" shapeId="0" xr:uid="{00000000-0006-0000-0200-000010000000}">
      <text>
        <r>
          <rPr>
            <sz val="11"/>
            <color indexed="81"/>
            <rFont val="Tahoma"/>
            <family val="2"/>
          </rPr>
          <t>Item Note</t>
        </r>
      </text>
    </comment>
    <comment ref="M13" authorId="1" shapeId="0" xr:uid="{00000000-0006-0000-0200-000011000000}">
      <text>
        <r>
          <rPr>
            <sz val="11"/>
            <color indexed="81"/>
            <rFont val="Tahoma"/>
            <family val="2"/>
          </rPr>
          <t xml:space="preserve">NPC Note
</t>
        </r>
      </text>
    </comment>
    <comment ref="E15" authorId="1" shapeId="0" xr:uid="{00000000-0006-0000-0200-000012000000}">
      <text>
        <r>
          <rPr>
            <sz val="11"/>
            <color indexed="81"/>
            <rFont val="Tahoma"/>
            <family val="2"/>
          </rPr>
          <t xml:space="preserve">Monster Stat. Block
Frequency: 
No. Appearing: 
Armor Class: 
Move: 
Hit Dice: 
% in Lair: 
Treasure Type: 
No. of Attacks: 
Damage/Attack: 
Special Attacks: 
Special Defenses: 
Magic Resistance: 
Intelligence: 
Alignment: 
Size: 
Psionic Ability: 
Level/XP Value: 
</t>
        </r>
      </text>
    </comment>
    <comment ref="I15" authorId="1" shapeId="0" xr:uid="{00000000-0006-0000-0200-000013000000}">
      <text>
        <r>
          <rPr>
            <sz val="11"/>
            <color indexed="81"/>
            <rFont val="Tahoma"/>
            <family val="2"/>
          </rPr>
          <t>Item Note</t>
        </r>
      </text>
    </comment>
    <comment ref="M15" authorId="1" shapeId="0" xr:uid="{00000000-0006-0000-0200-000014000000}">
      <text>
        <r>
          <rPr>
            <sz val="11"/>
            <color indexed="81"/>
            <rFont val="Tahoma"/>
            <family val="2"/>
          </rPr>
          <t xml:space="preserve">NPC Note
</t>
        </r>
      </text>
    </comment>
    <comment ref="E17" authorId="1" shapeId="0" xr:uid="{00000000-0006-0000-0200-000015000000}">
      <text>
        <r>
          <rPr>
            <sz val="11"/>
            <color indexed="81"/>
            <rFont val="Tahoma"/>
            <family val="2"/>
          </rPr>
          <t xml:space="preserve">Monster Stat. Block
Frequency: 
No. Appearing: 
Armor Class: 
Move: 
Hit Dice: 
% in Lair: 
Treasure Type: 
No. of Attacks: 
Damage/Attack: 
Special Attacks: 
Special Defenses: 
Magic Resistance: 
Intelligence: 
Alignment: 
Size: 
Psionic Ability: 
Level/XP Value: 
</t>
        </r>
      </text>
    </comment>
    <comment ref="I17" authorId="1" shapeId="0" xr:uid="{00000000-0006-0000-0200-000016000000}">
      <text>
        <r>
          <rPr>
            <sz val="11"/>
            <color indexed="81"/>
            <rFont val="Tahoma"/>
            <family val="2"/>
          </rPr>
          <t>Item Note</t>
        </r>
      </text>
    </comment>
    <comment ref="M17" authorId="1" shapeId="0" xr:uid="{00000000-0006-0000-0200-000017000000}">
      <text>
        <r>
          <rPr>
            <sz val="11"/>
            <color indexed="81"/>
            <rFont val="Tahoma"/>
            <family val="2"/>
          </rPr>
          <t xml:space="preserve">NPC Note
</t>
        </r>
      </text>
    </comment>
    <comment ref="E19" authorId="1" shapeId="0" xr:uid="{00000000-0006-0000-0200-000018000000}">
      <text>
        <r>
          <rPr>
            <sz val="11"/>
            <color indexed="81"/>
            <rFont val="Tahoma"/>
            <family val="2"/>
          </rPr>
          <t xml:space="preserve">Monster Stat. Block
Frequency: 
No. Appearing: 
Armor Class: 
Move: 
Hit Dice: 
% in Lair: 
Treasure Type: 
No. of Attacks: 
Damage/Attack: 
Special Attacks: 
Special Defenses: 
Magic Resistance: 
Intelligence: 
Alignment: 
Size: 
Psionic Ability: 
Level/XP Value: 
</t>
        </r>
      </text>
    </comment>
    <comment ref="I19" authorId="1" shapeId="0" xr:uid="{00000000-0006-0000-0200-000019000000}">
      <text>
        <r>
          <rPr>
            <sz val="11"/>
            <color indexed="81"/>
            <rFont val="Tahoma"/>
            <family val="2"/>
          </rPr>
          <t>Item Note</t>
        </r>
      </text>
    </comment>
    <comment ref="M19" authorId="1" shapeId="0" xr:uid="{00000000-0006-0000-0200-00001A000000}">
      <text>
        <r>
          <rPr>
            <sz val="11"/>
            <color indexed="81"/>
            <rFont val="Tahoma"/>
            <family val="2"/>
          </rPr>
          <t xml:space="preserve">NPC Note
</t>
        </r>
      </text>
    </comment>
    <comment ref="E21" authorId="1" shapeId="0" xr:uid="{00000000-0006-0000-0200-00001B000000}">
      <text>
        <r>
          <rPr>
            <sz val="11"/>
            <color indexed="81"/>
            <rFont val="Tahoma"/>
            <family val="2"/>
          </rPr>
          <t xml:space="preserve">Monster Stat. Block
Frequency: 
No. Appearing: 
Armor Class: 
Move: 
Hit Dice: 
% in Lair: 
Treasure Type: 
No. of Attacks: 
Damage/Attack: 
Special Attacks: 
Special Defenses: 
Magic Resistance: 
Intelligence: 
Alignment: 
Size: 
Psionic Ability: 
Level/XP Value: 
</t>
        </r>
      </text>
    </comment>
    <comment ref="I21" authorId="1" shapeId="0" xr:uid="{00000000-0006-0000-0200-00001C000000}">
      <text>
        <r>
          <rPr>
            <sz val="11"/>
            <color indexed="81"/>
            <rFont val="Tahoma"/>
            <family val="2"/>
          </rPr>
          <t>Item Note</t>
        </r>
      </text>
    </comment>
    <comment ref="M21" authorId="1" shapeId="0" xr:uid="{00000000-0006-0000-0200-00001D000000}">
      <text>
        <r>
          <rPr>
            <sz val="11"/>
            <color indexed="81"/>
            <rFont val="Tahoma"/>
            <family val="2"/>
          </rPr>
          <t xml:space="preserve">NPC Note
</t>
        </r>
      </text>
    </comment>
    <comment ref="E23" authorId="1" shapeId="0" xr:uid="{00000000-0006-0000-0200-00001E000000}">
      <text>
        <r>
          <rPr>
            <sz val="11"/>
            <color indexed="81"/>
            <rFont val="Tahoma"/>
            <family val="2"/>
          </rPr>
          <t xml:space="preserve">Monster Stat. Block
Frequency: 
No. Appearing: 
Armor Class: 
Move: 
Hit Dice: 
% in Lair: 
Treasure Type: 
No. of Attacks: 
Damage/Attack: 
Special Attacks: 
Special Defenses: 
Magic Resistance: 
Intelligence: 
Alignment: 
Size: 
Psionic Ability: 
Level/XP Value: 
</t>
        </r>
      </text>
    </comment>
    <comment ref="I23" authorId="1" shapeId="0" xr:uid="{00000000-0006-0000-0200-00001F000000}">
      <text>
        <r>
          <rPr>
            <sz val="11"/>
            <color indexed="81"/>
            <rFont val="Tahoma"/>
            <family val="2"/>
          </rPr>
          <t>Item Note</t>
        </r>
      </text>
    </comment>
    <comment ref="M23" authorId="1" shapeId="0" xr:uid="{00000000-0006-0000-0200-000020000000}">
      <text>
        <r>
          <rPr>
            <sz val="11"/>
            <color indexed="81"/>
            <rFont val="Tahoma"/>
            <family val="2"/>
          </rPr>
          <t xml:space="preserve">NPC Note
</t>
        </r>
      </text>
    </comment>
    <comment ref="E25" authorId="1" shapeId="0" xr:uid="{00000000-0006-0000-0200-000021000000}">
      <text>
        <r>
          <rPr>
            <sz val="11"/>
            <color indexed="81"/>
            <rFont val="Tahoma"/>
            <family val="2"/>
          </rPr>
          <t xml:space="preserve">Monster Stat. Block
Frequency: 
No. Appearing: 
Armor Class: 
Move: 
Hit Dice: 
% in Lair: 
Treasure Type: 
No. of Attacks: 
Damage/Attack: 
Special Attacks: 
Special Defenses: 
Magic Resistance: 
Intelligence: 
Alignment: 
Size: 
Psionic Ability: 
Level/XP Value: 
</t>
        </r>
      </text>
    </comment>
    <comment ref="I25" authorId="1" shapeId="0" xr:uid="{00000000-0006-0000-0200-000022000000}">
      <text>
        <r>
          <rPr>
            <sz val="11"/>
            <color indexed="81"/>
            <rFont val="Tahoma"/>
            <family val="2"/>
          </rPr>
          <t>Item Note</t>
        </r>
      </text>
    </comment>
    <comment ref="M25" authorId="1" shapeId="0" xr:uid="{00000000-0006-0000-0200-000023000000}">
      <text>
        <r>
          <rPr>
            <sz val="11"/>
            <color indexed="81"/>
            <rFont val="Tahoma"/>
            <family val="2"/>
          </rPr>
          <t xml:space="preserve">NPC Note
</t>
        </r>
      </text>
    </comment>
    <comment ref="E27" authorId="1" shapeId="0" xr:uid="{00000000-0006-0000-0200-000024000000}">
      <text>
        <r>
          <rPr>
            <sz val="11"/>
            <color indexed="81"/>
            <rFont val="Tahoma"/>
            <family val="2"/>
          </rPr>
          <t xml:space="preserve">Monster Stat. Block
Frequency: 
No. Appearing: 
Armor Class: 
Move: 
Hit Dice: 
% in Lair: 
Treasure Type: 
No. of Attacks: 
Damage/Attack: 
Special Attacks: 
Special Defenses: 
Magic Resistance: 
Intelligence: 
Alignment: 
Size: 
Psionic Ability: 
Level/XP Value: 
</t>
        </r>
      </text>
    </comment>
    <comment ref="I27" authorId="1" shapeId="0" xr:uid="{00000000-0006-0000-0200-000025000000}">
      <text>
        <r>
          <rPr>
            <sz val="11"/>
            <color indexed="81"/>
            <rFont val="Tahoma"/>
            <family val="2"/>
          </rPr>
          <t>Item Note</t>
        </r>
      </text>
    </comment>
    <comment ref="M27" authorId="1" shapeId="0" xr:uid="{00000000-0006-0000-0200-000026000000}">
      <text>
        <r>
          <rPr>
            <sz val="11"/>
            <color indexed="81"/>
            <rFont val="Tahoma"/>
            <family val="2"/>
          </rPr>
          <t xml:space="preserve">NPC Note
</t>
        </r>
      </text>
    </comment>
    <comment ref="E29" authorId="1" shapeId="0" xr:uid="{00000000-0006-0000-0200-000027000000}">
      <text>
        <r>
          <rPr>
            <sz val="11"/>
            <color indexed="81"/>
            <rFont val="Tahoma"/>
            <family val="2"/>
          </rPr>
          <t xml:space="preserve">Monster Stat. Block
Frequency: 
No. Appearing: 
Armor Class: 
Move: 
Hit Dice: 
% in Lair: 
Treasure Type: 
No. of Attacks: 
Damage/Attack: 
Special Attacks: 
Special Defenses: 
Magic Resistance: 
Intelligence: 
Alignment: 
Size: 
Psionic Ability: 
Level/XP Value: 
</t>
        </r>
      </text>
    </comment>
    <comment ref="I29" authorId="1" shapeId="0" xr:uid="{00000000-0006-0000-0200-000028000000}">
      <text>
        <r>
          <rPr>
            <sz val="11"/>
            <color indexed="81"/>
            <rFont val="Tahoma"/>
            <family val="2"/>
          </rPr>
          <t>Item Note</t>
        </r>
      </text>
    </comment>
    <comment ref="M29" authorId="1" shapeId="0" xr:uid="{00000000-0006-0000-0200-000029000000}">
      <text>
        <r>
          <rPr>
            <sz val="11"/>
            <color indexed="81"/>
            <rFont val="Tahoma"/>
            <family val="2"/>
          </rPr>
          <t xml:space="preserve">NPC Note
</t>
        </r>
      </text>
    </comment>
    <comment ref="E31" authorId="1" shapeId="0" xr:uid="{00000000-0006-0000-0200-00002A000000}">
      <text>
        <r>
          <rPr>
            <sz val="11"/>
            <color indexed="81"/>
            <rFont val="Tahoma"/>
            <family val="2"/>
          </rPr>
          <t xml:space="preserve">Monster Stat. Block
Frequency: 
No. Appearing: 
Armor Class: 
Move: 
Hit Dice: 
% in Lair: 
Treasure Type: 
No. of Attacks: 
Damage/Attack: 
Special Attacks: 
Special Defenses: 
Magic Resistance: 
Intelligence: 
Alignment: 
Size: 
Psionic Ability: 
Level/XP Value: 
</t>
        </r>
      </text>
    </comment>
    <comment ref="I31" authorId="1" shapeId="0" xr:uid="{00000000-0006-0000-0200-00002B000000}">
      <text>
        <r>
          <rPr>
            <sz val="11"/>
            <color indexed="81"/>
            <rFont val="Tahoma"/>
            <family val="2"/>
          </rPr>
          <t>Item Note</t>
        </r>
      </text>
    </comment>
    <comment ref="M31" authorId="1" shapeId="0" xr:uid="{00000000-0006-0000-0200-00002C000000}">
      <text>
        <r>
          <rPr>
            <sz val="11"/>
            <color indexed="81"/>
            <rFont val="Tahoma"/>
            <family val="2"/>
          </rPr>
          <t xml:space="preserve">NPC Note
</t>
        </r>
      </text>
    </comment>
    <comment ref="E33" authorId="1" shapeId="0" xr:uid="{00000000-0006-0000-0200-00002D000000}">
      <text>
        <r>
          <rPr>
            <sz val="11"/>
            <color indexed="81"/>
            <rFont val="Tahoma"/>
            <family val="2"/>
          </rPr>
          <t xml:space="preserve">Monster Stat. Block
Frequency: 
No. Appearing: 
Armor Class: 
Move: 
Hit Dice: 
% in Lair: 
Treasure Type: 
No. of Attacks: 
Damage/Attack: 
Special Attacks: 
Special Defenses: 
Magic Resistance: 
Intelligence: 
Alignment: 
Size: 
Psionic Ability: 
Level/XP Value: 
</t>
        </r>
      </text>
    </comment>
    <comment ref="I33" authorId="1" shapeId="0" xr:uid="{00000000-0006-0000-0200-00002E000000}">
      <text>
        <r>
          <rPr>
            <sz val="11"/>
            <color indexed="81"/>
            <rFont val="Tahoma"/>
            <family val="2"/>
          </rPr>
          <t>Item Note</t>
        </r>
      </text>
    </comment>
    <comment ref="M33" authorId="1" shapeId="0" xr:uid="{00000000-0006-0000-0200-00002F000000}">
      <text>
        <r>
          <rPr>
            <sz val="11"/>
            <color indexed="81"/>
            <rFont val="Tahoma"/>
            <family val="2"/>
          </rPr>
          <t xml:space="preserve">NPC Note
</t>
        </r>
      </text>
    </comment>
    <comment ref="E35" authorId="1" shapeId="0" xr:uid="{00000000-0006-0000-0200-000030000000}">
      <text>
        <r>
          <rPr>
            <sz val="11"/>
            <color indexed="81"/>
            <rFont val="Tahoma"/>
            <family val="2"/>
          </rPr>
          <t xml:space="preserve">Monster Stat. Block
Frequency: 
No. Appearing: 
Armor Class: 
Move: 
Hit Dice: 
% in Lair: 
Treasure Type: 
No. of Attacks: 
Damage/Attack: 
Special Attacks: 
Special Defenses: 
Magic Resistance: 
Intelligence: 
Alignment: 
Size: 
Psionic Ability: 
Level/XP Value: 
</t>
        </r>
      </text>
    </comment>
    <comment ref="I35" authorId="1" shapeId="0" xr:uid="{00000000-0006-0000-0200-000031000000}">
      <text>
        <r>
          <rPr>
            <sz val="11"/>
            <color indexed="81"/>
            <rFont val="Tahoma"/>
            <family val="2"/>
          </rPr>
          <t>Item Note</t>
        </r>
      </text>
    </comment>
    <comment ref="M35" authorId="1" shapeId="0" xr:uid="{00000000-0006-0000-0200-000032000000}">
      <text>
        <r>
          <rPr>
            <sz val="11"/>
            <color indexed="81"/>
            <rFont val="Tahoma"/>
            <family val="2"/>
          </rPr>
          <t xml:space="preserve">NPC Note
</t>
        </r>
      </text>
    </comment>
    <comment ref="E37" authorId="1" shapeId="0" xr:uid="{00000000-0006-0000-0200-000033000000}">
      <text>
        <r>
          <rPr>
            <sz val="11"/>
            <color indexed="81"/>
            <rFont val="Tahoma"/>
            <family val="2"/>
          </rPr>
          <t xml:space="preserve">Monster Stat. Block
Frequency: 
No. Appearing: 
Armor Class: 
Move: 
Hit Dice: 
% in Lair: 
Treasure Type: 
No. of Attacks: 
Damage/Attack: 
Special Attacks: 
Special Defenses: 
Magic Resistance: 
Intelligence: 
Alignment: 
Size: 
Psionic Ability: 
Level/XP Value: 
</t>
        </r>
      </text>
    </comment>
    <comment ref="I37" authorId="1" shapeId="0" xr:uid="{00000000-0006-0000-0200-000034000000}">
      <text>
        <r>
          <rPr>
            <sz val="11"/>
            <color indexed="81"/>
            <rFont val="Tahoma"/>
            <family val="2"/>
          </rPr>
          <t>Item Note</t>
        </r>
      </text>
    </comment>
    <comment ref="M37" authorId="1" shapeId="0" xr:uid="{00000000-0006-0000-0200-000035000000}">
      <text>
        <r>
          <rPr>
            <sz val="11"/>
            <color indexed="81"/>
            <rFont val="Tahoma"/>
            <family val="2"/>
          </rPr>
          <t xml:space="preserve">NPC Note
</t>
        </r>
      </text>
    </comment>
    <comment ref="E39" authorId="1" shapeId="0" xr:uid="{00000000-0006-0000-0200-000036000000}">
      <text>
        <r>
          <rPr>
            <sz val="11"/>
            <color indexed="81"/>
            <rFont val="Tahoma"/>
            <family val="2"/>
          </rPr>
          <t xml:space="preserve">Monster Stat. Block
Frequency: 
No. Appearing: 
Armor Class: 
Move: 
Hit Dice: 
% in Lair: 
Treasure Type: 
No. of Attacks: 
Damage/Attack: 
Special Attacks: 
Special Defenses: 
Magic Resistance: 
Intelligence: 
Alignment: 
Size: 
Psionic Ability: 
Level/XP Value: 
</t>
        </r>
      </text>
    </comment>
    <comment ref="I39" authorId="1" shapeId="0" xr:uid="{00000000-0006-0000-0200-000037000000}">
      <text>
        <r>
          <rPr>
            <sz val="11"/>
            <color indexed="81"/>
            <rFont val="Tahoma"/>
            <family val="2"/>
          </rPr>
          <t>Item Note</t>
        </r>
      </text>
    </comment>
    <comment ref="M39" authorId="1" shapeId="0" xr:uid="{00000000-0006-0000-0200-000038000000}">
      <text>
        <r>
          <rPr>
            <sz val="11"/>
            <color indexed="81"/>
            <rFont val="Tahoma"/>
            <family val="2"/>
          </rPr>
          <t xml:space="preserve">NPC Note
</t>
        </r>
      </text>
    </comment>
    <comment ref="E41" authorId="1" shapeId="0" xr:uid="{00000000-0006-0000-0200-000039000000}">
      <text>
        <r>
          <rPr>
            <sz val="11"/>
            <color indexed="81"/>
            <rFont val="Tahoma"/>
            <family val="2"/>
          </rPr>
          <t xml:space="preserve">Monster Stat. Block
Frequency: 
No. Appearing: 
Armor Class: 
Move: 
Hit Dice: 
% in Lair: 
Treasure Type: 
No. of Attacks: 
Damage/Attack: 
Special Attacks: 
Special Defenses: 
Magic Resistance: 
Intelligence: 
Alignment: 
Size: 
Psionic Ability: 
Level/XP Value: 
</t>
        </r>
      </text>
    </comment>
    <comment ref="I41" authorId="1" shapeId="0" xr:uid="{00000000-0006-0000-0200-00003A000000}">
      <text>
        <r>
          <rPr>
            <sz val="11"/>
            <color indexed="81"/>
            <rFont val="Tahoma"/>
            <family val="2"/>
          </rPr>
          <t>Item Note</t>
        </r>
      </text>
    </comment>
    <comment ref="M41" authorId="1" shapeId="0" xr:uid="{00000000-0006-0000-0200-00003B000000}">
      <text>
        <r>
          <rPr>
            <sz val="11"/>
            <color indexed="81"/>
            <rFont val="Tahoma"/>
            <family val="2"/>
          </rPr>
          <t xml:space="preserve">NPC Note
</t>
        </r>
      </text>
    </comment>
    <comment ref="E43" authorId="1" shapeId="0" xr:uid="{00000000-0006-0000-0200-00003C000000}">
      <text>
        <r>
          <rPr>
            <sz val="11"/>
            <color indexed="81"/>
            <rFont val="Tahoma"/>
            <family val="2"/>
          </rPr>
          <t xml:space="preserve">Monster Stat. Block
Frequency: 
No. Appearing: 
Armor Class: 
Move: 
Hit Dice: 
% in Lair: 
Treasure Type: 
No. of Attacks: 
Damage/Attack: 
Special Attacks: 
Special Defenses: 
Magic Resistance: 
Intelligence: 
Alignment: 
Size: 
Psionic Ability: 
Level/XP Value: 
</t>
        </r>
      </text>
    </comment>
    <comment ref="I43" authorId="1" shapeId="0" xr:uid="{00000000-0006-0000-0200-00003D000000}">
      <text>
        <r>
          <rPr>
            <sz val="11"/>
            <color indexed="81"/>
            <rFont val="Tahoma"/>
            <family val="2"/>
          </rPr>
          <t>Item Note</t>
        </r>
      </text>
    </comment>
    <comment ref="M43" authorId="1" shapeId="0" xr:uid="{00000000-0006-0000-0200-00003E000000}">
      <text>
        <r>
          <rPr>
            <sz val="11"/>
            <color indexed="81"/>
            <rFont val="Tahoma"/>
            <family val="2"/>
          </rPr>
          <t xml:space="preserve">NPC Note
</t>
        </r>
      </text>
    </comment>
    <comment ref="E45" authorId="1" shapeId="0" xr:uid="{00000000-0006-0000-0200-00003F000000}">
      <text>
        <r>
          <rPr>
            <sz val="11"/>
            <color indexed="81"/>
            <rFont val="Tahoma"/>
            <family val="2"/>
          </rPr>
          <t xml:space="preserve">Monster Stat. Block
Frequency: 
No. Appearing: 
Armor Class: 
Move: 
Hit Dice: 
% in Lair: 
Treasure Type: 
No. of Attacks: 
Damage/Attack: 
Special Attacks: 
Special Defenses: 
Magic Resistance: 
Intelligence: 
Alignment: 
Size: 
Psionic Ability: 
Level/XP Value: 
</t>
        </r>
      </text>
    </comment>
    <comment ref="I45" authorId="1" shapeId="0" xr:uid="{00000000-0006-0000-0200-000040000000}">
      <text>
        <r>
          <rPr>
            <sz val="11"/>
            <color indexed="81"/>
            <rFont val="Tahoma"/>
            <family val="2"/>
          </rPr>
          <t>Item Note</t>
        </r>
      </text>
    </comment>
    <comment ref="M45" authorId="1" shapeId="0" xr:uid="{00000000-0006-0000-0200-000041000000}">
      <text>
        <r>
          <rPr>
            <sz val="11"/>
            <color indexed="81"/>
            <rFont val="Tahoma"/>
            <family val="2"/>
          </rPr>
          <t xml:space="preserve">NPC Note
</t>
        </r>
      </text>
    </comment>
    <comment ref="E47" authorId="1" shapeId="0" xr:uid="{00000000-0006-0000-0200-000042000000}">
      <text>
        <r>
          <rPr>
            <sz val="11"/>
            <color indexed="81"/>
            <rFont val="Tahoma"/>
            <family val="2"/>
          </rPr>
          <t xml:space="preserve">Monster Stat. Block
Frequency: 
No. Appearing: 
Armor Class: 
Move: 
Hit Dice: 
% in Lair: 
Treasure Type: 
No. of Attacks: 
Damage/Attack: 
Special Attacks: 
Special Defenses: 
Magic Resistance: 
Intelligence: 
Alignment: 
Size: 
Psionic Ability: 
Level/XP Value: 
</t>
        </r>
      </text>
    </comment>
    <comment ref="I47" authorId="1" shapeId="0" xr:uid="{00000000-0006-0000-0200-000043000000}">
      <text>
        <r>
          <rPr>
            <sz val="11"/>
            <color indexed="81"/>
            <rFont val="Tahoma"/>
            <family val="2"/>
          </rPr>
          <t>Item Note</t>
        </r>
      </text>
    </comment>
    <comment ref="M47" authorId="1" shapeId="0" xr:uid="{00000000-0006-0000-0200-000044000000}">
      <text>
        <r>
          <rPr>
            <sz val="11"/>
            <color indexed="81"/>
            <rFont val="Tahoma"/>
            <family val="2"/>
          </rPr>
          <t xml:space="preserve">NPC Note
</t>
        </r>
      </text>
    </comment>
    <comment ref="E49" authorId="1" shapeId="0" xr:uid="{00000000-0006-0000-0200-000045000000}">
      <text>
        <r>
          <rPr>
            <sz val="11"/>
            <color indexed="81"/>
            <rFont val="Tahoma"/>
            <family val="2"/>
          </rPr>
          <t xml:space="preserve">Monster Stat. Block
Frequency: 
No. Appearing: 
Armor Class: 
Move: 
Hit Dice: 
% in Lair: 
Treasure Type: 
No. of Attacks: 
Damage/Attack: 
Special Attacks: 
Special Defenses: 
Magic Resistance: 
Intelligence: 
Alignment: 
Size: 
Psionic Ability: 
Level/XP Value: 
</t>
        </r>
      </text>
    </comment>
    <comment ref="I49" authorId="1" shapeId="0" xr:uid="{00000000-0006-0000-0200-000046000000}">
      <text>
        <r>
          <rPr>
            <sz val="11"/>
            <color indexed="81"/>
            <rFont val="Tahoma"/>
            <family val="2"/>
          </rPr>
          <t>Item Note</t>
        </r>
      </text>
    </comment>
    <comment ref="M49" authorId="1" shapeId="0" xr:uid="{00000000-0006-0000-0200-000047000000}">
      <text>
        <r>
          <rPr>
            <sz val="11"/>
            <color indexed="81"/>
            <rFont val="Tahoma"/>
            <family val="2"/>
          </rPr>
          <t xml:space="preserve">NPC Note
</t>
        </r>
      </text>
    </comment>
    <comment ref="E51" authorId="1" shapeId="0" xr:uid="{00000000-0006-0000-0200-000048000000}">
      <text>
        <r>
          <rPr>
            <sz val="11"/>
            <color indexed="81"/>
            <rFont val="Tahoma"/>
            <family val="2"/>
          </rPr>
          <t xml:space="preserve">Monster Stat. Block
Frequency: 
No. Appearing: 
Armor Class: 
Move: 
Hit Dice: 
% in Lair: 
Treasure Type: 
No. of Attacks: 
Damage/Attack: 
Special Attacks: 
Special Defenses: 
Magic Resistance: 
Intelligence: 
Alignment: 
Size: 
Psionic Ability: 
Level/XP Value: 
</t>
        </r>
      </text>
    </comment>
    <comment ref="I51" authorId="1" shapeId="0" xr:uid="{00000000-0006-0000-0200-000049000000}">
      <text>
        <r>
          <rPr>
            <sz val="11"/>
            <color indexed="81"/>
            <rFont val="Tahoma"/>
            <family val="2"/>
          </rPr>
          <t>Item Note</t>
        </r>
      </text>
    </comment>
    <comment ref="M51" authorId="1" shapeId="0" xr:uid="{00000000-0006-0000-0200-00004A000000}">
      <text>
        <r>
          <rPr>
            <sz val="11"/>
            <color indexed="81"/>
            <rFont val="Tahoma"/>
            <family val="2"/>
          </rPr>
          <t xml:space="preserve">NPC Note
</t>
        </r>
      </text>
    </comment>
    <comment ref="E53" authorId="1" shapeId="0" xr:uid="{00000000-0006-0000-0200-00004B000000}">
      <text>
        <r>
          <rPr>
            <sz val="11"/>
            <color indexed="81"/>
            <rFont val="Tahoma"/>
            <family val="2"/>
          </rPr>
          <t xml:space="preserve">Monster Stat. Block
Frequency: 
No. Appearing: 
Armor Class: 
Move: 
Hit Dice: 
% in Lair: 
Treasure Type: 
No. of Attacks: 
Damage/Attack: 
Special Attacks: 
Special Defenses: 
Magic Resistance: 
Intelligence: 
Alignment: 
Size: 
Psionic Ability: 
Level/XP Value: 
</t>
        </r>
      </text>
    </comment>
    <comment ref="I53" authorId="1" shapeId="0" xr:uid="{00000000-0006-0000-0200-00004C000000}">
      <text>
        <r>
          <rPr>
            <sz val="11"/>
            <color indexed="81"/>
            <rFont val="Tahoma"/>
            <family val="2"/>
          </rPr>
          <t>Item Note</t>
        </r>
      </text>
    </comment>
    <comment ref="M53" authorId="1" shapeId="0" xr:uid="{00000000-0006-0000-0200-00004D000000}">
      <text>
        <r>
          <rPr>
            <sz val="11"/>
            <color indexed="81"/>
            <rFont val="Tahoma"/>
            <family val="2"/>
          </rPr>
          <t xml:space="preserve">NPC Note
</t>
        </r>
      </text>
    </comment>
    <comment ref="E55" authorId="1" shapeId="0" xr:uid="{00000000-0006-0000-0200-00004E000000}">
      <text>
        <r>
          <rPr>
            <sz val="11"/>
            <color indexed="81"/>
            <rFont val="Tahoma"/>
            <family val="2"/>
          </rPr>
          <t xml:space="preserve">Monster Stat. Block
Frequency: 
No. Appearing: 
Armor Class: 
Move: 
Hit Dice: 
% in Lair: 
Treasure Type: 
No. of Attacks: 
Damage/Attack: 
Special Attacks: 
Special Defenses: 
Magic Resistance: 
Intelligence: 
Alignment: 
Size: 
Psionic Ability: 
Level/XP Value: 
</t>
        </r>
      </text>
    </comment>
    <comment ref="I55" authorId="1" shapeId="0" xr:uid="{00000000-0006-0000-0200-00004F000000}">
      <text>
        <r>
          <rPr>
            <sz val="11"/>
            <color indexed="81"/>
            <rFont val="Tahoma"/>
            <family val="2"/>
          </rPr>
          <t>Item Note</t>
        </r>
      </text>
    </comment>
    <comment ref="M55" authorId="1" shapeId="0" xr:uid="{00000000-0006-0000-0200-000050000000}">
      <text>
        <r>
          <rPr>
            <sz val="11"/>
            <color indexed="81"/>
            <rFont val="Tahoma"/>
            <family val="2"/>
          </rPr>
          <t xml:space="preserve">NPC Note
</t>
        </r>
      </text>
    </comment>
    <comment ref="E57" authorId="1" shapeId="0" xr:uid="{00000000-0006-0000-0200-000051000000}">
      <text>
        <r>
          <rPr>
            <sz val="11"/>
            <color indexed="81"/>
            <rFont val="Tahoma"/>
            <family val="2"/>
          </rPr>
          <t xml:space="preserve">Monster Stat. Block
Frequency: 
No. Appearing: 
Armor Class: 
Move: 
Hit Dice: 
% in Lair: 
Treasure Type: 
No. of Attacks: 
Damage/Attack: 
Special Attacks: 
Special Defenses: 
Magic Resistance: 
Intelligence: 
Alignment: 
Size: 
Psionic Ability: 
Level/XP Value: 
</t>
        </r>
      </text>
    </comment>
    <comment ref="I57" authorId="1" shapeId="0" xr:uid="{00000000-0006-0000-0200-000052000000}">
      <text>
        <r>
          <rPr>
            <sz val="11"/>
            <color indexed="81"/>
            <rFont val="Tahoma"/>
            <family val="2"/>
          </rPr>
          <t>Item Note</t>
        </r>
      </text>
    </comment>
    <comment ref="M57" authorId="1" shapeId="0" xr:uid="{00000000-0006-0000-0200-000053000000}">
      <text>
        <r>
          <rPr>
            <sz val="11"/>
            <color indexed="81"/>
            <rFont val="Tahoma"/>
            <family val="2"/>
          </rPr>
          <t xml:space="preserve">NPC Note
</t>
        </r>
      </text>
    </comment>
    <comment ref="E59" authorId="1" shapeId="0" xr:uid="{00000000-0006-0000-0200-000054000000}">
      <text>
        <r>
          <rPr>
            <sz val="11"/>
            <color indexed="81"/>
            <rFont val="Tahoma"/>
            <family val="2"/>
          </rPr>
          <t xml:space="preserve">Monster Stat. Block
Frequency: 
No. Appearing: 
Armor Class: 
Move: 
Hit Dice: 
% in Lair: 
Treasure Type: 
No. of Attacks: 
Damage/Attack: 
Special Attacks: 
Special Defenses: 
Magic Resistance: 
Intelligence: 
Alignment: 
Size: 
Psionic Ability: 
Level/XP Value: 
</t>
        </r>
      </text>
    </comment>
    <comment ref="I59" authorId="1" shapeId="0" xr:uid="{00000000-0006-0000-0200-000055000000}">
      <text>
        <r>
          <rPr>
            <sz val="11"/>
            <color indexed="81"/>
            <rFont val="Tahoma"/>
            <family val="2"/>
          </rPr>
          <t>Item Note</t>
        </r>
      </text>
    </comment>
    <comment ref="M59" authorId="1" shapeId="0" xr:uid="{00000000-0006-0000-0200-000056000000}">
      <text>
        <r>
          <rPr>
            <sz val="11"/>
            <color indexed="81"/>
            <rFont val="Tahoma"/>
            <family val="2"/>
          </rPr>
          <t xml:space="preserve">NPC Note
</t>
        </r>
      </text>
    </comment>
    <comment ref="E61" authorId="1" shapeId="0" xr:uid="{00000000-0006-0000-0200-000057000000}">
      <text>
        <r>
          <rPr>
            <sz val="11"/>
            <color indexed="81"/>
            <rFont val="Tahoma"/>
            <family val="2"/>
          </rPr>
          <t xml:space="preserve">Monster Stat. Block
Frequency: 
No. Appearing: 
Armor Class: 
Move: 
Hit Dice: 
% in Lair: 
Treasure Type: 
No. of Attacks: 
Damage/Attack: 
Special Attacks: 
Special Defenses: 
Magic Resistance: 
Intelligence: 
Alignment: 
Size: 
Psionic Ability: 
Level/XP Value: 
</t>
        </r>
      </text>
    </comment>
    <comment ref="I61" authorId="1" shapeId="0" xr:uid="{00000000-0006-0000-0200-000058000000}">
      <text>
        <r>
          <rPr>
            <sz val="11"/>
            <color indexed="81"/>
            <rFont val="Tahoma"/>
            <family val="2"/>
          </rPr>
          <t>Item Note</t>
        </r>
      </text>
    </comment>
    <comment ref="M61" authorId="1" shapeId="0" xr:uid="{00000000-0006-0000-0200-000059000000}">
      <text>
        <r>
          <rPr>
            <sz val="11"/>
            <color indexed="81"/>
            <rFont val="Tahoma"/>
            <family val="2"/>
          </rPr>
          <t xml:space="preserve">NPC Note
</t>
        </r>
      </text>
    </comment>
    <comment ref="E63" authorId="1" shapeId="0" xr:uid="{00000000-0006-0000-0200-00005A000000}">
      <text>
        <r>
          <rPr>
            <sz val="11"/>
            <color indexed="81"/>
            <rFont val="Tahoma"/>
            <family val="2"/>
          </rPr>
          <t xml:space="preserve">Monster Stat. Block
Frequency: 
No. Appearing: 
Armor Class: 
Move: 
Hit Dice: 
% in Lair: 
Treasure Type: 
No. of Attacks: 
Damage/Attack: 
Special Attacks: 
Special Defenses: 
Magic Resistance: 
Intelligence: 
Alignment: 
Size: 
Psionic Ability: 
Level/XP Value: 
</t>
        </r>
      </text>
    </comment>
    <comment ref="I63" authorId="1" shapeId="0" xr:uid="{00000000-0006-0000-0200-00005B000000}">
      <text>
        <r>
          <rPr>
            <sz val="11"/>
            <color indexed="81"/>
            <rFont val="Tahoma"/>
            <family val="2"/>
          </rPr>
          <t>Item Note</t>
        </r>
      </text>
    </comment>
    <comment ref="M63" authorId="1" shapeId="0" xr:uid="{00000000-0006-0000-0200-00005C000000}">
      <text>
        <r>
          <rPr>
            <sz val="11"/>
            <color indexed="81"/>
            <rFont val="Tahoma"/>
            <family val="2"/>
          </rPr>
          <t xml:space="preserve">NPC Note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AT5" authorId="0" shapeId="0" xr:uid="{63644563-0CF4-4D42-B079-92B74A0767CD}">
      <text>
        <r>
          <rPr>
            <sz val="12"/>
            <color indexed="81"/>
            <rFont val="Tahoma"/>
            <family val="2"/>
          </rPr>
          <t xml:space="preserve">Right click and select 'Edit Comment'
to insert your location notes here
</t>
        </r>
      </text>
    </comment>
    <comment ref="U6" authorId="0" shapeId="0" xr:uid="{9DF3E17F-BE9B-43FE-A08C-55578C03E315}">
      <text>
        <r>
          <rPr>
            <sz val="12"/>
            <color indexed="81"/>
            <rFont val="Tahoma"/>
            <family val="2"/>
          </rPr>
          <t xml:space="preserve">Right click and select 'Edit Comment'
to insert your location notes here
</t>
        </r>
      </text>
    </comment>
    <comment ref="AD7" authorId="0" shapeId="0" xr:uid="{D40B14DD-DA80-439E-8F77-0B57C6811715}">
      <text>
        <r>
          <rPr>
            <sz val="12"/>
            <color indexed="81"/>
            <rFont val="Tahoma"/>
            <family val="2"/>
          </rPr>
          <t xml:space="preserve">Right click and select 'Edit Comment'
to insert your location notes here
</t>
        </r>
      </text>
    </comment>
    <comment ref="V14" authorId="0" shapeId="0" xr:uid="{9C753BA7-13D6-49A5-BBD0-CEA89A6F7B17}">
      <text>
        <r>
          <rPr>
            <sz val="12"/>
            <color indexed="81"/>
            <rFont val="Tahoma"/>
            <family val="2"/>
          </rPr>
          <t xml:space="preserve">Right click and select 'Edit Comment'
to insert your location notes here
</t>
        </r>
      </text>
    </comment>
    <comment ref="AA14" authorId="0" shapeId="0" xr:uid="{971B18B7-E2E3-4BA5-BF44-68F1B1A19018}">
      <text>
        <r>
          <rPr>
            <sz val="12"/>
            <color indexed="81"/>
            <rFont val="Tahoma"/>
            <family val="2"/>
          </rPr>
          <t xml:space="preserve">Right click and select 'Edit Comment'
to insert your location notes here
</t>
        </r>
      </text>
    </comment>
    <comment ref="AY15" authorId="0" shapeId="0" xr:uid="{E6A064E7-0A02-4031-B665-8C281651A063}">
      <text>
        <r>
          <rPr>
            <sz val="12"/>
            <color indexed="81"/>
            <rFont val="Tahoma"/>
            <family val="2"/>
          </rPr>
          <t xml:space="preserve">Right click and select 'Edit Comment'
to insert your location notes here
</t>
        </r>
      </text>
    </comment>
    <comment ref="S16" authorId="0" shapeId="0" xr:uid="{6E75E674-6858-4292-842A-28ACBDEB794E}">
      <text>
        <r>
          <rPr>
            <sz val="12"/>
            <color indexed="81"/>
            <rFont val="Tahoma"/>
            <family val="2"/>
          </rPr>
          <t xml:space="preserve">Right click and select 'Edit Comment'
to insert your location notes here
</t>
        </r>
      </text>
    </comment>
    <comment ref="AM17" authorId="0" shapeId="0" xr:uid="{D5B0C766-14F5-48E3-9B91-669D1566E944}">
      <text>
        <r>
          <rPr>
            <sz val="12"/>
            <color indexed="81"/>
            <rFont val="Tahoma"/>
            <family val="2"/>
          </rPr>
          <t xml:space="preserve">Right click and select 'Edit Comment'
to insert your location notes here
</t>
        </r>
      </text>
    </comment>
    <comment ref="BL18" authorId="0" shapeId="0" xr:uid="{01661EEC-F77B-4BAD-A7A4-544E8D8DCBCD}">
      <text>
        <r>
          <rPr>
            <sz val="12"/>
            <color indexed="81"/>
            <rFont val="Tahoma"/>
            <family val="2"/>
          </rPr>
          <t xml:space="preserve">Right click and select 'Edit Comment'
to insert your location notes here
</t>
        </r>
      </text>
    </comment>
    <comment ref="P20" authorId="0" shapeId="0" xr:uid="{EC3E95F8-4CE1-4FF3-A25A-7C90C1A8E96A}">
      <text>
        <r>
          <rPr>
            <sz val="12"/>
            <color indexed="81"/>
            <rFont val="Tahoma"/>
            <family val="2"/>
          </rPr>
          <t xml:space="preserve">Right click and select 'Edit Comment'
to insert your location notes here
</t>
        </r>
      </text>
    </comment>
    <comment ref="R23" authorId="0" shapeId="0" xr:uid="{F2D74640-9605-4C3F-8E1E-06388205B65F}">
      <text>
        <r>
          <rPr>
            <sz val="12"/>
            <color indexed="81"/>
            <rFont val="Tahoma"/>
            <family val="2"/>
          </rPr>
          <t xml:space="preserve">Right click and select 'Edit Comment'
to insert your location notes here
</t>
        </r>
      </text>
    </comment>
    <comment ref="AL28" authorId="0" shapeId="0" xr:uid="{DDF18C4B-2B1F-471B-8BC5-37F06AA60863}">
      <text>
        <r>
          <rPr>
            <sz val="12"/>
            <color indexed="81"/>
            <rFont val="Tahoma"/>
            <family val="2"/>
          </rPr>
          <t xml:space="preserve">Right click and select 'Edit Comment'
to insert your location notes here
</t>
        </r>
      </text>
    </comment>
    <comment ref="AZ29" authorId="0" shapeId="0" xr:uid="{2085AF90-E897-4099-B46F-BD350DB2F141}">
      <text>
        <r>
          <rPr>
            <sz val="12"/>
            <color indexed="81"/>
            <rFont val="Tahoma"/>
            <family val="2"/>
          </rPr>
          <t xml:space="preserve">Right click and select 'Edit Comment'
to insert your location notes here
</t>
        </r>
      </text>
    </comment>
    <comment ref="BL29" authorId="0" shapeId="0" xr:uid="{05670C47-FED9-4D4D-9078-CAA320E87184}">
      <text>
        <r>
          <rPr>
            <sz val="12"/>
            <color indexed="81"/>
            <rFont val="Tahoma"/>
            <family val="2"/>
          </rPr>
          <t xml:space="preserve">Right click and select 'Edit Comment'
to insert your location notes here
</t>
        </r>
      </text>
    </comment>
    <comment ref="AR33" authorId="0" shapeId="0" xr:uid="{D6C6EABB-A5D4-4FD0-842E-9D00DF8911DE}">
      <text>
        <r>
          <rPr>
            <sz val="12"/>
            <color indexed="81"/>
            <rFont val="Tahoma"/>
            <family val="2"/>
          </rPr>
          <t xml:space="preserve">Right click and select 'Edit Comment'
to insert your location notes here
</t>
        </r>
      </text>
    </comment>
    <comment ref="AX35" authorId="0" shapeId="0" xr:uid="{A54889F4-5855-4D8B-8C7E-413B02F1E929}">
      <text>
        <r>
          <rPr>
            <sz val="12"/>
            <color indexed="81"/>
            <rFont val="Tahoma"/>
            <family val="2"/>
          </rPr>
          <t xml:space="preserve">Right click and select 'Edit Comment'
to insert your location notes here
</t>
        </r>
      </text>
    </comment>
    <comment ref="BC35" authorId="0" shapeId="0" xr:uid="{E554B413-B4A8-49E4-8EAC-5514A51CD2A2}">
      <text>
        <r>
          <rPr>
            <sz val="12"/>
            <color indexed="81"/>
            <rFont val="Tahoma"/>
            <family val="2"/>
          </rPr>
          <t xml:space="preserve">Right click and select 'Edit Comment'
to insert your location notes here
</t>
        </r>
      </text>
    </comment>
    <comment ref="AA38" authorId="0" shapeId="0" xr:uid="{4AEC41E8-89B2-43F5-B12E-7F7356BA22CD}">
      <text>
        <r>
          <rPr>
            <sz val="12"/>
            <color indexed="81"/>
            <rFont val="Tahoma"/>
            <family val="2"/>
          </rPr>
          <t xml:space="preserve">Right click and select 'Edit Comment'
to insert your location notes here
</t>
        </r>
      </text>
    </comment>
    <comment ref="AO38" authorId="0" shapeId="0" xr:uid="{D10D1639-5385-491E-A0BD-55A5EF398C27}">
      <text>
        <r>
          <rPr>
            <sz val="12"/>
            <color indexed="81"/>
            <rFont val="Tahoma"/>
            <family val="2"/>
          </rPr>
          <t xml:space="preserve">Right click and select 'Edit Comment'
to insert your location notes here
</t>
        </r>
      </text>
    </comment>
    <comment ref="M40" authorId="0" shapeId="0" xr:uid="{79B19274-C5AB-4D5A-B4FA-93ECB4F96569}">
      <text>
        <r>
          <rPr>
            <sz val="12"/>
            <color indexed="81"/>
            <rFont val="Tahoma"/>
            <family val="2"/>
          </rPr>
          <t xml:space="preserve">Right click and select 'Edit Comment'
to insert your location notes here
</t>
        </r>
      </text>
    </comment>
    <comment ref="AW40" authorId="0" shapeId="0" xr:uid="{D6860253-F924-49D9-8A94-B2B8A93FE70F}">
      <text>
        <r>
          <rPr>
            <sz val="12"/>
            <color indexed="81"/>
            <rFont val="Tahoma"/>
            <family val="2"/>
          </rPr>
          <t xml:space="preserve">Right click and select 'Edit Comment'
to insert your location notes here
</t>
        </r>
      </text>
    </comment>
    <comment ref="BG40" authorId="0" shapeId="0" xr:uid="{DCDF03D8-C2F1-466F-83BF-D38B6C251B03}">
      <text>
        <r>
          <rPr>
            <sz val="12"/>
            <color indexed="81"/>
            <rFont val="Tahoma"/>
            <family val="2"/>
          </rPr>
          <t xml:space="preserve">Right click and select 'Edit Comment'
to insert your location notes here
</t>
        </r>
      </text>
    </comment>
    <comment ref="AO44" authorId="0" shapeId="0" xr:uid="{07C21EE4-438E-4509-9A66-28B16689DEF7}">
      <text>
        <r>
          <rPr>
            <sz val="12"/>
            <color indexed="81"/>
            <rFont val="Tahoma"/>
            <family val="2"/>
          </rPr>
          <t xml:space="preserve">Right click and select 'Edit Comment'
to insert your location notes here
</t>
        </r>
      </text>
    </comment>
    <comment ref="K46" authorId="0" shapeId="0" xr:uid="{631050F2-056F-45C4-8217-8A8616631BC5}">
      <text>
        <r>
          <rPr>
            <sz val="12"/>
            <color indexed="81"/>
            <rFont val="Tahoma"/>
            <family val="2"/>
          </rPr>
          <t xml:space="preserve">Right click and select 'Edit Comment'
to insert your location notes here
</t>
        </r>
      </text>
    </comment>
    <comment ref="BB47" authorId="0" shapeId="0" xr:uid="{0ED621F8-4AB2-474C-BFD4-1D5C300DDA01}">
      <text>
        <r>
          <rPr>
            <sz val="12"/>
            <color indexed="81"/>
            <rFont val="Tahoma"/>
            <family val="2"/>
          </rPr>
          <t xml:space="preserve">Right click and select 'Edit Comment'
to insert your location notes here
</t>
        </r>
      </text>
    </comment>
    <comment ref="BO49" authorId="0" shapeId="0" xr:uid="{EDD50CD9-E5D5-4453-B84F-2C721944777D}">
      <text>
        <r>
          <rPr>
            <sz val="12"/>
            <color indexed="81"/>
            <rFont val="Tahoma"/>
            <family val="2"/>
          </rPr>
          <t xml:space="preserve">Right click and select 'Edit Comment'
to insert your location notes here
</t>
        </r>
      </text>
    </comment>
    <comment ref="V51" authorId="0" shapeId="0" xr:uid="{F75D7A96-B079-4528-8EA5-2CB275C9E30E}">
      <text>
        <r>
          <rPr>
            <sz val="12"/>
            <color indexed="81"/>
            <rFont val="Tahoma"/>
            <family val="2"/>
          </rPr>
          <t xml:space="preserve">Right click and select 'Edit Comment'
to insert your location notes here
</t>
        </r>
      </text>
    </comment>
    <comment ref="AX53" authorId="0" shapeId="0" xr:uid="{B2C6E90C-210F-4896-BAB3-B6200269E5A5}">
      <text>
        <r>
          <rPr>
            <sz val="12"/>
            <color indexed="81"/>
            <rFont val="Tahoma"/>
            <family val="2"/>
          </rPr>
          <t xml:space="preserve">Right click and select 'Edit Comment'
to insert your location notes here
</t>
        </r>
      </text>
    </comment>
    <comment ref="AL55" authorId="0" shapeId="0" xr:uid="{26E7BE1A-470D-44F3-95CC-E6449084FBF3}">
      <text>
        <r>
          <rPr>
            <sz val="12"/>
            <color indexed="81"/>
            <rFont val="Tahoma"/>
            <family val="2"/>
          </rPr>
          <t xml:space="preserve">Right click and select 'Edit Comment'
to insert your location notes here
</t>
        </r>
      </text>
    </comment>
    <comment ref="AX58" authorId="0" shapeId="0" xr:uid="{EDA3730D-9454-4D34-A2C3-427BF0988F8D}">
      <text>
        <r>
          <rPr>
            <sz val="12"/>
            <color indexed="81"/>
            <rFont val="Tahoma"/>
            <family val="2"/>
          </rPr>
          <t xml:space="preserve">Right click and select 'Edit Comment'
to insert your location notes here
</t>
        </r>
      </text>
    </comment>
    <comment ref="BJ65" authorId="0" shapeId="0" xr:uid="{12499CFD-2596-46A6-BDD1-832DDAEB1B04}">
      <text>
        <r>
          <rPr>
            <sz val="12"/>
            <color indexed="81"/>
            <rFont val="Tahoma"/>
            <family val="2"/>
          </rPr>
          <t xml:space="preserve">Right click and select 'Edit Comment'
to insert your location notes here
</t>
        </r>
      </text>
    </comment>
    <comment ref="N67" authorId="0" shapeId="0" xr:uid="{91533E40-80DF-4CE5-A87C-4B0544D779EF}">
      <text>
        <r>
          <rPr>
            <sz val="12"/>
            <color indexed="81"/>
            <rFont val="Tahoma"/>
            <family val="2"/>
          </rPr>
          <t xml:space="preserve">Right click and select 'Edit Comment'
to insert your location notes here
</t>
        </r>
      </text>
    </comment>
    <comment ref="AI67" authorId="0" shapeId="0" xr:uid="{1EA33665-7A39-4AE7-A2F2-A58CB098DE61}">
      <text>
        <r>
          <rPr>
            <sz val="12"/>
            <color indexed="81"/>
            <rFont val="Tahoma"/>
            <family val="2"/>
          </rPr>
          <t xml:space="preserve">Right click and select 'Edit Comment'
to insert your location notes here
</t>
        </r>
      </text>
    </comment>
    <comment ref="AV70" authorId="0" shapeId="0" xr:uid="{0A48E99D-0629-4B42-8AFC-A4C833E1E577}">
      <text>
        <r>
          <rPr>
            <sz val="12"/>
            <color indexed="81"/>
            <rFont val="Tahoma"/>
            <family val="2"/>
          </rPr>
          <t xml:space="preserve">Right click and select 'Edit Comment'
to insert your location notes here
</t>
        </r>
      </text>
    </comment>
    <comment ref="BR73" authorId="0" shapeId="0" xr:uid="{B373FACE-BC4C-4880-AA69-6C345ED21420}">
      <text>
        <r>
          <rPr>
            <sz val="12"/>
            <color indexed="81"/>
            <rFont val="Tahoma"/>
            <family val="2"/>
          </rPr>
          <t xml:space="preserve">Right click and select 'Edit Comment'
to insert your location notes here
</t>
        </r>
      </text>
    </comment>
    <comment ref="H75" authorId="0" shapeId="0" xr:uid="{37277CD6-CA0D-4BE3-B6E3-1A823355F4CE}">
      <text>
        <r>
          <rPr>
            <sz val="12"/>
            <color indexed="81"/>
            <rFont val="Tahoma"/>
            <family val="2"/>
          </rPr>
          <t xml:space="preserve">Right click and select 'Edit Comment'
to insert your location notes here
</t>
        </r>
      </text>
    </comment>
    <comment ref="BL75" authorId="0" shapeId="0" xr:uid="{EF426CA4-EF2F-4F2B-9A78-043F870C6304}">
      <text>
        <r>
          <rPr>
            <sz val="12"/>
            <color indexed="81"/>
            <rFont val="Tahoma"/>
            <family val="2"/>
          </rPr>
          <t xml:space="preserve">Right click and select 'Edit Comment'
to insert your location notes here
</t>
        </r>
      </text>
    </comment>
    <comment ref="BR79" authorId="0" shapeId="0" xr:uid="{EDF3C5AA-14A8-4DE3-8AEC-8AAA321B581F}">
      <text>
        <r>
          <rPr>
            <sz val="12"/>
            <color indexed="81"/>
            <rFont val="Tahoma"/>
            <family val="2"/>
          </rPr>
          <t xml:space="preserve">Right click and select 'Edit Comment'
to insert your location notes here
</t>
        </r>
      </text>
    </comment>
    <comment ref="AI81" authorId="0" shapeId="0" xr:uid="{BE228639-1710-4AE5-A25C-215B0C9B2905}">
      <text>
        <r>
          <rPr>
            <sz val="12"/>
            <color indexed="81"/>
            <rFont val="Tahoma"/>
            <family val="2"/>
          </rPr>
          <t xml:space="preserve">Right click and select 'Edit Comment'
to insert your location notes here
</t>
        </r>
      </text>
    </comment>
    <comment ref="L83" authorId="0" shapeId="0" xr:uid="{8BC1295B-76D2-46E5-A8DB-D0F5237E4537}">
      <text>
        <r>
          <rPr>
            <sz val="12"/>
            <color indexed="81"/>
            <rFont val="Tahoma"/>
            <family val="2"/>
          </rPr>
          <t xml:space="preserve">Right click and select 'Edit Comment'
to insert your location notes here
</t>
        </r>
      </text>
    </comment>
    <comment ref="H86" authorId="0" shapeId="0" xr:uid="{1C564C38-BE59-43BA-8673-0C8233339A1C}">
      <text>
        <r>
          <rPr>
            <sz val="12"/>
            <color indexed="81"/>
            <rFont val="Tahoma"/>
            <family val="2"/>
          </rPr>
          <t xml:space="preserve">Right click and select 'Edit Comment'
to insert your location notes here
</t>
        </r>
      </text>
    </comment>
    <comment ref="AJ90" authorId="0" shapeId="0" xr:uid="{B2C28EB2-4DBC-4536-BA99-C9776D5CCF19}">
      <text>
        <r>
          <rPr>
            <sz val="12"/>
            <color indexed="81"/>
            <rFont val="Tahoma"/>
            <family val="2"/>
          </rPr>
          <t xml:space="preserve">Right click and select 'Edit Comment'
to insert your location notes here
</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Палихов Антон</author>
  </authors>
  <commentList>
    <comment ref="F3" authorId="0" shapeId="0" xr:uid="{C9068218-FF94-4447-8320-6DE82583E4B9}">
      <text>
        <r>
          <rPr>
            <b/>
            <sz val="9"/>
            <color indexed="81"/>
            <rFont val="Tahoma"/>
            <family val="2"/>
            <charset val="204"/>
          </rPr>
          <t>Палихов Антон:</t>
        </r>
        <r>
          <rPr>
            <sz val="9"/>
            <color indexed="81"/>
            <rFont val="Tahoma"/>
            <family val="2"/>
            <charset val="204"/>
          </rPr>
          <t xml:space="preserve">
Crown Tax is for stuff PC sell</t>
        </r>
      </text>
    </comment>
    <comment ref="G3" authorId="0" shapeId="0" xr:uid="{5F496821-9A46-4971-8161-6551EC2BF191}">
      <text>
        <r>
          <rPr>
            <b/>
            <sz val="9"/>
            <color indexed="81"/>
            <rFont val="Tahoma"/>
            <family val="2"/>
            <charset val="204"/>
          </rPr>
          <t>Палихов Антон:</t>
        </r>
        <r>
          <rPr>
            <sz val="9"/>
            <color indexed="81"/>
            <rFont val="Tahoma"/>
            <family val="2"/>
            <charset val="204"/>
          </rPr>
          <t xml:space="preserve">
Sales Tax is for stuff they buy</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<sst xmlns="http://schemas.openxmlformats.org/spreadsheetml/2006/main" count="21564" uniqueCount="2465">
  <si>
    <t>Landed Lords, Nobles, and Fiefdoms</t>
  </si>
  <si>
    <t>By Kris Metz</t>
  </si>
  <si>
    <t>Arabel</t>
  </si>
  <si>
    <t>Lord of City</t>
  </si>
  <si>
    <t>Major Merchant Houses / WW school</t>
  </si>
  <si>
    <t>Population</t>
  </si>
  <si>
    <t>Nobles and lords</t>
  </si>
  <si>
    <t>Mymeen Lhal</t>
  </si>
  <si>
    <t>Merchant Houses/Industry</t>
  </si>
  <si>
    <t>Merchantile Goods</t>
  </si>
  <si>
    <t>23000 Hu</t>
  </si>
  <si>
    <t>Adventure</t>
  </si>
  <si>
    <t>Normal</t>
  </si>
  <si>
    <t>Luxury</t>
  </si>
  <si>
    <t>Huntcrown</t>
  </si>
  <si>
    <t>Baerlear</t>
  </si>
  <si>
    <t>Horsebreeding</t>
  </si>
  <si>
    <t>700 Elf</t>
  </si>
  <si>
    <t>Lhal</t>
  </si>
  <si>
    <t>Bhela</t>
  </si>
  <si>
    <t>Woodworking</t>
  </si>
  <si>
    <t>1200 Dw</t>
  </si>
  <si>
    <t>Marliir</t>
  </si>
  <si>
    <t>Dragoneye</t>
  </si>
  <si>
    <t>Farming, Livestock</t>
  </si>
  <si>
    <t>2100 Hfl</t>
  </si>
  <si>
    <t>Morler</t>
  </si>
  <si>
    <t>Gelzunduth</t>
  </si>
  <si>
    <t>Furniture, Locks</t>
  </si>
  <si>
    <t>200 Gn</t>
  </si>
  <si>
    <t>Hiloar</t>
  </si>
  <si>
    <t>Jewellers; Fine Art-crafting</t>
  </si>
  <si>
    <t>Iron House</t>
  </si>
  <si>
    <t>Armor and weapons</t>
  </si>
  <si>
    <t>Raliqh</t>
  </si>
  <si>
    <t>Tannery, Tailors</t>
  </si>
  <si>
    <t>Misrim</t>
  </si>
  <si>
    <t>City Sales Tax .10</t>
  </si>
  <si>
    <t>Nyaril</t>
  </si>
  <si>
    <t>Six Coffers</t>
  </si>
  <si>
    <t>Thond</t>
  </si>
  <si>
    <t>Thousandheads</t>
  </si>
  <si>
    <t>Trueshields</t>
  </si>
  <si>
    <t>Aunkspear</t>
  </si>
  <si>
    <t>Lorelei Calantar</t>
  </si>
  <si>
    <t>742 Hu</t>
  </si>
  <si>
    <t>Blackwagon</t>
  </si>
  <si>
    <t>Royal Blood Carvers and Carpenters (NMH)</t>
  </si>
  <si>
    <t>Farming; Horsebreeders</t>
  </si>
  <si>
    <t>121 El</t>
  </si>
  <si>
    <t>Calantar</t>
  </si>
  <si>
    <t>Philip Calantar</t>
  </si>
  <si>
    <t>203 Hlf</t>
  </si>
  <si>
    <t>Battlerise</t>
  </si>
  <si>
    <t>Abandoned Castletown</t>
  </si>
  <si>
    <t>Yulstin Auantiver</t>
  </si>
  <si>
    <t>Auantiver (crazy family yet still a Noble House)</t>
  </si>
  <si>
    <t>Farming; Timbering</t>
  </si>
  <si>
    <t>Hawksong</t>
  </si>
  <si>
    <t>Woodcrafting, Furniture</t>
  </si>
  <si>
    <t>Blustich</t>
  </si>
  <si>
    <t>Segovia Zathchos</t>
  </si>
  <si>
    <t>Zathchos</t>
  </si>
  <si>
    <t>Zathchos Trade House (RMH)</t>
  </si>
  <si>
    <t>Fishing, Hunting</t>
  </si>
  <si>
    <t>BogBrooke</t>
  </si>
  <si>
    <t>Famous Wines; variants of Utterdark; Famous Melons; Freshwater Pearls</t>
  </si>
  <si>
    <t>Jarl Kuhtan</t>
  </si>
  <si>
    <t>Kuhtan</t>
  </si>
  <si>
    <t>Variants of Utterdark wine</t>
  </si>
  <si>
    <t>Jhalonson Winery</t>
  </si>
  <si>
    <t>Crayfish; bogfish</t>
  </si>
  <si>
    <t>Ittreer Winery</t>
  </si>
  <si>
    <t>Woodcrafting</t>
  </si>
  <si>
    <t>Athantal Winery</t>
  </si>
  <si>
    <t>Fruits; famous melons</t>
  </si>
  <si>
    <t>GrapesofBogville Trading House (NMH)</t>
  </si>
  <si>
    <t>Bospir</t>
  </si>
  <si>
    <t>Farming and Ranching Town</t>
  </si>
  <si>
    <t>Damitri Slthuvarin</t>
  </si>
  <si>
    <t>Slthuvarin</t>
  </si>
  <si>
    <t>Slthuvarin Jewellers (NMH)</t>
  </si>
  <si>
    <t>Clothing/textiles</t>
  </si>
  <si>
    <t>Sheeps; Dairy</t>
  </si>
  <si>
    <t>Castle Crag</t>
  </si>
  <si>
    <t>Lg Fortified Township/Purple Dragon Garrison</t>
  </si>
  <si>
    <t>Bren Tallsword</t>
  </si>
  <si>
    <t>Axehand</t>
  </si>
  <si>
    <t>Tallswords</t>
  </si>
  <si>
    <t>Hawklin</t>
  </si>
  <si>
    <t>Dawngleam</t>
  </si>
  <si>
    <t>Booming Seaport; Smugglers Cove; Black Market</t>
  </si>
  <si>
    <t>Lucian Illance</t>
  </si>
  <si>
    <t>1915 Hu</t>
  </si>
  <si>
    <t>Illance</t>
  </si>
  <si>
    <t>Austas Argyr; lg General Store</t>
  </si>
  <si>
    <t>Fastest growth in Cormyr; specialized shellfish</t>
  </si>
  <si>
    <t>469 Mf</t>
  </si>
  <si>
    <t>Hornblower Shipwright (NMH)</t>
  </si>
  <si>
    <t>Pearls</t>
  </si>
  <si>
    <t>Dhedluk</t>
  </si>
  <si>
    <t>Forest Village</t>
  </si>
  <si>
    <t>Thiombur</t>
  </si>
  <si>
    <t>574 Hu</t>
  </si>
  <si>
    <t>Huntsilver</t>
  </si>
  <si>
    <t>Woodcarvers; herbalists</t>
  </si>
  <si>
    <t>215 Elf</t>
  </si>
  <si>
    <t>Farming, Dairy, livestock</t>
  </si>
  <si>
    <t>Dreamer's Rock</t>
  </si>
  <si>
    <t>On Major Trade Route; Jewelry; Freshwater Pearls; Exotic (FW) Shellfish</t>
  </si>
  <si>
    <t>Major Squestrinlinor</t>
  </si>
  <si>
    <t>489 Hu</t>
  </si>
  <si>
    <t>Cormaeril</t>
  </si>
  <si>
    <t>Cormaeril Trade House</t>
  </si>
  <si>
    <t>sheep; farming, fishing</t>
  </si>
  <si>
    <t>151 Hlf</t>
  </si>
  <si>
    <t>crude copper mines</t>
  </si>
  <si>
    <t>Shellfish; pearls</t>
  </si>
  <si>
    <t>Dairy, Livestock</t>
  </si>
  <si>
    <t>Eagle Peak</t>
  </si>
  <si>
    <t>Western Purple Dragon Garrison</t>
  </si>
  <si>
    <t>Lord Pith</t>
  </si>
  <si>
    <t>1400 Hu</t>
  </si>
  <si>
    <t>Magnoir</t>
  </si>
  <si>
    <t>Thiombur Magnoir</t>
  </si>
  <si>
    <t>Iravan (RMH)</t>
  </si>
  <si>
    <t>Mining; metals and gems</t>
  </si>
  <si>
    <t>350 Dw</t>
  </si>
  <si>
    <t>Bleth</t>
  </si>
  <si>
    <t>Dairy; DeathCheese</t>
  </si>
  <si>
    <t>Cormaeril Trade House (RMH)</t>
  </si>
  <si>
    <t>Herbalists</t>
  </si>
  <si>
    <t>Farming; oils; tars</t>
  </si>
  <si>
    <t>Skatterhawk</t>
  </si>
  <si>
    <t>Iravan</t>
  </si>
  <si>
    <t>Espar</t>
  </si>
  <si>
    <t>StormHaven House WW College</t>
  </si>
  <si>
    <t>Ulric Huntcrown</t>
  </si>
  <si>
    <t>678 Hu</t>
  </si>
  <si>
    <t>Battlestorm Brewery (NMH)</t>
  </si>
  <si>
    <t>Stone, Granite, Marble</t>
  </si>
  <si>
    <t>Jaarginaarg Hlugnorgyn Tradekind (dwarfMerchants)</t>
  </si>
  <si>
    <t>Copper, Tin, Iron, Nickel</t>
  </si>
  <si>
    <t>300 Dw</t>
  </si>
  <si>
    <t>Gems Buy .35/Sell 1.9</t>
  </si>
  <si>
    <t>Gold, silver, Emeralds,</t>
  </si>
  <si>
    <t>490 Hfl</t>
  </si>
  <si>
    <t>Rubies, diamonds, garnet</t>
  </si>
  <si>
    <t>Beer; Mining equipment</t>
  </si>
  <si>
    <t>Armor and Weapons</t>
  </si>
  <si>
    <t>Lumber and Furniture</t>
  </si>
  <si>
    <t>Eveningstar</t>
  </si>
  <si>
    <t>On Major Trade Route;</t>
  </si>
  <si>
    <t>Tessaril Winter</t>
  </si>
  <si>
    <t>Ruldo Livery (NMH)</t>
  </si>
  <si>
    <t>Horsebreeder</t>
  </si>
  <si>
    <t>Cartwright</t>
  </si>
  <si>
    <t>Winter</t>
  </si>
  <si>
    <t>Tressym flying cats</t>
  </si>
  <si>
    <t>Various quarry rocks</t>
  </si>
  <si>
    <t>Ghars</t>
  </si>
  <si>
    <t>Small Purple Dragon Citadel Nearby</t>
  </si>
  <si>
    <t>Tommy Flurryfeet</t>
  </si>
  <si>
    <t>1255 Hu</t>
  </si>
  <si>
    <t>Flurryfeet</t>
  </si>
  <si>
    <t>Flurryfeet Produce (NMH)</t>
  </si>
  <si>
    <t>Farming; Dairy; Livestock</t>
  </si>
  <si>
    <t>1750 Hfl</t>
  </si>
  <si>
    <t>Gladehap</t>
  </si>
  <si>
    <t>On Trade Route; Merchant houses/stores</t>
  </si>
  <si>
    <t>Charles III Cormaeril</t>
  </si>
  <si>
    <t>1986 Hu</t>
  </si>
  <si>
    <t>Barthemeir Needles and Nails;Steelsmith</t>
  </si>
  <si>
    <t>Massive flea market</t>
  </si>
  <si>
    <t>750 Hfl</t>
  </si>
  <si>
    <t>Wyrmkindler's Sausagery</t>
  </si>
  <si>
    <t>Crafters refuge</t>
  </si>
  <si>
    <t>Gorthin</t>
  </si>
  <si>
    <t>Mysterious dwarven mines; Sm Purple Dragon Outpost</t>
  </si>
  <si>
    <t>Captain Glubersow</t>
  </si>
  <si>
    <t>789 Hu</t>
  </si>
  <si>
    <t>Sheep, farming, berries</t>
  </si>
  <si>
    <t>450 Dw</t>
  </si>
  <si>
    <t>Dairy, Livestock,</t>
  </si>
  <si>
    <t>643 Hfl</t>
  </si>
  <si>
    <t>Gray Oaks</t>
  </si>
  <si>
    <t>Breadbasket; Prime Livestock</t>
  </si>
  <si>
    <t>Joshua Janders</t>
  </si>
  <si>
    <t>400 Hfl</t>
  </si>
  <si>
    <t>Janders</t>
  </si>
  <si>
    <t>Livestock; Dairy</t>
  </si>
  <si>
    <t>150 Hu</t>
  </si>
  <si>
    <t>Tanneries; Farming</t>
  </si>
  <si>
    <t>Woodcrafting; furriers</t>
  </si>
  <si>
    <t>Greatgaunt</t>
  </si>
  <si>
    <t>Merchant Trade Route; Dwarven metal workers and Miners</t>
  </si>
  <si>
    <t>Gargomel Dauntinghorn</t>
  </si>
  <si>
    <t>4942 Hu</t>
  </si>
  <si>
    <t>Dauntinghorn</t>
  </si>
  <si>
    <t>Mining; Jewelry; Armor</t>
  </si>
  <si>
    <t>320 Dw</t>
  </si>
  <si>
    <t>Rallyhorn</t>
  </si>
  <si>
    <t>Adventuring equipment</t>
  </si>
  <si>
    <t>453 Gn</t>
  </si>
  <si>
    <t>Cartwrights</t>
  </si>
  <si>
    <t>Dwarven ales and Beers</t>
  </si>
  <si>
    <t>Halfhap</t>
  </si>
  <si>
    <t>Military Fortress-town; Lg Purple Dragon Fortress 2500PdK</t>
  </si>
  <si>
    <t>Artemis I Emmarask</t>
  </si>
  <si>
    <t>Emmarasks</t>
  </si>
  <si>
    <t>Customs and Taxes</t>
  </si>
  <si>
    <t>Cormaerils</t>
  </si>
  <si>
    <t>Silverswords</t>
  </si>
  <si>
    <t>High Horn</t>
  </si>
  <si>
    <t>Military Fortress-town; surrounded with trade-buildings</t>
  </si>
  <si>
    <t>Axehands</t>
  </si>
  <si>
    <t>Beldamy Axehand</t>
  </si>
  <si>
    <t>Mountaineering; mines</t>
  </si>
  <si>
    <t>Obarskyrs</t>
  </si>
  <si>
    <t>Jewelry, Armor &amp; wpns</t>
  </si>
  <si>
    <t>Hillmarch</t>
  </si>
  <si>
    <t>Small Purple Dragon Outpost; 500PdK</t>
  </si>
  <si>
    <t>Capt Francis Drake</t>
  </si>
  <si>
    <t>Wpnsmiths; Gem mines</t>
  </si>
  <si>
    <t>Mining, Armorsmiths</t>
  </si>
  <si>
    <t>Hilp</t>
  </si>
  <si>
    <t>Merchant Houses; Merchant Trade Route</t>
  </si>
  <si>
    <t>Doon Dzavar</t>
  </si>
  <si>
    <t>Dzavars</t>
  </si>
  <si>
    <t>Barrels and wagons</t>
  </si>
  <si>
    <t>Stelk plant prot vs Elec</t>
  </si>
  <si>
    <t>Furniture; Farming; Livestock</t>
  </si>
  <si>
    <t>Hornshield</t>
  </si>
  <si>
    <t>Royal Mines; Lg Purple Dragon Outpost; 1000PdK</t>
  </si>
  <si>
    <t>Angus Hornshield</t>
  </si>
  <si>
    <t>4300 Hu</t>
  </si>
  <si>
    <t>Hornshields</t>
  </si>
  <si>
    <t>Mountaineering; wpns</t>
  </si>
  <si>
    <t>3400 Dw</t>
  </si>
  <si>
    <t>Nelduks</t>
  </si>
  <si>
    <t>Magiks; Mining; Armor</t>
  </si>
  <si>
    <t>Soreshores</t>
  </si>
  <si>
    <t>Tilthars</t>
  </si>
  <si>
    <t>Hultail</t>
  </si>
  <si>
    <t>Dylvis Longbrooke</t>
  </si>
  <si>
    <t>Longbrookes</t>
  </si>
  <si>
    <t>Trindar Shipyards</t>
  </si>
  <si>
    <t>Oils, farming;candles</t>
  </si>
  <si>
    <t>Hawklins</t>
  </si>
  <si>
    <t>Shipwrights; fishing</t>
  </si>
  <si>
    <t>Livestock; Tannery</t>
  </si>
  <si>
    <t>Huthduth</t>
  </si>
  <si>
    <t>Small Military Keep</t>
  </si>
  <si>
    <t>Nvarim Lionsyn</t>
  </si>
  <si>
    <t>Lionsyns</t>
  </si>
  <si>
    <t>Farming, ranching, Dairy</t>
  </si>
  <si>
    <t>Immersea</t>
  </si>
  <si>
    <t>Shipping town; Travellers' Crossing</t>
  </si>
  <si>
    <t>Samtavan Sudacar</t>
  </si>
  <si>
    <t>Sudacar</t>
  </si>
  <si>
    <t>Shipwrights, warehouses</t>
  </si>
  <si>
    <t>Five Fine Fish Brewery (ales &amp; beer)Elminster's brew</t>
  </si>
  <si>
    <t>Cartwright; Nets</t>
  </si>
  <si>
    <t>Thunderswords</t>
  </si>
  <si>
    <t>Immersea Winery (NMH)</t>
  </si>
  <si>
    <t>Brewery; Winery</t>
  </si>
  <si>
    <t>Wyvernspur</t>
  </si>
  <si>
    <t>Mrastos (NMH)</t>
  </si>
  <si>
    <t>Fishing; shellfish</t>
  </si>
  <si>
    <t>Juniril</t>
  </si>
  <si>
    <t>Tiny-fishing community</t>
  </si>
  <si>
    <t>Braghun Santedul</t>
  </si>
  <si>
    <t>719 Hu</t>
  </si>
  <si>
    <t>Santeduls</t>
  </si>
  <si>
    <t>Cattle; Dairy; tar</t>
  </si>
  <si>
    <t>150 Hfl</t>
  </si>
  <si>
    <t>Fishing; farming; sheep</t>
  </si>
  <si>
    <t>Shellfish, shipwrights</t>
  </si>
  <si>
    <t>Kallamarn</t>
  </si>
  <si>
    <t>Breadbasket, Fishing hamlet</t>
  </si>
  <si>
    <t>Xavier Tapstorn</t>
  </si>
  <si>
    <t>450 Hu</t>
  </si>
  <si>
    <t>Tapstorns</t>
  </si>
  <si>
    <t>Fruits and farming</t>
  </si>
  <si>
    <t>240 Hfl</t>
  </si>
  <si>
    <t>Riverfishing</t>
  </si>
  <si>
    <t>Special green apples</t>
  </si>
  <si>
    <t>Kirinwood</t>
  </si>
  <si>
    <t>Breadbasket, great fruits and Herbs</t>
  </si>
  <si>
    <t>Belphondar Belstable</t>
  </si>
  <si>
    <t>Belstables</t>
  </si>
  <si>
    <t>Galandor's Glassworks</t>
  </si>
  <si>
    <t>Spearmint products</t>
  </si>
  <si>
    <t>Belstable Farms (NMH)</t>
  </si>
  <si>
    <t>Mushroom ale and gravy</t>
  </si>
  <si>
    <t>Tuskin's Herbs (NMH)</t>
  </si>
  <si>
    <t>Corn, oat, wheat</t>
  </si>
  <si>
    <t>Poultry and fruit; Apples,</t>
  </si>
  <si>
    <t>Raspberries, Blueberries</t>
  </si>
  <si>
    <t>Cormyrean Breadbasket</t>
  </si>
  <si>
    <t>Fern and mint wines</t>
  </si>
  <si>
    <t>Knightswood</t>
  </si>
  <si>
    <t>A Keep-town of Paladins</t>
  </si>
  <si>
    <t>Baerelus the Bold</t>
  </si>
  <si>
    <t>Aunglar's Sawmill</t>
  </si>
  <si>
    <t>woodcrafting</t>
  </si>
  <si>
    <t>N/A</t>
  </si>
  <si>
    <t>herbalists, lumber;</t>
  </si>
  <si>
    <t>Marsember</t>
  </si>
  <si>
    <t>Infamous BlackMarket</t>
  </si>
  <si>
    <t>Ildool Kisbin</t>
  </si>
  <si>
    <t>Dauntinghorns</t>
  </si>
  <si>
    <t>Six Coffers (RMH)</t>
  </si>
  <si>
    <t>Spices; Perfumes, Seafood</t>
  </si>
  <si>
    <t>Truesilvers</t>
  </si>
  <si>
    <t>Maerun Stoutbold (NMH)</t>
  </si>
  <si>
    <t>Shipwright, Shellfish, oils</t>
  </si>
  <si>
    <t>Kisbins</t>
  </si>
  <si>
    <t>Sponges, Tar, Art pieces</t>
  </si>
  <si>
    <t>Scorils</t>
  </si>
  <si>
    <t>Bledryn Scoril</t>
  </si>
  <si>
    <t>Pearls, Jewelry</t>
  </si>
  <si>
    <t>Illances</t>
  </si>
  <si>
    <t>Minroe</t>
  </si>
  <si>
    <t>Huntcrowns</t>
  </si>
  <si>
    <t>Pixie Cap Traders (NMH) - Huntcrowns -</t>
  </si>
  <si>
    <t>Pixie Cap Mushrooms</t>
  </si>
  <si>
    <t>Furrier, Hides, Tannery</t>
  </si>
  <si>
    <t>Farming, Livestock, Dairy</t>
  </si>
  <si>
    <t>Moonever</t>
  </si>
  <si>
    <t>Smugglers Cove</t>
  </si>
  <si>
    <t>Klanshoun Goldwyn</t>
  </si>
  <si>
    <t>Goldwyns</t>
  </si>
  <si>
    <t>Hobble's Hooks; hooks, fishing equipment and wares</t>
  </si>
  <si>
    <t>Ropemakers</t>
  </si>
  <si>
    <t>netmakers</t>
  </si>
  <si>
    <t>shellfish; small wood boats; seafood</t>
  </si>
  <si>
    <t>Monksblade</t>
  </si>
  <si>
    <t>Spiritual holdfast, Travellers are controlled; Sealed environment</t>
  </si>
  <si>
    <t>Battlelord Venerab</t>
  </si>
  <si>
    <t>Mouth O' Gargoyles</t>
  </si>
  <si>
    <t>Trade Route</t>
  </si>
  <si>
    <t>Deserei Ebonhawk</t>
  </si>
  <si>
    <t>531 Hu</t>
  </si>
  <si>
    <t>Ebonhawks</t>
  </si>
  <si>
    <t>Thaelin's Fineworks (NMH) Nice wooden craftings</t>
  </si>
  <si>
    <t>Furniture; barrels</t>
  </si>
  <si>
    <t>220 Elf</t>
  </si>
  <si>
    <t>Bendagar's barrels</t>
  </si>
  <si>
    <t>Woodcrafting; oils;</t>
  </si>
  <si>
    <t>Bows and Xbows</t>
  </si>
  <si>
    <t>Elven wares</t>
  </si>
  <si>
    <t>Nesmyth</t>
  </si>
  <si>
    <t>Small canal fed-township; Magical Glowlight</t>
  </si>
  <si>
    <t>Zultan Jacyllyth</t>
  </si>
  <si>
    <t>Jacyllyths</t>
  </si>
  <si>
    <t>Eels; farming; glowlight</t>
  </si>
  <si>
    <t>Horses; Livestock; Dairy</t>
  </si>
  <si>
    <t>Poultry</t>
  </si>
  <si>
    <t>Old Axe</t>
  </si>
  <si>
    <t>Mining Community</t>
  </si>
  <si>
    <t>Alatha Bloodil</t>
  </si>
  <si>
    <t>455 Hu</t>
  </si>
  <si>
    <t>Bloodil</t>
  </si>
  <si>
    <t>Tinkered goods, Artworks</t>
  </si>
  <si>
    <t>200 Dw</t>
  </si>
  <si>
    <t>Metalsmithing, Mining</t>
  </si>
  <si>
    <t>700 Gn</t>
  </si>
  <si>
    <t>Ongul's Water</t>
  </si>
  <si>
    <t>Ongul grist mill</t>
  </si>
  <si>
    <t>Flour; HermitsWood trackers</t>
  </si>
  <si>
    <t>Durkin Ongul</t>
  </si>
  <si>
    <t>Prosperous Miners</t>
  </si>
  <si>
    <t>Forestry, Lumber, Furniture</t>
  </si>
  <si>
    <t>Metalworking</t>
  </si>
  <si>
    <t>Proskur</t>
  </si>
  <si>
    <t>Major Trade Route</t>
  </si>
  <si>
    <t>Leonara Obarstal</t>
  </si>
  <si>
    <t>Seven Suns Trading Coaster</t>
  </si>
  <si>
    <t>Major City, Lot's of stuff</t>
  </si>
  <si>
    <t>Obarstal</t>
  </si>
  <si>
    <t>Red Spring</t>
  </si>
  <si>
    <t>Adventures Holdfast</t>
  </si>
  <si>
    <t>Major Dumbarin</t>
  </si>
  <si>
    <t>Bricks; Adv Charterhouse</t>
  </si>
  <si>
    <t>Merchant town</t>
  </si>
  <si>
    <t>Skull Crag</t>
  </si>
  <si>
    <t>Fortied Mountain-top Town, Royal Mines (iron &amp; gold)</t>
  </si>
  <si>
    <t>Travis Nelduk</t>
  </si>
  <si>
    <t>2768 Hu</t>
  </si>
  <si>
    <t>Mining; Adventuring</t>
  </si>
  <si>
    <t>Quarried Rock, Marble</t>
  </si>
  <si>
    <t>Slingdyke</t>
  </si>
  <si>
    <t>Major Trade Route, Horse-breeders, Advernturers Charter House</t>
  </si>
  <si>
    <t>Plandur Seshores</t>
  </si>
  <si>
    <t>Seshores</t>
  </si>
  <si>
    <t>Farming, Horse-breeding</t>
  </si>
  <si>
    <t>Livestock, Dairy, Breads</t>
  </si>
  <si>
    <t>Cheeses</t>
  </si>
  <si>
    <t>Smuggler's stone</t>
  </si>
  <si>
    <t>Major Blackmarket, pearls, seafood and shellfish</t>
  </si>
  <si>
    <t>Gasbin Bleth</t>
  </si>
  <si>
    <t>356 Hu</t>
  </si>
  <si>
    <t>Bleths</t>
  </si>
  <si>
    <t>Iron House (RMH)</t>
  </si>
  <si>
    <t>Seafood; shellfish; pirate-booty</t>
  </si>
  <si>
    <t>452 Mf</t>
  </si>
  <si>
    <t>Iron Throne (RMH)</t>
  </si>
  <si>
    <t>Stag Steads</t>
  </si>
  <si>
    <t>Noble Hunting Lodge</t>
  </si>
  <si>
    <t>Fletcher Hawksong</t>
  </si>
  <si>
    <t>Crownsilvers</t>
  </si>
  <si>
    <t>Hawksongs</t>
  </si>
  <si>
    <t>Crown Tax: .25 on sales</t>
  </si>
  <si>
    <t>Huntsilvers</t>
  </si>
  <si>
    <t>Sales Tax: .15 on purchases</t>
  </si>
  <si>
    <t>Suzail</t>
  </si>
  <si>
    <t>Capital of Cormyr</t>
  </si>
  <si>
    <t>Azoun V Obarskyr</t>
  </si>
  <si>
    <t>149,000 Hu</t>
  </si>
  <si>
    <t>Everything you'd possibly want</t>
  </si>
  <si>
    <t>2400 Elf</t>
  </si>
  <si>
    <t>Sthavars</t>
  </si>
  <si>
    <t>Firehands Group</t>
  </si>
  <si>
    <t>600 Dw</t>
  </si>
  <si>
    <t>Six Coffers Market Priakos</t>
  </si>
  <si>
    <t>673 Hfl</t>
  </si>
  <si>
    <t>Trueshields Trading Priakos</t>
  </si>
  <si>
    <t>430 Gn</t>
  </si>
  <si>
    <t>Truesilver</t>
  </si>
  <si>
    <t>Blacksilvers</t>
  </si>
  <si>
    <t>Baerlar Tradesons (NMH)</t>
  </si>
  <si>
    <t>Dragoneye Trading Coster (RMH)</t>
  </si>
  <si>
    <t>Goldsword</t>
  </si>
  <si>
    <t>Iron House Trading Emporioum (RMH)</t>
  </si>
  <si>
    <t>Belstable</t>
  </si>
  <si>
    <t>Ebonhawk</t>
  </si>
  <si>
    <t>Auantiver</t>
  </si>
  <si>
    <t>Emmarask</t>
  </si>
  <si>
    <t>Goldwyn</t>
  </si>
  <si>
    <t>Greenmantle</t>
  </si>
  <si>
    <t>Dzavar</t>
  </si>
  <si>
    <t>Hardcastle</t>
  </si>
  <si>
    <t>Greybeards</t>
  </si>
  <si>
    <t>Ireabor</t>
  </si>
  <si>
    <t>Jacyllyth</t>
  </si>
  <si>
    <t>Jarnuxlin</t>
  </si>
  <si>
    <t>Kranior</t>
  </si>
  <si>
    <t>Lionsyn</t>
  </si>
  <si>
    <t>Longbrooke</t>
  </si>
  <si>
    <t>Tilverton Horse Emporium (RMH)</t>
  </si>
  <si>
    <t>Tanalar's Fine Mounts (RMH)</t>
  </si>
  <si>
    <t>Dundar's Fine Blades (NMH)</t>
  </si>
  <si>
    <t>Rowanmantle</t>
  </si>
  <si>
    <t>Redbeard</t>
  </si>
  <si>
    <t>Santedul</t>
  </si>
  <si>
    <t>Scoril</t>
  </si>
  <si>
    <t>Sthavar</t>
  </si>
  <si>
    <t>Silverhorn</t>
  </si>
  <si>
    <t>Silversword</t>
  </si>
  <si>
    <t>Tapstorn</t>
  </si>
  <si>
    <t>Woodbrand</t>
  </si>
  <si>
    <t>Thunderstone</t>
  </si>
  <si>
    <t>Faril Laheralson PRPDRG</t>
  </si>
  <si>
    <t>1967 Hu</t>
  </si>
  <si>
    <t>Adventuring</t>
  </si>
  <si>
    <t>1200 Elf</t>
  </si>
  <si>
    <t>300 Hfl</t>
  </si>
  <si>
    <t>Tilverton</t>
  </si>
  <si>
    <t>Ldy Alasalynn RowanMtl</t>
  </si>
  <si>
    <t>Hunting; Adventuring</t>
  </si>
  <si>
    <t>Blackmarket; pottery</t>
  </si>
  <si>
    <t>gems; furs; Hardy Horses</t>
  </si>
  <si>
    <t>Prospecting; logging</t>
  </si>
  <si>
    <t>Tyrluk</t>
  </si>
  <si>
    <t>Pony-breeders, Mining, and Adventuring</t>
  </si>
  <si>
    <t>Suldag Kranior, the Boar</t>
  </si>
  <si>
    <t>Durgarthyn's Adventures Hut</t>
  </si>
  <si>
    <t>Farming; Farmers market</t>
  </si>
  <si>
    <t>Silturr Shadowshield Mounts (NMH)</t>
  </si>
  <si>
    <t>Cartwrights;Mtneering</t>
  </si>
  <si>
    <t>Mountain-scaling mounts</t>
  </si>
  <si>
    <t>Waymoot</t>
  </si>
  <si>
    <t>Filfar Woodbrand</t>
  </si>
  <si>
    <t>Woodbrands</t>
  </si>
  <si>
    <t>Jerlak (NMH)</t>
  </si>
  <si>
    <t>Cartwrights;Lumber</t>
  </si>
  <si>
    <t>Morlers</t>
  </si>
  <si>
    <t>Marker (NMH)</t>
  </si>
  <si>
    <t>Horsebreeders</t>
  </si>
  <si>
    <t>Wheloon</t>
  </si>
  <si>
    <t>Merchant houses; crafters, and industry</t>
  </si>
  <si>
    <t>Sarp Redbeard</t>
  </si>
  <si>
    <t>Redbeards</t>
  </si>
  <si>
    <t>Everything one needs</t>
  </si>
  <si>
    <t>Blackbard Docks and shipwright</t>
  </si>
  <si>
    <t>Cormyrean Coins Coaster (RMH)</t>
  </si>
  <si>
    <t>Falconstar Wayshipping (shipping / warehouses) (NMH)</t>
  </si>
  <si>
    <t>Haerldoun's Armors and Weapons (NMH)</t>
  </si>
  <si>
    <t>Sendever's Stables Equestrian house (NMH)</t>
  </si>
  <si>
    <t>Woumar's Grist Mill</t>
  </si>
  <si>
    <t>Wormtower</t>
  </si>
  <si>
    <t>Lance Tilthar</t>
  </si>
  <si>
    <t>Woodcraft, Furniture</t>
  </si>
  <si>
    <t>Carpentry, Cobblers</t>
  </si>
  <si>
    <t>Wyvernhunt</t>
  </si>
  <si>
    <t>Tiny waypoint and small Purple Dragon Keep</t>
  </si>
  <si>
    <t>Captain Nelgu</t>
  </si>
  <si>
    <t>Yeoman's Bridge</t>
  </si>
  <si>
    <t>Major Fishing Community, Wines, Royal Mines (emeralds)</t>
  </si>
  <si>
    <t>Osborne Silverhorn</t>
  </si>
  <si>
    <t>1763 Hu</t>
  </si>
  <si>
    <t>Silverhorns</t>
  </si>
  <si>
    <t>Rangulthyn Winery</t>
  </si>
  <si>
    <t>Inks; Dyes; oils</t>
  </si>
  <si>
    <t>436 Hfl</t>
  </si>
  <si>
    <t>Silverhorn Brewery and Vineyards</t>
  </si>
  <si>
    <t>Fishing; Farming</t>
  </si>
  <si>
    <t>Yeoman's Winery</t>
  </si>
  <si>
    <t>Herbs, Livestock, Dairy</t>
  </si>
  <si>
    <t>Blazing Bridge Vineyards</t>
  </si>
  <si>
    <t>Emeralds, wines</t>
  </si>
  <si>
    <t>Wyvern wines and Vineyard</t>
  </si>
  <si>
    <t>Cormyrian Noble Houses</t>
  </si>
  <si>
    <t>House</t>
  </si>
  <si>
    <t>House Lord</t>
  </si>
  <si>
    <t>Strongholds</t>
  </si>
  <si>
    <t>Remarks</t>
  </si>
  <si>
    <t>Obarskyr</t>
  </si>
  <si>
    <t>Cormyr</t>
  </si>
  <si>
    <t>Vangy</t>
  </si>
  <si>
    <t>Azoun V; Qn Filfaeril</t>
  </si>
  <si>
    <t>Royals</t>
  </si>
  <si>
    <t>Kimba Crownsilver</t>
  </si>
  <si>
    <t>Maestoon Huntsilver</t>
  </si>
  <si>
    <t>Suzai/Kings Forest</t>
  </si>
  <si>
    <t>Ayesunder Truesilver</t>
  </si>
  <si>
    <t>Suzail/Marsember/Arabel</t>
  </si>
  <si>
    <t>Joshua Blacksilver</t>
  </si>
  <si>
    <t>Suzail/Eagle Peak/Marsember/Proskur</t>
  </si>
  <si>
    <t>James Cormaeril</t>
  </si>
  <si>
    <t>Wide spread control in and out of Cormyr</t>
  </si>
  <si>
    <t>Jessteel Dauntinhorn</t>
  </si>
  <si>
    <t>Marsember; Greatgaunt</t>
  </si>
  <si>
    <t>Emlar Goldsword</t>
  </si>
  <si>
    <t>Suzail; haughty family; Investment brokers</t>
  </si>
  <si>
    <t>Serenity Huntcrown</t>
  </si>
  <si>
    <t>Suzail/Waymoot/Eagle Peak/Tilverton/OrdulinEspar/Minroe</t>
  </si>
  <si>
    <t>Kynston Illance</t>
  </si>
  <si>
    <t>Suzail/Dawngleam/Eagle Peak</t>
  </si>
  <si>
    <t>Gruen Bleth</t>
  </si>
  <si>
    <t>Suzail; very strong merchant family "Seven Suns"</t>
  </si>
  <si>
    <t>Previous Matriarch killed by Qn</t>
  </si>
  <si>
    <t>Mouth O'Gargoyles</t>
  </si>
  <si>
    <t>Alaphondar Emmarask</t>
  </si>
  <si>
    <t>Jurr Greenmantle</t>
  </si>
  <si>
    <t>Cormyr; weatlhy gentry</t>
  </si>
  <si>
    <t>Ildamoar Hardcastle</t>
  </si>
  <si>
    <t>Arabel; wealthy engineering and building family</t>
  </si>
  <si>
    <t>Ignatius Hawklin</t>
  </si>
  <si>
    <t>Suzail/Hultail/Eagle Peak/Castle Crag/Strong adventuring family</t>
  </si>
  <si>
    <t>Huthgogh Ireabor</t>
  </si>
  <si>
    <t>Marsember; Naval Family</t>
  </si>
  <si>
    <t>Gathdvan Jarnuxlin</t>
  </si>
  <si>
    <t>Eagle Peak/Skull Crag/Proskur/Yulash</t>
  </si>
  <si>
    <t>Raynaar Marliir</t>
  </si>
  <si>
    <t>Arabel/Suzail/Marsember</t>
  </si>
  <si>
    <t>Hornshield/Skull Crag</t>
  </si>
  <si>
    <t>Urthrin Rallyhorn</t>
  </si>
  <si>
    <t>Suzail/GreatGaunt/ High Horn; Military Family -- King's Swords</t>
  </si>
  <si>
    <t>Serenity SulptarRowanm.</t>
  </si>
  <si>
    <t>Shadowdale/Tilverton</t>
  </si>
  <si>
    <t>Suzail/Juniril</t>
  </si>
  <si>
    <t>Hornshields/ Slingdyke</t>
  </si>
  <si>
    <t>Grady Silversword</t>
  </si>
  <si>
    <t>Mikahin Thundersword</t>
  </si>
  <si>
    <t>Immersea/ Hultail/Yeoman's Bridge</t>
  </si>
  <si>
    <t>Hornshield/ Wormtower</t>
  </si>
  <si>
    <t>Giorgi Wyvernspur</t>
  </si>
  <si>
    <t>Wyvernflow/Thunderstone/Hultail/Wheloon</t>
  </si>
  <si>
    <t>Obadiah Zatchos</t>
  </si>
  <si>
    <t>Suzail/Highmoon/Ilipur/Daerlun/Blustich/EaglePeak</t>
  </si>
  <si>
    <t>Landed Lords</t>
  </si>
  <si>
    <t>Crazed House</t>
  </si>
  <si>
    <t>High Horn/ Castle Crag; military family</t>
  </si>
  <si>
    <t>Old Axe/Proskur</t>
  </si>
  <si>
    <t>Halfling Noble House</t>
  </si>
  <si>
    <t>Dhag Greybeard</t>
  </si>
  <si>
    <t>Waymoot/High Horn</t>
  </si>
  <si>
    <t>Fletcher Hawksongs</t>
  </si>
  <si>
    <t>Stags Steads/Battlerise/Waymoot</t>
  </si>
  <si>
    <t>Bogbrook</t>
  </si>
  <si>
    <t>Myrmeen Lhal</t>
  </si>
  <si>
    <t>Arabel/Noktil</t>
  </si>
  <si>
    <t>Gazthine Morler</t>
  </si>
  <si>
    <t>Arabel/Eveningstar</t>
  </si>
  <si>
    <t>Eagle Peak/Proskur</t>
  </si>
  <si>
    <t>Thunderstone/Wheloon</t>
  </si>
  <si>
    <t>Harcourt Sthavar</t>
  </si>
  <si>
    <r>
      <t>Royal Family </t>
    </r>
    <r>
      <rPr>
        <sz val="11"/>
        <color theme="1"/>
        <rFont val="Lato"/>
        <family val="1"/>
        <charset val="204"/>
        <scheme val="minor"/>
      </rPr>
      <t>1-5</t>
    </r>
  </si>
  <si>
    <t>Category</t>
  </si>
  <si>
    <t>Стовпець1</t>
  </si>
  <si>
    <t>CROWN ROYAL HOUSE </t>
  </si>
  <si>
    <t>ROYAL HOUSES </t>
  </si>
  <si>
    <t>Crownsilver</t>
  </si>
  <si>
    <t>MAJOR NOBLE HOUSES </t>
  </si>
  <si>
    <t>Thundersword</t>
  </si>
  <si>
    <t>MINOR NOBLE HOUSES </t>
  </si>
  <si>
    <t>Alamber</t>
  </si>
  <si>
    <t>Ambruar</t>
  </si>
  <si>
    <t>Ammaeth</t>
  </si>
  <si>
    <t>Aris</t>
  </si>
  <si>
    <t>Battlebar</t>
  </si>
  <si>
    <t>Battlestar</t>
  </si>
  <si>
    <t>Belorgan</t>
  </si>
  <si>
    <t>Blacksilver</t>
  </si>
  <si>
    <t>Blackwinter</t>
  </si>
  <si>
    <t>Blester</t>
  </si>
  <si>
    <t>Bracegauntlet</t>
  </si>
  <si>
    <t>Braerwinter</t>
  </si>
  <si>
    <t>Burnig</t>
  </si>
  <si>
    <t>Cordallar</t>
  </si>
  <si>
    <t>Creth</t>
  </si>
  <si>
    <t>Dagohnlar</t>
  </si>
  <si>
    <t>Darendaal</t>
  </si>
  <si>
    <t>Darstan</t>
  </si>
  <si>
    <t>Dawninghunt</t>
  </si>
  <si>
    <t>Delzuld</t>
  </si>
  <si>
    <t>Dracohorn</t>
  </si>
  <si>
    <t>Eldroon</t>
  </si>
  <si>
    <t>Erdusking</t>
  </si>
  <si>
    <t>Evenhand</t>
  </si>
  <si>
    <t>Everet</t>
  </si>
  <si>
    <t>Farrowbrace</t>
  </si>
  <si>
    <t>Flintfeather</t>
  </si>
  <si>
    <t>Harcourt</t>
  </si>
  <si>
    <t>Helmstone</t>
  </si>
  <si>
    <t>Hlombur</t>
  </si>
  <si>
    <t>Hornhold</t>
  </si>
  <si>
    <t>Huntingdown</t>
  </si>
  <si>
    <t>Huntinghorn</t>
  </si>
  <si>
    <t>Hyraken</t>
  </si>
  <si>
    <t>Imbranneth</t>
  </si>
  <si>
    <t>Immerdusk</t>
  </si>
  <si>
    <t>Indesm</t>
  </si>
  <si>
    <t>Indimber</t>
  </si>
  <si>
    <t>Kessemer</t>
  </si>
  <si>
    <t>Kraliqh</t>
  </si>
  <si>
    <t>Longflail</t>
  </si>
  <si>
    <t>Mistwind</t>
  </si>
  <si>
    <t>Monthor</t>
  </si>
  <si>
    <t>Mournsoul</t>
  </si>
  <si>
    <t>Muscalian</t>
  </si>
  <si>
    <t>Naerinth</t>
  </si>
  <si>
    <t>Orthwood</t>
  </si>
  <si>
    <t>Paertrover</t>
  </si>
  <si>
    <t>Phaulkon</t>
  </si>
  <si>
    <t>Pursenose</t>
  </si>
  <si>
    <t>Ravensgar</t>
  </si>
  <si>
    <t>Rayburton</t>
  </si>
  <si>
    <t>Redbow</t>
  </si>
  <si>
    <t>Roaringhorn</t>
  </si>
  <si>
    <t>Sauvrurn</t>
  </si>
  <si>
    <t>Scatterstars</t>
  </si>
  <si>
    <t>Spurbright</t>
  </si>
  <si>
    <t>Staglar</t>
  </si>
  <si>
    <t>Summerstar</t>
  </si>
  <si>
    <t>Summertree</t>
  </si>
  <si>
    <t>Talcontin</t>
  </si>
  <si>
    <t>Tammarast</t>
  </si>
  <si>
    <t>Tathcrown</t>
  </si>
  <si>
    <t>Tavernant</t>
  </si>
  <si>
    <t>Thandro</t>
  </si>
  <si>
    <t>Thistle</t>
  </si>
  <si>
    <t>Thorntower</t>
  </si>
  <si>
    <t>Tolon</t>
  </si>
  <si>
    <t>Torchtower</t>
  </si>
  <si>
    <t>Torchwinter</t>
  </si>
  <si>
    <t>Vaylan</t>
  </si>
  <si>
    <t>Wavegallant</t>
  </si>
  <si>
    <t>Wintersun</t>
  </si>
  <si>
    <t>Wolfwinter</t>
  </si>
  <si>
    <t>Wyrvar</t>
  </si>
  <si>
    <t>Yellander</t>
  </si>
  <si>
    <t>EXTINCT OR DISPOSSESSED NOBLE HOUSES </t>
  </si>
  <si>
    <t>Aurubaen</t>
  </si>
  <si>
    <t>Dheolur</t>
  </si>
  <si>
    <t>Dragonarl</t>
  </si>
  <si>
    <t>Drauthglas</t>
  </si>
  <si>
    <t>Garthhawk</t>
  </si>
  <si>
    <t>Goldfeather</t>
  </si>
  <si>
    <t>Janthrin</t>
  </si>
  <si>
    <t>Jarthoon</t>
  </si>
  <si>
    <t>Kirinar</t>
  </si>
  <si>
    <t>Merendil</t>
  </si>
  <si>
    <t>Narboot</t>
  </si>
  <si>
    <t>Turcassan</t>
  </si>
  <si>
    <t>UnnamedOne</t>
  </si>
  <si>
    <t>UnnamedTwo</t>
  </si>
  <si>
    <t>UnnamedThree</t>
  </si>
  <si>
    <t>category</t>
  </si>
  <si>
    <t>name</t>
  </si>
  <si>
    <t>Lord High Diplomat</t>
  </si>
  <si>
    <t>Oversees contacts and communications with other nations; supervises ambassadors and emissaries sent to other lands. The Lord High Diplimat generally stays in Cormyr to advise the king on foreign affairs, only travelling for very special events and leaving the great majority of the travel to the ambassadors and emissaries under him.</t>
  </si>
  <si>
    <t>Royal Chancellor</t>
  </si>
  <si>
    <t>Oversees the day-to-day operations of the government, and is the head of the civil service.</t>
  </si>
  <si>
    <t>Lord High Marshal</t>
  </si>
  <si>
    <t>Head of the Cormyrean military organization.</t>
  </si>
  <si>
    <t>Lord High Inquisitor</t>
  </si>
  <si>
    <t>Oversees intelligence-gathering and counterintelligence operations, and routinely shares the information with L.H.Diplomat and L.H.Marshal.</t>
  </si>
  <si>
    <t>Lord High Justice</t>
  </si>
  <si>
    <t>Oversees all aspects of the legal system, including the enforcement of the code of laws decreed by the King and the management of the lower courts and prisons.</t>
  </si>
  <si>
    <t>Chief Executioner</t>
  </si>
  <si>
    <t>carries out all executions for high crimes against King and Country.</t>
  </si>
  <si>
    <t>Lord High Treasurer</t>
  </si>
  <si>
    <t>Keeps the financial ledgers and budget books of the Kingdom. Oversees the inventory of the Royal Treasury, the coining of money, and the collection of taxes.</t>
  </si>
  <si>
    <t>Lord High Warden:</t>
  </si>
  <si>
    <t>Oversees the conservation and/or development of the land. Manages the forest and the game within, implements royal policies regarding the clearing development and reforesting of land, organizes new road town and fortification building, carries out surveying, mapping and exploration services.</t>
  </si>
  <si>
    <t>Royal Chamberlain</t>
  </si>
  <si>
    <t>The King's right-hand man (or woman, in this case), controlling all access to the King. Anyone wishing an audience with the King or Queen must make an appointment with, or otherwise go through, the Chamberlain. All correspondence also goes through the Chamberlain. the Chamberlain can also act on the King's behalf in any instance. Orders he issues are assumed to come directly from the King.</t>
  </si>
  <si>
    <t>Castellan</t>
  </si>
  <si>
    <t>Supervises basic cleaning and household management, plans and organizes formal affairs, and is an expert on etiquette.</t>
  </si>
  <si>
    <t>Chief Steward &amp; Cook:</t>
  </si>
  <si>
    <t>Oversees cooking staff, plans meals, insures the larders and pantries are well supplied.</t>
  </si>
  <si>
    <t>Chief Housekeeper:1</t>
  </si>
  <si>
    <t>Oversees the cleaning maids. Would also oversee the waiting women to the Queen, except that the Queen has none - Alynna and Storm generally tend to each other.</t>
  </si>
  <si>
    <t>Chief Gardener:</t>
  </si>
  <si>
    <t>Oversees and tends the Royal Gardens.</t>
  </si>
  <si>
    <t>Chief of the Royal Stables:</t>
  </si>
  <si>
    <t>Oversees the care and tending of all the Royal animals, including hunting animals as well as riding mounts.</t>
  </si>
  <si>
    <t>Royal Magician</t>
  </si>
  <si>
    <r>
      <t>Council Of Mages:</t>
    </r>
    <r>
      <rPr>
        <sz val="13.5"/>
        <color rgb="FF000000"/>
        <rFont val="Segoe UI"/>
        <family val="2"/>
        <charset val="204"/>
      </rPr>
      <t> </t>
    </r>
  </si>
  <si>
    <t>Chaired by the Royal Magician, or by the leader of the War Wizards in the Royal Magician's absence. Meets once per month in the Royal Court.</t>
  </si>
  <si>
    <t>Royal Advisor:</t>
  </si>
  <si>
    <t>(This position used to be called the Sage Most Learned of the Royal Court)</t>
  </si>
  <si>
    <t>Royal Chaplain: </t>
  </si>
  <si>
    <t>Represents the religious communities, and manages the King's relations with them. Also the personal priest for the Royal Family when it shares the same faith as the Chaplain.</t>
  </si>
  <si>
    <t>Purple Dragon Rank</t>
  </si>
  <si>
    <t>Earth Equivalent</t>
  </si>
  <si>
    <t>Tassle Color</t>
  </si>
  <si>
    <t>Suggested Pay (gp/month)</t>
  </si>
  <si>
    <t>Blade</t>
  </si>
  <si>
    <t>Private</t>
  </si>
  <si>
    <t>Green</t>
  </si>
  <si>
    <t>Telsword ("Sword")</t>
  </si>
  <si>
    <t>Corporal</t>
  </si>
  <si>
    <t>Brown</t>
  </si>
  <si>
    <t>First Sword</t>
  </si>
  <si>
    <t>Sergeant</t>
  </si>
  <si>
    <t>Black</t>
  </si>
  <si>
    <t>Swordcaptain</t>
  </si>
  <si>
    <t>Lieutenant</t>
  </si>
  <si>
    <t>Copper</t>
  </si>
  <si>
    <t>Lionar</t>
  </si>
  <si>
    <t>Captain</t>
  </si>
  <si>
    <t>Copper &amp; Silver Twist</t>
  </si>
  <si>
    <t>Ornrion</t>
  </si>
  <si>
    <t>Major</t>
  </si>
  <si>
    <t>Silver</t>
  </si>
  <si>
    <t>Constal</t>
  </si>
  <si>
    <t>Colonel</t>
  </si>
  <si>
    <t>Silver &amp; Gold Twist</t>
  </si>
  <si>
    <t>Oversword</t>
  </si>
  <si>
    <t>Major General (2 stars)</t>
  </si>
  <si>
    <t>Gold</t>
  </si>
  <si>
    <t>Battlemaster</t>
  </si>
  <si>
    <t>Gold &amp; Rosegold Twist</t>
  </si>
  <si>
    <t>Rosegold</t>
  </si>
  <si>
    <t>Swordlord</t>
  </si>
  <si>
    <t>Unit commander; where this falls in the hierarchy varies with the size of the unit, from patrol to army.</t>
  </si>
  <si>
    <t>Royal Guard</t>
  </si>
  <si>
    <t>Purple Dragons who are the personal guards for Royal Family members</t>
  </si>
  <si>
    <t>add Red twist to normal rank tassle</t>
  </si>
  <si>
    <t>+6 in addition to rank</t>
  </si>
  <si>
    <t>member of Royal Family</t>
  </si>
  <si>
    <t>Serving Dragons who are either immediate members of the Obarskyr family (king, queen, siblings of Obarskyr-blooded monarch, children or grandchildren of Obarskyr-blooded monarch) or the spouses of Obarskyr family members.</t>
  </si>
  <si>
    <t>add Purple twist to normal rank tassle</t>
  </si>
  <si>
    <t>Circle</t>
  </si>
  <si>
    <t>Name</t>
  </si>
  <si>
    <t>Level</t>
  </si>
  <si>
    <t>Title</t>
  </si>
  <si>
    <t>Diety</t>
  </si>
  <si>
    <t>Algn</t>
  </si>
  <si>
    <t>City</t>
  </si>
  <si>
    <t>Rmks</t>
  </si>
  <si>
    <t>Grand Vizier</t>
  </si>
  <si>
    <t>Caladnei</t>
  </si>
  <si>
    <t>Scr 15/rng 7</t>
  </si>
  <si>
    <t>Chair of WW &amp; CoM</t>
  </si>
  <si>
    <t>Azuth</t>
  </si>
  <si>
    <t>NG HF</t>
  </si>
  <si>
    <t>Ld High Advisor</t>
  </si>
  <si>
    <t>Vangerdahast</t>
  </si>
  <si>
    <t>W 28 / Ftr 5</t>
  </si>
  <si>
    <t>Co-Chair of WW &amp; CoM</t>
  </si>
  <si>
    <t>LN HM</t>
  </si>
  <si>
    <t>He is 28th because I said so.</t>
  </si>
  <si>
    <t>Laspeera</t>
  </si>
  <si>
    <t>W 21</t>
  </si>
  <si>
    <t>Council of Mages</t>
  </si>
  <si>
    <t>Oghma</t>
  </si>
  <si>
    <t>"</t>
  </si>
  <si>
    <t>Chief Scribe</t>
  </si>
  <si>
    <t>Valantha Shimmerstar</t>
  </si>
  <si>
    <t>W 13 / Brd 6</t>
  </si>
  <si>
    <t>CG HF</t>
  </si>
  <si>
    <t>Mage Expeditious</t>
  </si>
  <si>
    <t>Merula the Magnificant</t>
  </si>
  <si>
    <t>W 18</t>
  </si>
  <si>
    <t>LG HM</t>
  </si>
  <si>
    <t>Ld Justicar-magis</t>
  </si>
  <si>
    <t>Maxer Hlarr</t>
  </si>
  <si>
    <t>Scr 11</t>
  </si>
  <si>
    <t>Mystra</t>
  </si>
  <si>
    <t>NG HM</t>
  </si>
  <si>
    <t>War Wizard Purple Dragon Knights of Duty and Justice Guard</t>
  </si>
  <si>
    <t>High Justicar</t>
  </si>
  <si>
    <t>Kordil Faithwringer</t>
  </si>
  <si>
    <t>Ftr 8 PrKn 21</t>
  </si>
  <si>
    <t>WW Knight Guard</t>
  </si>
  <si>
    <t>Helm</t>
  </si>
  <si>
    <t>Justicar of Truth</t>
  </si>
  <si>
    <t>Nigel Truthson</t>
  </si>
  <si>
    <t>Pal 12 PrKn 17</t>
  </si>
  <si>
    <t>Tyr</t>
  </si>
  <si>
    <t>Justicar of Justice</t>
  </si>
  <si>
    <t>Gwyain Landoris</t>
  </si>
  <si>
    <t>Justicar of Duty</t>
  </si>
  <si>
    <t>Viktynta Hawktone</t>
  </si>
  <si>
    <t>Torm</t>
  </si>
  <si>
    <t>LG HF</t>
  </si>
  <si>
    <t>Justicar of Wisdom</t>
  </si>
  <si>
    <t>Khrend Jaggerkind</t>
  </si>
  <si>
    <t>Pal 10 C 14 PK 11</t>
  </si>
  <si>
    <t>5th Vizier</t>
  </si>
  <si>
    <t>Kurn Vortexen 'Xa</t>
  </si>
  <si>
    <t>W18</t>
  </si>
  <si>
    <t>Ki've Gwendoseux</t>
  </si>
  <si>
    <t>Ftr 7 / brd 4</t>
  </si>
  <si>
    <t>Advisor</t>
  </si>
  <si>
    <t>LN HF</t>
  </si>
  <si>
    <t>Himlee Hrathgin</t>
  </si>
  <si>
    <t>W 16 / Ftr5</t>
  </si>
  <si>
    <t>Jurnst Weln</t>
  </si>
  <si>
    <t>Pal 9/ PrpKn 4</t>
  </si>
  <si>
    <t>Vuptjeth E'guthyn</t>
  </si>
  <si>
    <t>W 16</t>
  </si>
  <si>
    <t>LN HEM</t>
  </si>
  <si>
    <t>Joshulyn Fairtongue</t>
  </si>
  <si>
    <t>Bard 9</t>
  </si>
  <si>
    <t>4th Vizier</t>
  </si>
  <si>
    <t>Hellena Norstrier</t>
  </si>
  <si>
    <t>Kris of the Enlightenment</t>
  </si>
  <si>
    <t>F 16 / P 11</t>
  </si>
  <si>
    <t>Siamorphe</t>
  </si>
  <si>
    <t>Cycorin Wynst'l</t>
  </si>
  <si>
    <t>Douria Philasconia</t>
  </si>
  <si>
    <t>C 15</t>
  </si>
  <si>
    <t>Deneir</t>
  </si>
  <si>
    <t>Utica Barat</t>
  </si>
  <si>
    <t>W 17</t>
  </si>
  <si>
    <t>Truys Hangordu</t>
  </si>
  <si>
    <t>Pal 12</t>
  </si>
  <si>
    <t>3rd Vizier</t>
  </si>
  <si>
    <t>Trass'lyryllyr Azulhue</t>
  </si>
  <si>
    <t>W 13</t>
  </si>
  <si>
    <t>LN HEF</t>
  </si>
  <si>
    <t>Drussi Vwu</t>
  </si>
  <si>
    <t>F4/W 9</t>
  </si>
  <si>
    <t>LG HEF</t>
  </si>
  <si>
    <t>Jasminxor Gardon</t>
  </si>
  <si>
    <t>Scr 20</t>
  </si>
  <si>
    <t>Noryth Sansassador</t>
  </si>
  <si>
    <t>Scr 14</t>
  </si>
  <si>
    <t>Lajorilath Margun</t>
  </si>
  <si>
    <t>Vilani Mythilweaver</t>
  </si>
  <si>
    <t>F3 / W 11</t>
  </si>
  <si>
    <t>Thavian birth</t>
  </si>
  <si>
    <t>2nd Vizier</t>
  </si>
  <si>
    <t>Xylew Schtleppurl</t>
  </si>
  <si>
    <t>Kristina Langfortin</t>
  </si>
  <si>
    <t>Scr 12</t>
  </si>
  <si>
    <t>Barnahurdt Yuggorth</t>
  </si>
  <si>
    <t>Tabbatha Ofzarat</t>
  </si>
  <si>
    <t>Strobe Philpotson</t>
  </si>
  <si>
    <t>W 14</t>
  </si>
  <si>
    <t>Corellon</t>
  </si>
  <si>
    <t>LG HEM</t>
  </si>
  <si>
    <t>Trilanus Sturgeon</t>
  </si>
  <si>
    <t>Ayneth L'llorynn</t>
  </si>
  <si>
    <t>W 23</t>
  </si>
  <si>
    <t>Angusin Harrowglade</t>
  </si>
  <si>
    <t>NG HEF</t>
  </si>
  <si>
    <t>1st Vizier</t>
  </si>
  <si>
    <t>Saernecca Phangtau</t>
  </si>
  <si>
    <t>Kyler Itucca</t>
  </si>
  <si>
    <t>W 12</t>
  </si>
  <si>
    <t>Laricia Tupticius</t>
  </si>
  <si>
    <t>K'asteryll Betulleriyllus</t>
  </si>
  <si>
    <t>LN EM</t>
  </si>
  <si>
    <t>Horrastuul Mylssterria</t>
  </si>
  <si>
    <t>Veno di Crasstian</t>
  </si>
  <si>
    <t>Pra'zulla Rephezaltau</t>
  </si>
  <si>
    <t>Scr 18</t>
  </si>
  <si>
    <t>LN EF</t>
  </si>
  <si>
    <t>Tsharliira of Blackthorne</t>
  </si>
  <si>
    <t>Lorryllaxx Stuynerrthylla</t>
  </si>
  <si>
    <t>Yarinna Nespeera</t>
  </si>
  <si>
    <t>W 11</t>
  </si>
  <si>
    <t>NG HEM</t>
  </si>
  <si>
    <t>Impervious Magis</t>
  </si>
  <si>
    <t>Garagg of Westgate</t>
  </si>
  <si>
    <t>Scr 10</t>
  </si>
  <si>
    <t>Surith Lanolare Xipheon</t>
  </si>
  <si>
    <t>W 8</t>
  </si>
  <si>
    <t>Quesyr Sardoil</t>
  </si>
  <si>
    <t>W 15</t>
  </si>
  <si>
    <t>Mylanthius Hiperboria</t>
  </si>
  <si>
    <t>Orax the Wise</t>
  </si>
  <si>
    <t>War Wizard Academy of Mages, Deans of Faculty</t>
  </si>
  <si>
    <t>(1st Viziers)</t>
  </si>
  <si>
    <t>Dean of WWA</t>
  </si>
  <si>
    <t>Tess Wyvernquill</t>
  </si>
  <si>
    <t>Wiz 22</t>
  </si>
  <si>
    <t>War Wizard Academy</t>
  </si>
  <si>
    <t>Chancellor of Magic</t>
  </si>
  <si>
    <t>Uhas of the weave</t>
  </si>
  <si>
    <t>Wiz 19</t>
  </si>
  <si>
    <t>Chancellor of Arcane</t>
  </si>
  <si>
    <t>Isillyth Bev'woanyrith</t>
  </si>
  <si>
    <t>W 25</t>
  </si>
  <si>
    <t>LG EM</t>
  </si>
  <si>
    <t>Chancellor of Research</t>
  </si>
  <si>
    <t>Veneux Silverhorn</t>
  </si>
  <si>
    <t>Chancellor of Library</t>
  </si>
  <si>
    <t>Hilde Vluystirn</t>
  </si>
  <si>
    <t>Wiz 15</t>
  </si>
  <si>
    <t>Chancellor of Tactics</t>
  </si>
  <si>
    <t>Gangfron Hammerin</t>
  </si>
  <si>
    <t>W 15 Ft 7 PKn 2</t>
  </si>
  <si>
    <t>Red Knight</t>
  </si>
  <si>
    <t>LN DM</t>
  </si>
  <si>
    <t>Chancellor of Education</t>
  </si>
  <si>
    <t>Y'lasturin V'lustri</t>
  </si>
  <si>
    <t>Chancellor of Crafting</t>
  </si>
  <si>
    <t>T'rla'styn Sly'vernyt</t>
  </si>
  <si>
    <t>Wiz 16</t>
  </si>
  <si>
    <t>Gond</t>
  </si>
  <si>
    <t>Chancellor of Alchemy</t>
  </si>
  <si>
    <t>Mordecai Alliston</t>
  </si>
  <si>
    <t>Wiz 17 / Alc 8</t>
  </si>
  <si>
    <t>Chancellor of Psionics</t>
  </si>
  <si>
    <t>Ognew Vruxism</t>
  </si>
  <si>
    <t>Ps 13</t>
  </si>
  <si>
    <t>WAR WIZARDS</t>
  </si>
  <si>
    <t>8th Circle</t>
  </si>
  <si>
    <t>Kyle Hlondaglus</t>
  </si>
  <si>
    <t>Master of Abjuration</t>
  </si>
  <si>
    <t>Phileaux Dahlgren</t>
  </si>
  <si>
    <t>W 20</t>
  </si>
  <si>
    <t>Master of Invocation</t>
  </si>
  <si>
    <t>Shannah Williamskind</t>
  </si>
  <si>
    <t>Master Transmuter</t>
  </si>
  <si>
    <t>Cyrriac Glasbugh</t>
  </si>
  <si>
    <t>W 19</t>
  </si>
  <si>
    <t>Master of Conjuration</t>
  </si>
  <si>
    <t>7th Circle</t>
  </si>
  <si>
    <t>Sebastian Glazgorgil</t>
  </si>
  <si>
    <t>Archmage</t>
  </si>
  <si>
    <t>Mellomir of Arabel</t>
  </si>
  <si>
    <t>W 27</t>
  </si>
  <si>
    <t>Sylvia Selustiriel</t>
  </si>
  <si>
    <t>W 28</t>
  </si>
  <si>
    <t>Orellienon Phratt</t>
  </si>
  <si>
    <t>Tyroria Kendrust</t>
  </si>
  <si>
    <t>Maarlilt Langh</t>
  </si>
  <si>
    <t>Scr 19</t>
  </si>
  <si>
    <t>6th Circle (18)</t>
  </si>
  <si>
    <t>Dariinarl Ulyss</t>
  </si>
  <si>
    <t>Mage</t>
  </si>
  <si>
    <t>6th Circle</t>
  </si>
  <si>
    <t>Teghir Curgaon</t>
  </si>
  <si>
    <t>CG HM</t>
  </si>
  <si>
    <t>Argul Marammas</t>
  </si>
  <si>
    <t>Gandro Wyn</t>
  </si>
  <si>
    <t>W 10</t>
  </si>
  <si>
    <t>Zulda Thar</t>
  </si>
  <si>
    <t>W 9</t>
  </si>
  <si>
    <t>Bethan Julstriel</t>
  </si>
  <si>
    <t>Cycorin Elustriel</t>
  </si>
  <si>
    <t>Hanthy Luskto</t>
  </si>
  <si>
    <t>Filfaeril Kilnslow</t>
  </si>
  <si>
    <t>Scr 15</t>
  </si>
  <si>
    <t>Y'rth L'kewdrin</t>
  </si>
  <si>
    <t>Ulysses Vanderhoop</t>
  </si>
  <si>
    <t>Elleri Ottraugh</t>
  </si>
  <si>
    <t>W 7</t>
  </si>
  <si>
    <t>Leightin Froch</t>
  </si>
  <si>
    <t>Connor McClain</t>
  </si>
  <si>
    <t>Mage Adventurous</t>
  </si>
  <si>
    <t>MIA</t>
  </si>
  <si>
    <t>Crusian Johnston</t>
  </si>
  <si>
    <t>W 6</t>
  </si>
  <si>
    <t>Nicklesk Harrt</t>
  </si>
  <si>
    <t>Clyde Ginnsburg</t>
  </si>
  <si>
    <t>Hurrold Creikta</t>
  </si>
  <si>
    <t>5th Circle (18)</t>
  </si>
  <si>
    <t>Y'rgol Luplet</t>
  </si>
  <si>
    <t>Wizard</t>
  </si>
  <si>
    <t>5th Circle</t>
  </si>
  <si>
    <t>Hans the Extreme</t>
  </si>
  <si>
    <t>Silverstone Gildedstein</t>
  </si>
  <si>
    <t>Colbert Harroughs</t>
  </si>
  <si>
    <t>Throndike Azounkind</t>
  </si>
  <si>
    <t>Jasper Tangletoes</t>
  </si>
  <si>
    <t>Scr 9</t>
  </si>
  <si>
    <t>Maarlilt Langh (7th) Suzail</t>
  </si>
  <si>
    <t>Walden Pfeifer</t>
  </si>
  <si>
    <t>Vindala Chalanther</t>
  </si>
  <si>
    <t>Michelle Phoenicia</t>
  </si>
  <si>
    <t>Vance Plinners</t>
  </si>
  <si>
    <t>Darkhlonn Dannortyn</t>
  </si>
  <si>
    <t>Sylvian Ilturanthi</t>
  </si>
  <si>
    <t>Amuroph Fahrl</t>
  </si>
  <si>
    <t>Baldask Delzantar</t>
  </si>
  <si>
    <t>W 5</t>
  </si>
  <si>
    <t>Alatha Korduis</t>
  </si>
  <si>
    <t>Bard 6</t>
  </si>
  <si>
    <t>Wynslt G'Burrnox</t>
  </si>
  <si>
    <t>Lord Gruen Bleth</t>
  </si>
  <si>
    <t>N HM</t>
  </si>
  <si>
    <t>Noble</t>
  </si>
  <si>
    <t>Lady Kimba Crownsilver</t>
  </si>
  <si>
    <t>W 3</t>
  </si>
  <si>
    <t>N HF</t>
  </si>
  <si>
    <t>4th Circle (32)</t>
  </si>
  <si>
    <t>Jestra</t>
  </si>
  <si>
    <t>Sorceror</t>
  </si>
  <si>
    <t>4th Circle</t>
  </si>
  <si>
    <t>Filfaeril Stormbillow</t>
  </si>
  <si>
    <t>Elhazir Burouq</t>
  </si>
  <si>
    <t>CN HM</t>
  </si>
  <si>
    <t>Solace Allyscot</t>
  </si>
  <si>
    <t>Trinity Wayfare</t>
  </si>
  <si>
    <t>Elmdaerle</t>
  </si>
  <si>
    <t>W 2</t>
  </si>
  <si>
    <t>Lon Wagturh</t>
  </si>
  <si>
    <t>Silvercap Mageson</t>
  </si>
  <si>
    <t>Rolandriel Tilver</t>
  </si>
  <si>
    <t>Lynzy Wistril</t>
  </si>
  <si>
    <t>Sebastian Url</t>
  </si>
  <si>
    <t>Brenda Mulhour</t>
  </si>
  <si>
    <t>Scr 6</t>
  </si>
  <si>
    <t>Jasper Tangletoes (5th) Marsember</t>
  </si>
  <si>
    <t>Pireus Souda</t>
  </si>
  <si>
    <t>John of Suzail</t>
  </si>
  <si>
    <t>Jestra of Suzail (4)</t>
  </si>
  <si>
    <t>Kandice Johns</t>
  </si>
  <si>
    <t>Ned of Arabel</t>
  </si>
  <si>
    <t>Simon D'clerck</t>
  </si>
  <si>
    <t>Camp of the East</t>
  </si>
  <si>
    <t>Sabahudin Glowerton</t>
  </si>
  <si>
    <t>Angel Blythe</t>
  </si>
  <si>
    <t>Teressa Hangdel</t>
  </si>
  <si>
    <t>Trerhlin Kaluhourand</t>
  </si>
  <si>
    <t>Xina Vabrein</t>
  </si>
  <si>
    <t>Jhansabella Nithrin</t>
  </si>
  <si>
    <t>Aluana Nithrin</t>
  </si>
  <si>
    <t>Hiorgi Vuxt</t>
  </si>
  <si>
    <t>Nilles Joryane</t>
  </si>
  <si>
    <t>Madrosk Fitzguon</t>
  </si>
  <si>
    <t>Clyde Ginnsburg (6th) Suzail</t>
  </si>
  <si>
    <t>Fractus</t>
  </si>
  <si>
    <t>Salvador Criado</t>
  </si>
  <si>
    <t>Tabrina Ilmunstrinal</t>
  </si>
  <si>
    <t>Scr 8</t>
  </si>
  <si>
    <t>Kir Stappletina</t>
  </si>
  <si>
    <t>Klydis Janos</t>
  </si>
  <si>
    <t>3rd Circle (66)</t>
  </si>
  <si>
    <t>Sygnwerg Thalusk</t>
  </si>
  <si>
    <t>Ward</t>
  </si>
  <si>
    <t>3rd Circle</t>
  </si>
  <si>
    <t>Kronos Tyrson</t>
  </si>
  <si>
    <t>Olexi Handran</t>
  </si>
  <si>
    <t>Pouritteirri</t>
  </si>
  <si>
    <t>Yandranka Papich</t>
  </si>
  <si>
    <t>Kanldron Brzt</t>
  </si>
  <si>
    <t>Dmetri Gronkin</t>
  </si>
  <si>
    <t>Scr 5</t>
  </si>
  <si>
    <t>Nicklesk of Evngstr (6)</t>
  </si>
  <si>
    <t>Krityp Erralyn</t>
  </si>
  <si>
    <t>Vragnor Mintho</t>
  </si>
  <si>
    <t>Quistl'rst Botheme</t>
  </si>
  <si>
    <t>W 4</t>
  </si>
  <si>
    <t>Candace Knowles</t>
  </si>
  <si>
    <t>Emmitt Raggerty</t>
  </si>
  <si>
    <t>Leissenbart</t>
  </si>
  <si>
    <t>Wynslt G'Burrnox (5th) Dhedluk</t>
  </si>
  <si>
    <t>Doncious Zavati</t>
  </si>
  <si>
    <t>Illytur Raisx</t>
  </si>
  <si>
    <t>Turba Krv</t>
  </si>
  <si>
    <t>Jako Debela</t>
  </si>
  <si>
    <t>Spe Kerhays</t>
  </si>
  <si>
    <t>Myles O'bryan</t>
  </si>
  <si>
    <t>CG HEM</t>
  </si>
  <si>
    <t>Julie Fracker</t>
  </si>
  <si>
    <t>Constancia Windbloen</t>
  </si>
  <si>
    <t>Kang the Destroyer</t>
  </si>
  <si>
    <t>Solace Allyscot (4th) Eagle Peak</t>
  </si>
  <si>
    <t>Abixcron</t>
  </si>
  <si>
    <t>Saernecca Phangtau (1stViz) Suzail</t>
  </si>
  <si>
    <t>Krytulr Mmarrantheon</t>
  </si>
  <si>
    <t>Jasper H'londagulas</t>
  </si>
  <si>
    <t>Kyle Myrtovy</t>
  </si>
  <si>
    <t>Agellyellann Hathsd</t>
  </si>
  <si>
    <t>Vectnicia Lylupod</t>
  </si>
  <si>
    <t>Presemet</t>
  </si>
  <si>
    <t>Nulthug Keoid</t>
  </si>
  <si>
    <t>Philip Degrasse</t>
  </si>
  <si>
    <t>Gladis Jyg</t>
  </si>
  <si>
    <t>Lyourdens Etyytos</t>
  </si>
  <si>
    <t>Plwertquel Isidov</t>
  </si>
  <si>
    <t>Xlave Sinoghar</t>
  </si>
  <si>
    <t>Graciz Poaerz</t>
  </si>
  <si>
    <t>CG HEF</t>
  </si>
  <si>
    <t>Oytn Othumlyrd</t>
  </si>
  <si>
    <t>Lkjoiraq Bd'lutsn</t>
  </si>
  <si>
    <t>Harbbuex Nolq</t>
  </si>
  <si>
    <t>Kljonaat Wanderrh</t>
  </si>
  <si>
    <t>Waterdeep</t>
  </si>
  <si>
    <t>Sebastian Wyf</t>
  </si>
  <si>
    <t>Jorse McQuain</t>
  </si>
  <si>
    <t>Lanjxaq</t>
  </si>
  <si>
    <t>Kylar Hortyu</t>
  </si>
  <si>
    <t>Kyrst Hortyu</t>
  </si>
  <si>
    <t>Krivak Hortyu</t>
  </si>
  <si>
    <t>Shantasal Newman</t>
  </si>
  <si>
    <t>Kyler Blackbone</t>
  </si>
  <si>
    <t>Spys on Ildool Lord of Marsember</t>
  </si>
  <si>
    <t>Kindra Hegaman</t>
  </si>
  <si>
    <t>Rick Williams</t>
  </si>
  <si>
    <t>Charles Tudor</t>
  </si>
  <si>
    <t>Garland Hlonorx</t>
  </si>
  <si>
    <t>Tyr'estrl Snythorill</t>
  </si>
  <si>
    <t>Su'kestrill Featherchild</t>
  </si>
  <si>
    <t>Sevain Hurquestll</t>
  </si>
  <si>
    <t>Franco de Vasque</t>
  </si>
  <si>
    <t>Syndair Thorn</t>
  </si>
  <si>
    <t>Jurintyll'e Y'llquestryll</t>
  </si>
  <si>
    <t>Frank Vilanis</t>
  </si>
  <si>
    <t>Loorrina of Tilverton</t>
  </si>
  <si>
    <t>Hanshuyt Papost</t>
  </si>
  <si>
    <t>R'tityl N'wgenthyl</t>
  </si>
  <si>
    <t>Ortpustan Tagar</t>
  </si>
  <si>
    <t>George Scribeson</t>
  </si>
  <si>
    <t>Tabathea Mcqua</t>
  </si>
  <si>
    <t>Seaspring</t>
  </si>
  <si>
    <t>Lionel Tregur</t>
  </si>
  <si>
    <t>2nd Circle (103)</t>
  </si>
  <si>
    <t>Istha Smith</t>
  </si>
  <si>
    <t>Spellcaster</t>
  </si>
  <si>
    <t>2nd Circle</t>
  </si>
  <si>
    <t>Conner McGwyer</t>
  </si>
  <si>
    <t>Bardoe Catlyn</t>
  </si>
  <si>
    <t>Shandu Hawkbittel</t>
  </si>
  <si>
    <t>Jovan Ogsbin</t>
  </si>
  <si>
    <t>Pfaza Iollo</t>
  </si>
  <si>
    <t>Harhansen</t>
  </si>
  <si>
    <t>Petak Ucinic</t>
  </si>
  <si>
    <t>Ravev Mostda</t>
  </si>
  <si>
    <t>Oporis Gantson</t>
  </si>
  <si>
    <t>Klystu B'vrtuneu</t>
  </si>
  <si>
    <t>Typerkon Dugsva</t>
  </si>
  <si>
    <t>Floriscia Weaver</t>
  </si>
  <si>
    <t>I'llyruti Byx'antiteau</t>
  </si>
  <si>
    <t>Ganhorf Volksman</t>
  </si>
  <si>
    <t>Roxy Hegaman</t>
  </si>
  <si>
    <t>Tranis Ru'ssyllur</t>
  </si>
  <si>
    <t>CG EM</t>
  </si>
  <si>
    <t>Wysl K'landoxonth</t>
  </si>
  <si>
    <t>CG EF</t>
  </si>
  <si>
    <t>D'at Faxiumar</t>
  </si>
  <si>
    <t>Samual Elliott</t>
  </si>
  <si>
    <t>Whondan H'londak</t>
  </si>
  <si>
    <t>Kristopher Rapsburg</t>
  </si>
  <si>
    <t>Christina Lep'larnux</t>
  </si>
  <si>
    <t>Leoff Rafttusk</t>
  </si>
  <si>
    <t>Jonathan Holloway</t>
  </si>
  <si>
    <t>Urlys Featherchild</t>
  </si>
  <si>
    <t>Krangor Hagferax</t>
  </si>
  <si>
    <t>LG DM</t>
  </si>
  <si>
    <t>Alison Ravenshelm</t>
  </si>
  <si>
    <t>Katrina Tyrtom</t>
  </si>
  <si>
    <t>Jodin Vansu</t>
  </si>
  <si>
    <t>Robin Sylvan</t>
  </si>
  <si>
    <t>Gloria Estevon</t>
  </si>
  <si>
    <t>Parfe N'yrrillin</t>
  </si>
  <si>
    <t>Naroguille Founz</t>
  </si>
  <si>
    <t>Lonpug Moquez</t>
  </si>
  <si>
    <t>Jamez Longhand</t>
  </si>
  <si>
    <t>Giles Marrowhead</t>
  </si>
  <si>
    <t>Courtney Roy</t>
  </si>
  <si>
    <t>Sandra Mantlshine</t>
  </si>
  <si>
    <t>Nefhin Kuri</t>
  </si>
  <si>
    <t>Angus Taklupa</t>
  </si>
  <si>
    <t>Haerld McKnight</t>
  </si>
  <si>
    <t>Scr 4</t>
  </si>
  <si>
    <t>Timothy Mandrake</t>
  </si>
  <si>
    <t>Pachelbahl</t>
  </si>
  <si>
    <t>Haswin Loqin</t>
  </si>
  <si>
    <t>Gustaphus Dabhur</t>
  </si>
  <si>
    <t>Mikha Vostok</t>
  </si>
  <si>
    <t>Alexander Raistor</t>
  </si>
  <si>
    <t>Alith Stardream</t>
  </si>
  <si>
    <t>Jennifer Champagne</t>
  </si>
  <si>
    <t>C'ycorin E'll Vin</t>
  </si>
  <si>
    <t>Hansom Blackson</t>
  </si>
  <si>
    <t>Tireni Jaxton</t>
  </si>
  <si>
    <t>Nolin</t>
  </si>
  <si>
    <t>L'yorr Wnorus</t>
  </si>
  <si>
    <t>Gyl'anna T'rhaegaerl</t>
  </si>
  <si>
    <t>L'yoqquil Whorus</t>
  </si>
  <si>
    <t>Utorok Wavebinder</t>
  </si>
  <si>
    <t>Flamerule</t>
  </si>
  <si>
    <t>James Strefh</t>
  </si>
  <si>
    <t>Impiltura Wateress</t>
  </si>
  <si>
    <t>Scr 7</t>
  </si>
  <si>
    <t>Charles Beyrbauer</t>
  </si>
  <si>
    <t>Ravneg Miphsto</t>
  </si>
  <si>
    <t>Vysrarla Q'wagnstul</t>
  </si>
  <si>
    <t>Grumnorh'gh Demonhand</t>
  </si>
  <si>
    <t>Shly the Enchantress</t>
  </si>
  <si>
    <t>Neilly the maimed</t>
  </si>
  <si>
    <t>Tektal Platonicus</t>
  </si>
  <si>
    <t>Troy Jenkins</t>
  </si>
  <si>
    <t>Za'aroun Pl'sarghlas</t>
  </si>
  <si>
    <t>Tantoune Nyest</t>
  </si>
  <si>
    <t>Larwen DeGuilles</t>
  </si>
  <si>
    <t>Jocart Stanton</t>
  </si>
  <si>
    <t>Par'sys Oguillain</t>
  </si>
  <si>
    <t>Highmoon</t>
  </si>
  <si>
    <t>Darilla V'busanna</t>
  </si>
  <si>
    <t>LG EF</t>
  </si>
  <si>
    <t>Georgi Tabathin</t>
  </si>
  <si>
    <t>Rigel Regalliaon</t>
  </si>
  <si>
    <t>S'nvua Quest'ova</t>
  </si>
  <si>
    <t>Finton Mudd</t>
  </si>
  <si>
    <t>Renee Hicks</t>
  </si>
  <si>
    <t>C'ghuron Sopiturllath</t>
  </si>
  <si>
    <t>Ghangis Olaggon</t>
  </si>
  <si>
    <t>Angelina Nabojnik</t>
  </si>
  <si>
    <t>Xlyrion Afgotun</t>
  </si>
  <si>
    <t>Simjaxto</t>
  </si>
  <si>
    <t>Mystor W'ravesq</t>
  </si>
  <si>
    <t>Bhereau Mythrilmind</t>
  </si>
  <si>
    <t>Fitzban the Great</t>
  </si>
  <si>
    <t>Douglas Radcliffe</t>
  </si>
  <si>
    <t>Glarissa</t>
  </si>
  <si>
    <t>Sampras Agassai</t>
  </si>
  <si>
    <t>Antaris the Mystical</t>
  </si>
  <si>
    <t>Langord Sparklefingers</t>
  </si>
  <si>
    <t>T'murroux Jangrow</t>
  </si>
  <si>
    <t>Hunter Kreoff</t>
  </si>
  <si>
    <t>Princella Trakotux</t>
  </si>
  <si>
    <t>Yanis Bleucroft</t>
  </si>
  <si>
    <t>Sewquest Dovechild</t>
  </si>
  <si>
    <t>Plymta Boubour</t>
  </si>
  <si>
    <t>Zi'eon Stormchild</t>
  </si>
  <si>
    <t>Olsycion Newmanschif</t>
  </si>
  <si>
    <t>U'tou Jaggumma</t>
  </si>
  <si>
    <t>Klymhau Oilpart</t>
  </si>
  <si>
    <t>1st Circle (172)</t>
  </si>
  <si>
    <t>Neomage</t>
  </si>
  <si>
    <t>1st Circle</t>
  </si>
  <si>
    <t>Jasmeril Wynsdor</t>
  </si>
  <si>
    <t>Kronos of Suzail (4)</t>
  </si>
  <si>
    <t>Bitz Vargul</t>
  </si>
  <si>
    <t>Susan Richtie</t>
  </si>
  <si>
    <t>Camp of East</t>
  </si>
  <si>
    <t>Jason Yarghul</t>
  </si>
  <si>
    <t>Hargorth Venesenth</t>
  </si>
  <si>
    <t>Tabatha Bisquet</t>
  </si>
  <si>
    <t>Malar</t>
  </si>
  <si>
    <t>Keith Surtin</t>
  </si>
  <si>
    <t>http://www.candlekeep.com/library/articles/warwiztab3ed.htm</t>
  </si>
  <si>
    <t>http://www.candlekeep.com/library/articles/warwiz2.htm</t>
  </si>
  <si>
    <t xml:space="preserve">Eagle Peak </t>
  </si>
  <si>
    <t>SETTLEMENT</t>
  </si>
  <si>
    <t>POPULATION</t>
  </si>
  <si>
    <t>LORD</t>
  </si>
  <si>
    <t>Crown Tax</t>
  </si>
  <si>
    <t>Sales Tax</t>
  </si>
  <si>
    <t>City township village</t>
  </si>
  <si>
    <t xml:space="preserve"> </t>
  </si>
  <si>
    <t>Bogbrook Winery; "Utterdark"  (Kuhtan family)</t>
  </si>
  <si>
    <t xml:space="preserve">Zathchos </t>
  </si>
  <si>
    <t xml:space="preserve">Thursk Dembarron </t>
  </si>
  <si>
    <t xml:space="preserve">4 temple monk enclave; Chauntea, Tempus, Tymora, Umberlee </t>
  </si>
  <si>
    <t xml:space="preserve">Ongul </t>
  </si>
  <si>
    <t>Dragoneye Dealing Coster (RMH)   Bezenttar</t>
  </si>
  <si>
    <r>
      <t xml:space="preserve">Hurm Thiodor </t>
    </r>
    <r>
      <rPr>
        <sz val="8"/>
        <color indexed="10"/>
        <rFont val="Arial"/>
        <family val="2"/>
      </rPr>
      <t>Crn hrld</t>
    </r>
  </si>
  <si>
    <t xml:space="preserve">Potters; farming; </t>
  </si>
  <si>
    <t>Duties</t>
  </si>
  <si>
    <t>Alassra</t>
  </si>
  <si>
    <t>Alorae</t>
  </si>
  <si>
    <t>Alusair</t>
  </si>
  <si>
    <t>Amaelia</t>
  </si>
  <si>
    <t>Amarune</t>
  </si>
  <si>
    <t>Ambritha</t>
  </si>
  <si>
    <t>Ammuara</t>
  </si>
  <si>
    <t>Asla</t>
  </si>
  <si>
    <t>Baelarra</t>
  </si>
  <si>
    <t>Cymmarra</t>
  </si>
  <si>
    <t>Dalatha</t>
  </si>
  <si>
    <t>Daluthra</t>
  </si>
  <si>
    <t>Darantha</t>
  </si>
  <si>
    <t>Darlethra</t>
  </si>
  <si>
    <t>Deleira</t>
  </si>
  <si>
    <t>Drarra</t>
  </si>
  <si>
    <t>Embrurra</t>
  </si>
  <si>
    <t>Emsra</t>
  </si>
  <si>
    <t>Esheena</t>
  </si>
  <si>
    <t>Ethena</t>
  </si>
  <si>
    <t>Glathra</t>
  </si>
  <si>
    <t>Haelana</t>
  </si>
  <si>
    <t>Jalessa</t>
  </si>
  <si>
    <t>Laethla</t>
  </si>
  <si>
    <t>Lathdue</t>
  </si>
  <si>
    <t>Leece</t>
  </si>
  <si>
    <t>Lune</t>
  </si>
  <si>
    <t>Maeraedithe</t>
  </si>
  <si>
    <t>Maharantrae</t>
  </si>
  <si>
    <t>Maraedra</t>
  </si>
  <si>
    <t>Marantine</t>
  </si>
  <si>
    <t>Mrarie</t>
  </si>
  <si>
    <t>Mythandra</t>
  </si>
  <si>
    <t>Narmitra</t>
  </si>
  <si>
    <t>Narnra</t>
  </si>
  <si>
    <t>Nechelseiya</t>
  </si>
  <si>
    <t>Ospra</t>
  </si>
  <si>
    <t>Raedra</t>
  </si>
  <si>
    <t>Raereene</t>
  </si>
  <si>
    <t>Shalice</t>
  </si>
  <si>
    <t>Shamril</t>
  </si>
  <si>
    <t>Solatha</t>
  </si>
  <si>
    <t>Stornara</t>
  </si>
  <si>
    <t>Taerlene</t>
  </si>
  <si>
    <t>Talane</t>
  </si>
  <si>
    <t>Tamphara</t>
  </si>
  <si>
    <t>Targrael</t>
  </si>
  <si>
    <t>Thornleia</t>
  </si>
  <si>
    <t>Tress</t>
  </si>
  <si>
    <t>Varimbra</t>
  </si>
  <si>
    <t>Velyandra</t>
  </si>
  <si>
    <t>Yarauva</t>
  </si>
  <si>
    <t>Yelada</t>
  </si>
  <si>
    <t>Adarl</t>
  </si>
  <si>
    <t>Arbrace</t>
  </si>
  <si>
    <t>Arclath</t>
  </si>
  <si>
    <t>Asult</t>
  </si>
  <si>
    <t>Baerold</t>
  </si>
  <si>
    <t>Belnar</t>
  </si>
  <si>
    <t>Beltar</t>
  </si>
  <si>
    <t>Berent</t>
  </si>
  <si>
    <t>Blamreld</t>
  </si>
  <si>
    <t>Brabras</t>
  </si>
  <si>
    <t>Brandaeril</t>
  </si>
  <si>
    <t>Brorn</t>
  </si>
  <si>
    <t>Corlador</t>
  </si>
  <si>
    <t>Corleth</t>
  </si>
  <si>
    <t>Danthalus</t>
  </si>
  <si>
    <t>Darrake</t>
  </si>
  <si>
    <t>Delnor</t>
  </si>
  <si>
    <t>Elgorn</t>
  </si>
  <si>
    <t>Ellard</t>
  </si>
  <si>
    <t>Eskrel</t>
  </si>
  <si>
    <t>Essard</t>
  </si>
  <si>
    <t>Flamdar</t>
  </si>
  <si>
    <t>Foril</t>
  </si>
  <si>
    <t>Gaerond</t>
  </si>
  <si>
    <t>Halance</t>
  </si>
  <si>
    <t>Harmond</t>
  </si>
  <si>
    <t>Helharbras</t>
  </si>
  <si>
    <t>Ilstan</t>
  </si>
  <si>
    <t>Immaero</t>
  </si>
  <si>
    <t>Jassur</t>
  </si>
  <si>
    <t>Kathkote</t>
  </si>
  <si>
    <t>Kelgantor</t>
  </si>
  <si>
    <t>Markuld</t>
  </si>
  <si>
    <t>Mellast</t>
  </si>
  <si>
    <t>Neld</t>
  </si>
  <si>
    <t>Olgarth</t>
  </si>
  <si>
    <t>Orkrash</t>
  </si>
  <si>
    <t>Palaghard</t>
  </si>
  <si>
    <t>Raskival</t>
  </si>
  <si>
    <t>Rorsorn</t>
  </si>
  <si>
    <t>Rorstil</t>
  </si>
  <si>
    <t>Ruthgul</t>
  </si>
  <si>
    <t>Scamar</t>
  </si>
  <si>
    <t>Seszgar</t>
  </si>
  <si>
    <t>Shuldroon</t>
  </si>
  <si>
    <t>Skult</t>
  </si>
  <si>
    <t>Surgol</t>
  </si>
  <si>
    <t>Talonar</t>
  </si>
  <si>
    <t>Thol</t>
  </si>
  <si>
    <t>Tomarr</t>
  </si>
  <si>
    <t>Traevyn</t>
  </si>
  <si>
    <t>Unstrarr</t>
  </si>
  <si>
    <t>Welwyn</t>
  </si>
  <si>
    <t>Yarjack</t>
  </si>
  <si>
    <t>Female</t>
  </si>
  <si>
    <t>Male</t>
  </si>
  <si>
    <t>TYPE</t>
  </si>
  <si>
    <t>MARKET CLASS</t>
  </si>
  <si>
    <t>Lieutenant General (3 stars);</t>
  </si>
  <si>
    <t>overall leader of large force</t>
  </si>
  <si>
    <t xml:space="preserve">General (4-5 stars); </t>
  </si>
  <si>
    <t>only one has this rank at a time; sort of like Chairman of the Join Chiefs of Staff &amp; second only to King in military authority</t>
  </si>
  <si>
    <t>RANDOM NAMES</t>
  </si>
  <si>
    <t>City \</t>
  </si>
  <si>
    <t>Township \</t>
  </si>
  <si>
    <t>Village</t>
  </si>
  <si>
    <t>0.9</t>
  </si>
  <si>
    <t>Crown Tax: .10</t>
  </si>
  <si>
    <t>Sales Tax: .15</t>
  </si>
  <si>
    <t>The Crown subsidizes all </t>
  </si>
  <si>
    <t>merchant construction costs</t>
  </si>
  <si>
    <t>0.6</t>
  </si>
  <si>
    <t>Bogbrook Winery; "Utterdark" (Kuhtan family)</t>
  </si>
  <si>
    <t>The Crown subsidizes all merchant construction costs</t>
  </si>
  <si>
    <t>0.7</t>
  </si>
  <si>
    <t>Crown Tax: .30</t>
  </si>
  <si>
    <t>Sales Tax: .35</t>
  </si>
  <si>
    <t>Mining is unlawful, except by the Crowns permit</t>
  </si>
  <si>
    <t>Crown Tax: .23</t>
  </si>
  <si>
    <t>Sales Tax: .25</t>
  </si>
  <si>
    <t>Thursk Dembarron</t>
  </si>
  <si>
    <t>0.5</t>
  </si>
  <si>
    <t>4 temple monk enclave; Chauntea, Tempus, Tymora, Umberlee</t>
  </si>
  <si>
    <t>These monks keep idle travellers away but are open to aiding people</t>
  </si>
  <si>
    <t>Elven goods are subject to an extra tax of 1.2</t>
  </si>
  <si>
    <t>Ongul</t>
  </si>
  <si>
    <t>0.85</t>
  </si>
  <si>
    <t>0.79</t>
  </si>
  <si>
    <t>Dragoneye Dealing Coster (RMH) Bezenttar</t>
  </si>
  <si>
    <t>Hurm Thiodor Crn hrld</t>
  </si>
  <si>
    <t>Crown Tax: .18</t>
  </si>
  <si>
    <t>Sales Tax: .21</t>
  </si>
  <si>
    <t>Crown Tax: .28</t>
  </si>
  <si>
    <t>Sales Tax: .26</t>
  </si>
  <si>
    <t>0.8</t>
  </si>
  <si>
    <t>Potters; farming;</t>
  </si>
  <si>
    <t>Roll 1d20</t>
  </si>
  <si>
    <t>Interaction</t>
  </si>
  <si>
    <t>What was the last thing you two argued about?</t>
  </si>
  <si>
    <t>What do you admire most about them?</t>
  </si>
  <si>
    <t>What embarrassing thing did you see them doing?</t>
  </si>
  <si>
    <t>What was the last compliment they gave you?</t>
  </si>
  <si>
    <t>What's the most disgusting thing you've seen them doing?</t>
  </si>
  <si>
    <t>What was the last thing you heartily agreed about?</t>
  </si>
  <si>
    <t>What did you hear them say in their sleep?</t>
  </si>
  <si>
    <t>What's the last meal you shared and both enjoyed?</t>
  </si>
  <si>
    <t>What do they smell like?</t>
  </si>
  <si>
    <t>Tell us about the last time they made you laugh</t>
  </si>
  <si>
    <t>What did they say that insulted you?</t>
  </si>
  <si>
    <t>What's the nickname you call them?</t>
  </si>
  <si>
    <t>What do you find unsettling about their appearance or behavior?</t>
  </si>
  <si>
    <t>How have you recently bonded?</t>
  </si>
  <si>
    <t>How would you improve their appearance to help them find a mate?</t>
  </si>
  <si>
    <t>What's the last piece of advice they gave you?</t>
  </si>
  <si>
    <t>What did you overhear them saying about another person?</t>
  </si>
  <si>
    <t>What's the last piece of advice you gave them?</t>
  </si>
  <si>
    <t>Why do trust them?</t>
  </si>
  <si>
    <t>What common interest do you share?</t>
  </si>
  <si>
    <t>Roll 1d100</t>
  </si>
  <si>
    <t>What we learn about you</t>
  </si>
  <si>
    <t>What is your least favorite weather?</t>
  </si>
  <si>
    <t>What is your fondest childhood memory?</t>
  </si>
  <si>
    <t>What is your favorite animal?</t>
  </si>
  <si>
    <t>If you could change one physical detail about yourself, what would it be?</t>
  </si>
  <si>
    <t>Someone asks you to describe your family. How do you answer?</t>
  </si>
  <si>
    <t>What is your least favorite food?</t>
  </si>
  <si>
    <t>What is your favorite food?</t>
  </si>
  <si>
    <t>What is your favorite weather?</t>
  </si>
  <si>
    <t>Do you have any phobias?</t>
  </si>
  <si>
    <t>What is your earliest clear memory?</t>
  </si>
  <si>
    <t>How opinionated are you? Do you like to share your opinions with others?</t>
  </si>
  <si>
    <t>What hobby or side interest is most important to you?</t>
  </si>
  <si>
    <t>What do you do for recreation?</t>
  </si>
  <si>
    <t>How do you feel about growing old?</t>
  </si>
  <si>
    <t>What sort of diet do you eat?</t>
  </si>
  <si>
    <t>What was your last nightmare?</t>
  </si>
  <si>
    <t>What was your last pleasant dream?</t>
  </si>
  <si>
    <t>Who do you most love in all the world?</t>
  </si>
  <si>
    <t>How would your parents describe you?</t>
  </si>
  <si>
    <t>What is your relationship with your family like?</t>
  </si>
  <si>
    <t>Who is your worst enemy?</t>
  </si>
  <si>
    <t>What is your favorite holiday?</t>
  </si>
  <si>
    <t>Where do you feel most safe?</t>
  </si>
  <si>
    <t>What is your most treasured possession?</t>
  </si>
  <si>
    <t>What do you wish you could do that you can't?</t>
  </si>
  <si>
    <t>Do you like to cook? If so, what's your best dish?</t>
  </si>
  <si>
    <t>One of your parents said something to you that you'll never forget. What are the words that will always echo in your ears?</t>
  </si>
  <si>
    <t>Do you have any allergies or sensitivities?</t>
  </si>
  <si>
    <t>What is the one major regret you have about your life so far?</t>
  </si>
  <si>
    <t>Have you ever been arrested?</t>
  </si>
  <si>
    <t>Is there anything that can get a smile out of you no matter how sad or upset you are?</t>
  </si>
  <si>
    <t>What is the best meal you ever had?</t>
  </si>
  <si>
    <t>What is your romantic history?</t>
  </si>
  <si>
    <t>What is the best romantic relationship you have ever had?</t>
  </si>
  <si>
    <t>What is the worst romantic relationship you have ever had?</t>
  </si>
  <si>
    <t>Would you ever cheat on a romantic partner?</t>
  </si>
  <si>
    <t>What's the luckiest thing that ever happened to you?</t>
  </si>
  <si>
    <t>What's the worst stroke of fortune you ever had?</t>
  </si>
  <si>
    <t>If you had nearly unlimited wealth, what would you spend it on?</t>
  </si>
  <si>
    <t>Who's the craziest person you have ever known, and what was your relationship with them?</t>
  </si>
  <si>
    <t>What is the worst tragedy you have ever witnessed?</t>
  </si>
  <si>
    <t>What are your parents’ names?</t>
  </si>
  <si>
    <t>How do you celebrate your victories and successes?</t>
  </si>
  <si>
    <t>What sort of legacy do you wish to leave behind?</t>
  </si>
  <si>
    <t>What is the most embarrassing thing that ever happened to you?</t>
  </si>
  <si>
    <t>What person has most influenced your development as an adult?</t>
  </si>
  <si>
    <t>In romantic relationships, what is your "type"?</t>
  </si>
  <si>
    <t>Did you have any heroes as a child?</t>
  </si>
  <si>
    <t>What is the biggest lie you have ever told?</t>
  </si>
  <si>
    <t>Who was your best friend during childhood?</t>
  </si>
  <si>
    <t>Describe your dream home.</t>
  </si>
  <si>
    <t>What is the most cruel and hurtful thing you have ever said? Do you regret it?</t>
  </si>
  <si>
    <t>Describe your childhood home.</t>
  </si>
  <si>
    <t>What do you believe to be your purpose in life?</t>
  </si>
  <si>
    <t>How do you view the opposite sex?</t>
  </si>
  <si>
    <t>What do you consider to be the most beautiful thing you've ever seen?</t>
  </si>
  <si>
    <t>What do you consider to be the ugliest thing you've ever seen?</t>
  </si>
  <si>
    <t>Do you feel responsible for anyone besides yourself?</t>
  </si>
  <si>
    <t>Do you have a sense of "personal space"? How do you express it?</t>
  </si>
  <si>
    <t>Have you ever had a mentor? Who was it?</t>
  </si>
  <si>
    <t>How do you feel about the concepts of fate and destiny?</t>
  </si>
  <si>
    <t>Is there anyone whose forgiveness you desire? What for?</t>
  </si>
  <si>
    <t>Where is your home town? What is it called?</t>
  </si>
  <si>
    <t>Briefly describe a defining moment in your childhood and how it influenced your life.</t>
  </si>
  <si>
    <t>Do you have any siblings? If so, describe them.</t>
  </si>
  <si>
    <t>Do you have a notorious or celebrated ancestor?</t>
  </si>
  <si>
    <t>How do you think others generally perceive you?</t>
  </si>
  <si>
    <t>What would you die for?</t>
  </si>
  <si>
    <t>What do you expect to get out of being an adventurer (satisfaction, glory, money, redemption, etc.)?</t>
  </si>
  <si>
    <t>Do you have any dreams or ambitions?</t>
  </si>
  <si>
    <t>Are you greedy or generous?</t>
  </si>
  <si>
    <t>What are your most annoying habits?</t>
  </si>
  <si>
    <t>Do you believe in the gods?</t>
  </si>
  <si>
    <t>What is the one task you would absolutely refuse to do?</t>
  </si>
  <si>
    <t>Who trained you in your class?</t>
  </si>
  <si>
    <t>Did you have any pets as a child?</t>
  </si>
  <si>
    <t>What mystery do you wish you knew the answer to?</t>
  </si>
  <si>
    <t>Do you have any biases for or against certain races?</t>
  </si>
  <si>
    <t>Do you ever want to “settle down” with a spouse, children, house, etc.?</t>
  </si>
  <si>
    <t>What are you the most insecure about?</t>
  </si>
  <si>
    <t>Is there any particular weapon, item, etc. that you long to find?</t>
  </si>
  <si>
    <t>What do you think is the true meaning of life?</t>
  </si>
  <si>
    <t>What is your favorite spell/ personal weapon/combat maneuver/skill/etc.?</t>
  </si>
  <si>
    <t>What is your greatest achievement?</t>
  </si>
  <si>
    <t>What type of creature in the world are you the most intrigued by?</t>
  </si>
  <si>
    <t>Describe how you feel about the party’s current situation/objective/etc.</t>
  </si>
  <si>
    <t>What memory do you want to forget the most?</t>
  </si>
  <si>
    <t>What unusual talents do you possess?</t>
  </si>
  <si>
    <t>What is your guiltiest pleasure?</t>
  </si>
  <si>
    <t>How did you learn the languages that you speak?</t>
  </si>
  <si>
    <t>What is most important to you: health, wealth, or happiness?</t>
  </si>
  <si>
    <t>What advice would you give to a younger version of yourself?</t>
  </si>
  <si>
    <t>Do you believe in the existence of soul mates and/or true love?</t>
  </si>
  <si>
    <t>How do you deal with stress?</t>
  </si>
  <si>
    <t>Did you have a childhood nickname?</t>
  </si>
  <si>
    <t>Do you have someone you wish to impress? Why?</t>
  </si>
  <si>
    <t>Do you have children of your own? If so, what are they like?</t>
  </si>
  <si>
    <t>Do you have any catchphrases?</t>
  </si>
  <si>
    <t>Do you have any vices?</t>
  </si>
  <si>
    <t>How do you not fit your culture’s or race’s stereotype?</t>
  </si>
  <si>
    <t>d</t>
  </si>
  <si>
    <t>Aglathna</t>
  </si>
  <si>
    <t>Alaeya</t>
  </si>
  <si>
    <t>Alanstel</t>
  </si>
  <si>
    <t>Alathea</t>
  </si>
  <si>
    <t>Alazgrelle</t>
  </si>
  <si>
    <t>Andurlatha</t>
  </si>
  <si>
    <t>Anglorae</t>
  </si>
  <si>
    <t>Anthra</t>
  </si>
  <si>
    <t>Asdragarna</t>
  </si>
  <si>
    <t>Aumbrelle</t>
  </si>
  <si>
    <t>Beldrara</t>
  </si>
  <si>
    <t>Chaiass</t>
  </si>
  <si>
    <t>Dalutheera</t>
  </si>
  <si>
    <t>Embrelle</t>
  </si>
  <si>
    <t>Harellae</t>
  </si>
  <si>
    <t>Irenaera</t>
  </si>
  <si>
    <t>Jalessandra</t>
  </si>
  <si>
    <t>Janszeene</t>
  </si>
  <si>
    <t>Jeleskra</t>
  </si>
  <si>
    <t>Lysandlithe</t>
  </si>
  <si>
    <t>Malaerla</t>
  </si>
  <si>
    <t>Murleeme</t>
  </si>
  <si>
    <t>Mythandrarra</t>
  </si>
  <si>
    <t>Noenel</t>
  </si>
  <si>
    <t>Oloebrae</t>
  </si>
  <si>
    <t>Pheirauze</t>
  </si>
  <si>
    <t>Ravandralla</t>
  </si>
  <si>
    <t>Relavarra</t>
  </si>
  <si>
    <t>Resildra</t>
  </si>
  <si>
    <t>Ruvelle</t>
  </si>
  <si>
    <t>Sammereza</t>
  </si>
  <si>
    <t>Shayna</t>
  </si>
  <si>
    <t>Taerenthe</t>
  </si>
  <si>
    <t>Tamglaera</t>
  </si>
  <si>
    <t>Ulandra</t>
  </si>
  <si>
    <t>Vaerestra</t>
  </si>
  <si>
    <t>Yaraela</t>
  </si>
  <si>
    <t>Zarova</t>
  </si>
  <si>
    <t>Female Noble</t>
  </si>
  <si>
    <t>Male Noble</t>
  </si>
  <si>
    <t>Arkanon</t>
  </si>
  <si>
    <t>Arkeld</t>
  </si>
  <si>
    <t>Belarkus</t>
  </si>
  <si>
    <t>Belophar</t>
  </si>
  <si>
    <t>Broryn</t>
  </si>
  <si>
    <t>Corgrast</t>
  </si>
  <si>
    <t>Crimmon</t>
  </si>
  <si>
    <t>Delasko</t>
  </si>
  <si>
    <t>Deremoz</t>
  </si>
  <si>
    <t>Elbert</t>
  </si>
  <si>
    <t>Ergluth</t>
  </si>
  <si>
    <t>Eskult</t>
  </si>
  <si>
    <t>Haedro</t>
  </si>
  <si>
    <t>Helaerd</t>
  </si>
  <si>
    <t>Hornsar</t>
  </si>
  <si>
    <t>Hundarr</t>
  </si>
  <si>
    <t>Irlake</t>
  </si>
  <si>
    <t>Irlin</t>
  </si>
  <si>
    <t>Jeskren</t>
  </si>
  <si>
    <t>Kaerond</t>
  </si>
  <si>
    <t>Kreskur</t>
  </si>
  <si>
    <t>Landrar</t>
  </si>
  <si>
    <t>Lathlance</t>
  </si>
  <si>
    <t>Lhalaundrovam</t>
  </si>
  <si>
    <t>Lyrannus</t>
  </si>
  <si>
    <t>Maerclorn</t>
  </si>
  <si>
    <t>Marlin</t>
  </si>
  <si>
    <t>Melder</t>
  </si>
  <si>
    <t>Mulcaster</t>
  </si>
  <si>
    <t>Naeryk</t>
  </si>
  <si>
    <t>Obraerl</t>
  </si>
  <si>
    <t>Rauligus</t>
  </si>
  <si>
    <t>Relgadrar</t>
  </si>
  <si>
    <t>Rordurn</t>
  </si>
  <si>
    <t>Rorell</t>
  </si>
  <si>
    <t>Rothgar</t>
  </si>
  <si>
    <t>Sacrast</t>
  </si>
  <si>
    <t>Sorlthavarn</t>
  </si>
  <si>
    <t>Tantram</t>
  </si>
  <si>
    <t>Tarius</t>
  </si>
  <si>
    <t>Alsevir</t>
  </si>
  <si>
    <t>Ambershields</t>
  </si>
  <si>
    <t>Ambrival</t>
  </si>
  <si>
    <t>Andolphyn</t>
  </si>
  <si>
    <t>Arcantlet</t>
  </si>
  <si>
    <t>Armeld</t>
  </si>
  <si>
    <t>Bleyshar</t>
  </si>
  <si>
    <t>Braelbane</t>
  </si>
  <si>
    <t>Briarbroke</t>
  </si>
  <si>
    <t>Bryarn</t>
  </si>
  <si>
    <t>Buckfast</t>
  </si>
  <si>
    <t>Crakehall</t>
  </si>
  <si>
    <t>Crownrood</t>
  </si>
  <si>
    <t>Darendall</t>
  </si>
  <si>
    <t>Dathcloake</t>
  </si>
  <si>
    <t>Dawntard</t>
  </si>
  <si>
    <t>Delcastle</t>
  </si>
  <si>
    <t>Domrith</t>
  </si>
  <si>
    <t>Downshield</t>
  </si>
  <si>
    <t>Dragonwood</t>
  </si>
  <si>
    <t>Eveningspire</t>
  </si>
  <si>
    <t>Foulweather</t>
  </si>
  <si>
    <t>Gyrlond</t>
  </si>
  <si>
    <t>Haldoneir</t>
  </si>
  <si>
    <t>Halvaeron</t>
  </si>
  <si>
    <t>Handragon</t>
  </si>
  <si>
    <t>Hardivyper</t>
  </si>
  <si>
    <t>Harefollow</t>
  </si>
  <si>
    <t>Hargryphon</t>
  </si>
  <si>
    <t>Harkuldragon</t>
  </si>
  <si>
    <t>Hartalan</t>
  </si>
  <si>
    <t>Hartel</t>
  </si>
  <si>
    <t>Harvendur</t>
  </si>
  <si>
    <t>Helderstone</t>
  </si>
  <si>
    <t>Helstallion</t>
  </si>
  <si>
    <t>Hethemer</t>
  </si>
  <si>
    <t>Horncastle</t>
  </si>
  <si>
    <t>Huntinglance</t>
  </si>
  <si>
    <t>Indulshields</t>
  </si>
  <si>
    <t>Ironcastle</t>
  </si>
  <si>
    <t>Keskrel</t>
  </si>
  <si>
    <t>Lornsar</t>
  </si>
  <si>
    <t>Loround</t>
  </si>
  <si>
    <t>Mantlepard</t>
  </si>
  <si>
    <t>Melvir</t>
  </si>
  <si>
    <t>Mountwyrm</t>
  </si>
  <si>
    <t>Ormblade</t>
  </si>
  <si>
    <t>Ravenhill</t>
  </si>
  <si>
    <t>Ridinghound</t>
  </si>
  <si>
    <t>Sorndrake</t>
  </si>
  <si>
    <t>Sornstern</t>
  </si>
  <si>
    <t>Staghunt</t>
  </si>
  <si>
    <t>Steelaens</t>
  </si>
  <si>
    <t>Stonecastle</t>
  </si>
  <si>
    <t>Stonestable</t>
  </si>
  <si>
    <t>Stonetower</t>
  </si>
  <si>
    <t>Stormserpent</t>
  </si>
  <si>
    <t>Sundever</t>
  </si>
  <si>
    <t>Tantorn</t>
  </si>
  <si>
    <t>Thalthallow</t>
  </si>
  <si>
    <t>Thawnfaer</t>
  </si>
  <si>
    <t>Thornstag</t>
  </si>
  <si>
    <t>Torchmore</t>
  </si>
  <si>
    <t>Torith</t>
  </si>
  <si>
    <t>Windstag</t>
  </si>
  <si>
    <t>Wintercoats</t>
  </si>
  <si>
    <t>Barelder</t>
  </si>
  <si>
    <t>Gauntweather</t>
  </si>
  <si>
    <t>Haelbroke</t>
  </si>
  <si>
    <t>Kallowsar</t>
  </si>
  <si>
    <t>Mallowbridge</t>
  </si>
  <si>
    <t>Oldbridle</t>
  </si>
  <si>
    <t>Sarlival</t>
  </si>
  <si>
    <t>Vaeren</t>
  </si>
  <si>
    <t>Warblade</t>
  </si>
  <si>
    <t>Noble Family</t>
  </si>
  <si>
    <t>Dawningdown</t>
  </si>
  <si>
    <t>#</t>
  </si>
  <si>
    <t>Fighter Level</t>
  </si>
  <si>
    <t>Feature</t>
  </si>
  <si>
    <t>Mechanical Superiority, Tinker's Proficiency</t>
  </si>
  <si>
    <t>Weapon Modification</t>
  </si>
  <si>
    <t>Gear Modification</t>
  </si>
  <si>
    <t>Jumpstart Gadget</t>
  </si>
  <si>
    <t>Mechanical Enhancements</t>
  </si>
  <si>
    <t>The Random Loot Generator</t>
  </si>
  <si>
    <t>usless items</t>
  </si>
  <si>
    <t>full range</t>
  </si>
  <si>
    <t>weapon exclusive</t>
  </si>
  <si>
    <t>armour exclusive</t>
  </si>
  <si>
    <t>mundane</t>
  </si>
  <si>
    <t>full</t>
  </si>
  <si>
    <t>amour</t>
  </si>
  <si>
    <t>weapons</t>
  </si>
  <si>
    <t>usless spells</t>
  </si>
  <si>
    <t>all spells</t>
  </si>
  <si>
    <t>comabt spells</t>
  </si>
  <si>
    <t>sentience</t>
  </si>
  <si>
    <t>elements</t>
  </si>
  <si>
    <t>resistance</t>
  </si>
  <si>
    <t>trove</t>
  </si>
  <si>
    <t>Gear</t>
  </si>
  <si>
    <t>shops</t>
  </si>
  <si>
    <t>race</t>
  </si>
  <si>
    <t>class</t>
  </si>
  <si>
    <t>trade tools</t>
  </si>
  <si>
    <t>leather +1 (8)</t>
  </si>
  <si>
    <t>dagger</t>
  </si>
  <si>
    <t>light</t>
  </si>
  <si>
    <t>hit 1</t>
  </si>
  <si>
    <t>law good</t>
  </si>
  <si>
    <t>acid</t>
  </si>
  <si>
    <t>none</t>
  </si>
  <si>
    <t>leather</t>
  </si>
  <si>
    <t>small goods</t>
  </si>
  <si>
    <t>human</t>
  </si>
  <si>
    <t>fighter</t>
  </si>
  <si>
    <t>water skin</t>
  </si>
  <si>
    <t>studded +2 (8)</t>
  </si>
  <si>
    <t>club</t>
  </si>
  <si>
    <t>clamour</t>
  </si>
  <si>
    <t>dmg 1</t>
  </si>
  <si>
    <t>good</t>
  </si>
  <si>
    <t>cold</t>
  </si>
  <si>
    <t>bludgeoning</t>
  </si>
  <si>
    <t>studded</t>
  </si>
  <si>
    <t>cleric</t>
  </si>
  <si>
    <t>Poor districts</t>
  </si>
  <si>
    <t>common districts</t>
  </si>
  <si>
    <t>Rich districts</t>
  </si>
  <si>
    <t>lantern</t>
  </si>
  <si>
    <t>robes</t>
  </si>
  <si>
    <t>javelin</t>
  </si>
  <si>
    <t>glamour</t>
  </si>
  <si>
    <t>hit 1 dmg 1</t>
  </si>
  <si>
    <t>neutral</t>
  </si>
  <si>
    <t>fire</t>
  </si>
  <si>
    <t>paladin</t>
  </si>
  <si>
    <t>gear range</t>
  </si>
  <si>
    <t>Plates</t>
  </si>
  <si>
    <t>hide +2 (2)</t>
  </si>
  <si>
    <t>mace</t>
  </si>
  <si>
    <t>fragrance</t>
  </si>
  <si>
    <t>1d4 elemental</t>
  </si>
  <si>
    <t>evil</t>
  </si>
  <si>
    <t>force</t>
  </si>
  <si>
    <t>hide</t>
  </si>
  <si>
    <t>warlock</t>
  </si>
  <si>
    <t>Magic loot</t>
  </si>
  <si>
    <t>metal bar</t>
  </si>
  <si>
    <t>chainshirt +3 (2)</t>
  </si>
  <si>
    <t>quarterstaff</t>
  </si>
  <si>
    <t>purify</t>
  </si>
  <si>
    <t>1d6 elemental</t>
  </si>
  <si>
    <t>chaotic</t>
  </si>
  <si>
    <t>lighting</t>
  </si>
  <si>
    <t>chainshirt</t>
  </si>
  <si>
    <t>leather works</t>
  </si>
  <si>
    <t>ruffian</t>
  </si>
  <si>
    <t>orb</t>
  </si>
  <si>
    <t>scalemail +4 (2)</t>
  </si>
  <si>
    <t>katana</t>
  </si>
  <si>
    <t>cooking</t>
  </si>
  <si>
    <t>1d4 drain</t>
  </si>
  <si>
    <t>psychotic</t>
  </si>
  <si>
    <t>necrotic</t>
  </si>
  <si>
    <t>lightning</t>
  </si>
  <si>
    <t>scalemail</t>
  </si>
  <si>
    <t>elf</t>
  </si>
  <si>
    <t>scrapper</t>
  </si>
  <si>
    <t>shoppe</t>
  </si>
  <si>
    <t>pot</t>
  </si>
  <si>
    <t>breastplate +4 (2)</t>
  </si>
  <si>
    <t>c-bow</t>
  </si>
  <si>
    <t>cutting</t>
  </si>
  <si>
    <t>extra attack</t>
  </si>
  <si>
    <t>stupid</t>
  </si>
  <si>
    <t>poison</t>
  </si>
  <si>
    <t>breastplate</t>
  </si>
  <si>
    <t>dwarf</t>
  </si>
  <si>
    <t>mage</t>
  </si>
  <si>
    <t>Item quality</t>
  </si>
  <si>
    <t>statue</t>
  </si>
  <si>
    <t>halfplate +5 (2)</t>
  </si>
  <si>
    <t>shortbow</t>
  </si>
  <si>
    <t>replenish</t>
  </si>
  <si>
    <t>debilitate</t>
  </si>
  <si>
    <t>erotic</t>
  </si>
  <si>
    <t>radiant</t>
  </si>
  <si>
    <t>pericing</t>
  </si>
  <si>
    <t>halfplate</t>
  </si>
  <si>
    <t>gnome</t>
  </si>
  <si>
    <t>ranger</t>
  </si>
  <si>
    <t>Times lootable</t>
  </si>
  <si>
    <t>sentient trait</t>
  </si>
  <si>
    <t>elemental type</t>
  </si>
  <si>
    <t>resistance type</t>
  </si>
  <si>
    <t>deck of cards</t>
  </si>
  <si>
    <t>chainmail +6 (0)</t>
  </si>
  <si>
    <t>battle axe</t>
  </si>
  <si>
    <t>rubber</t>
  </si>
  <si>
    <t>amour rend</t>
  </si>
  <si>
    <t>paranoid</t>
  </si>
  <si>
    <t>thunder</t>
  </si>
  <si>
    <t>chainmail</t>
  </si>
  <si>
    <t>food shop</t>
  </si>
  <si>
    <t>halfling</t>
  </si>
  <si>
    <t>rouge</t>
  </si>
  <si>
    <t>lockbox</t>
  </si>
  <si>
    <t>splint +7 (0)</t>
  </si>
  <si>
    <t>greataxe</t>
  </si>
  <si>
    <t>vanishing</t>
  </si>
  <si>
    <t>vorpal</t>
  </si>
  <si>
    <t>boring</t>
  </si>
  <si>
    <t>psychic</t>
  </si>
  <si>
    <t>splint</t>
  </si>
  <si>
    <t>teifling</t>
  </si>
  <si>
    <t>monk</t>
  </si>
  <si>
    <t>Royal districts</t>
  </si>
  <si>
    <t>Shop district</t>
  </si>
  <si>
    <t>holy symbol</t>
  </si>
  <si>
    <t>fullplate +8 (0)</t>
  </si>
  <si>
    <t>longsword</t>
  </si>
  <si>
    <t>shattering</t>
  </si>
  <si>
    <t>ac 1</t>
  </si>
  <si>
    <t>fullplate</t>
  </si>
  <si>
    <t>dragon born</t>
  </si>
  <si>
    <t>Type</t>
  </si>
  <si>
    <t>second spells opt.</t>
  </si>
  <si>
    <t>utility knife</t>
  </si>
  <si>
    <r>
      <t xml:space="preserve">shield </t>
    </r>
    <r>
      <rPr>
        <b/>
        <sz val="11"/>
        <color theme="1"/>
        <rFont val="Lato"/>
        <family val="1"/>
        <scheme val="minor"/>
      </rPr>
      <t>+2</t>
    </r>
  </si>
  <si>
    <t>greatsword</t>
  </si>
  <si>
    <t>ac 2</t>
  </si>
  <si>
    <t>slashing</t>
  </si>
  <si>
    <t>shield</t>
  </si>
  <si>
    <t>kenku</t>
  </si>
  <si>
    <t>trade goods</t>
  </si>
  <si>
    <t>rock</t>
  </si>
  <si>
    <t>ring</t>
  </si>
  <si>
    <t>maul</t>
  </si>
  <si>
    <t>0 damage</t>
  </si>
  <si>
    <t>thorne</t>
  </si>
  <si>
    <t>smith</t>
  </si>
  <si>
    <t>kobold</t>
  </si>
  <si>
    <t>item quality</t>
  </si>
  <si>
    <t>Other</t>
  </si>
  <si>
    <t>utensils</t>
  </si>
  <si>
    <t>amulet</t>
  </si>
  <si>
    <t>morningstar</t>
  </si>
  <si>
    <t>cleaning</t>
  </si>
  <si>
    <t>stealth</t>
  </si>
  <si>
    <t>blinded</t>
  </si>
  <si>
    <t>orc</t>
  </si>
  <si>
    <t>bank</t>
  </si>
  <si>
    <t>sentience trait</t>
  </si>
  <si>
    <t>bag</t>
  </si>
  <si>
    <t>gloves</t>
  </si>
  <si>
    <t>rapier</t>
  </si>
  <si>
    <t>locking</t>
  </si>
  <si>
    <t>wings</t>
  </si>
  <si>
    <t>charmed</t>
  </si>
  <si>
    <t>warforged</t>
  </si>
  <si>
    <t>scroll</t>
  </si>
  <si>
    <t>cloak</t>
  </si>
  <si>
    <t>halberd</t>
  </si>
  <si>
    <t>resting</t>
  </si>
  <si>
    <t>weightless</t>
  </si>
  <si>
    <t>deafened</t>
  </si>
  <si>
    <t>yuan-Ti</t>
  </si>
  <si>
    <t>circlet</t>
  </si>
  <si>
    <t>boots</t>
  </si>
  <si>
    <t>shortsword</t>
  </si>
  <si>
    <t>speed</t>
  </si>
  <si>
    <t>size class</t>
  </si>
  <si>
    <t>exhaustion</t>
  </si>
  <si>
    <t>catfolk</t>
  </si>
  <si>
    <t>1-30 poor/reversed</t>
  </si>
  <si>
    <t>instrument</t>
  </si>
  <si>
    <t>common clothes</t>
  </si>
  <si>
    <t>warhammer</t>
  </si>
  <si>
    <t>mirror img</t>
  </si>
  <si>
    <t>1d4 regen</t>
  </si>
  <si>
    <t>frightnened</t>
  </si>
  <si>
    <t>half orc</t>
  </si>
  <si>
    <t>31-70 good</t>
  </si>
  <si>
    <t>Special</t>
  </si>
  <si>
    <t>scribe tools</t>
  </si>
  <si>
    <t>longbow</t>
  </si>
  <si>
    <t>minor cantrip</t>
  </si>
  <si>
    <t>combat adv</t>
  </si>
  <si>
    <t>grappled</t>
  </si>
  <si>
    <t>stables</t>
  </si>
  <si>
    <t>drow</t>
  </si>
  <si>
    <t>71-99 superior/+1</t>
  </si>
  <si>
    <t>Trove item</t>
  </si>
  <si>
    <t>furniture</t>
  </si>
  <si>
    <t>wand</t>
  </si>
  <si>
    <t>illusion</t>
  </si>
  <si>
    <t>incapacitated</t>
  </si>
  <si>
    <t>magic emporia</t>
  </si>
  <si>
    <t>half elf</t>
  </si>
  <si>
    <t>100 epic/+2</t>
  </si>
  <si>
    <t>Trove number</t>
  </si>
  <si>
    <t>polymorph inanimate object</t>
  </si>
  <si>
    <t>invisible</t>
  </si>
  <si>
    <t>animal friendship</t>
  </si>
  <si>
    <t>paralysed</t>
  </si>
  <si>
    <t>The NPC Generator</t>
  </si>
  <si>
    <t>detect magic</t>
  </si>
  <si>
    <t>petrified</t>
  </si>
  <si>
    <t>healing word</t>
  </si>
  <si>
    <t>poisoned</t>
  </si>
  <si>
    <t>Race</t>
  </si>
  <si>
    <t>Personality trait</t>
  </si>
  <si>
    <t>quaterstaff</t>
  </si>
  <si>
    <t>mending</t>
  </si>
  <si>
    <t>prone</t>
  </si>
  <si>
    <t>Armour Class</t>
  </si>
  <si>
    <t>stunned</t>
  </si>
  <si>
    <t>Hit points</t>
  </si>
  <si>
    <t>surprised</t>
  </si>
  <si>
    <t>Speed</t>
  </si>
  <si>
    <t>short bow</t>
  </si>
  <si>
    <t>unconscious</t>
  </si>
  <si>
    <t>STR</t>
  </si>
  <si>
    <t>DEX</t>
  </si>
  <si>
    <t>CON</t>
  </si>
  <si>
    <t>INT</t>
  </si>
  <si>
    <t>WIS</t>
  </si>
  <si>
    <t>CHA</t>
  </si>
  <si>
    <t>great axe</t>
  </si>
  <si>
    <t>Armour</t>
  </si>
  <si>
    <t>Weapon</t>
  </si>
  <si>
    <t>thron</t>
  </si>
  <si>
    <t>Other loot</t>
  </si>
  <si>
    <t>Quality</t>
  </si>
  <si>
    <t>morning star</t>
  </si>
  <si>
    <t>fear</t>
  </si>
  <si>
    <t>bless</t>
  </si>
  <si>
    <t>polymorph &lt;CR 8</t>
  </si>
  <si>
    <t>identify</t>
  </si>
  <si>
    <t>m</t>
  </si>
  <si>
    <t>w</t>
  </si>
  <si>
    <t xml:space="preserve"> c</t>
  </si>
  <si>
    <t>1a</t>
  </si>
  <si>
    <t xml:space="preserve"> b</t>
  </si>
  <si>
    <t>a</t>
  </si>
  <si>
    <t>W</t>
  </si>
  <si>
    <t>M</t>
  </si>
  <si>
    <t>N</t>
  </si>
  <si>
    <t>TL</t>
  </si>
  <si>
    <t>B</t>
  </si>
  <si>
    <t>H</t>
  </si>
  <si>
    <t>TR</t>
  </si>
  <si>
    <t>F</t>
  </si>
  <si>
    <t>BR</t>
  </si>
  <si>
    <t>BL</t>
  </si>
  <si>
    <t>C</t>
  </si>
  <si>
    <t>R</t>
  </si>
  <si>
    <t>D</t>
  </si>
  <si>
    <t>L</t>
  </si>
  <si>
    <t>V</t>
  </si>
  <si>
    <t xml:space="preserve">Commands </t>
  </si>
  <si>
    <t>Fill</t>
  </si>
  <si>
    <t>T</t>
  </si>
  <si>
    <t>U</t>
  </si>
  <si>
    <t>Top</t>
  </si>
  <si>
    <t>Bottom</t>
  </si>
  <si>
    <t>RT</t>
  </si>
  <si>
    <t>RB</t>
  </si>
  <si>
    <t>S</t>
  </si>
  <si>
    <t>Left</t>
  </si>
  <si>
    <t>$</t>
  </si>
  <si>
    <t>Right</t>
  </si>
  <si>
    <t>G</t>
  </si>
  <si>
    <t>Top &amp; Left</t>
  </si>
  <si>
    <t>LT</t>
  </si>
  <si>
    <t>Top &amp; Right</t>
  </si>
  <si>
    <t>Bottom &amp; Right</t>
  </si>
  <si>
    <t>TB</t>
  </si>
  <si>
    <t>Bottom &amp; Left</t>
  </si>
  <si>
    <t>LB</t>
  </si>
  <si>
    <t>Vertical lines</t>
  </si>
  <si>
    <t>LR</t>
  </si>
  <si>
    <t>RL</t>
  </si>
  <si>
    <t>horizontal lines</t>
  </si>
  <si>
    <t>BT</t>
  </si>
  <si>
    <t>n - shaped box</t>
  </si>
  <si>
    <t>C shaped box</t>
  </si>
  <si>
    <t>[</t>
  </si>
  <si>
    <t>U shapped box</t>
  </si>
  <si>
    <t>D-ish shaped box</t>
  </si>
  <si>
    <t>]</t>
  </si>
  <si>
    <t>^</t>
  </si>
  <si>
    <t xml:space="preserve">Square </t>
  </si>
  <si>
    <t xml:space="preserve">Demo video here: </t>
  </si>
  <si>
    <t>https://www.youtube.com/watch?v=X0P2uDtjLQc</t>
  </si>
  <si>
    <t>By Goblin's Henchman:</t>
  </si>
  <si>
    <t>https://goblinshenchman.wordpress.com/</t>
  </si>
  <si>
    <t xml:space="preserve">Lorc &amp; Delapouite </t>
  </si>
  <si>
    <t>leather armor</t>
  </si>
  <si>
    <t>studded leather armor</t>
  </si>
  <si>
    <t>hide armor</t>
  </si>
  <si>
    <t>chain shirt</t>
  </si>
  <si>
    <t>scale mail</t>
  </si>
  <si>
    <t>half-plate</t>
  </si>
  <si>
    <r>
      <t>`</t>
    </r>
    <r>
      <rPr>
        <sz val="11"/>
        <color theme="6" tint="0.79998168889431442"/>
        <rFont val="rpg-awesome"/>
      </rPr>
      <t></t>
    </r>
    <r>
      <rPr>
        <sz val="11"/>
        <color theme="6" tint="0.79998168889431442"/>
        <rFont val="Lato"/>
        <family val="2"/>
        <scheme val="minor"/>
      </rPr>
      <t>resistance</t>
    </r>
  </si>
  <si>
    <r>
      <rPr>
        <sz val="11"/>
        <color theme="6" tint="0.79998168889431442"/>
        <rFont val="rpg-awesome"/>
      </rPr>
      <t></t>
    </r>
    <r>
      <rPr>
        <sz val="11"/>
        <color theme="6" tint="0.79998168889431442"/>
        <rFont val="Webdings"/>
        <family val="1"/>
        <charset val="2"/>
      </rPr>
      <t>g</t>
    </r>
    <r>
      <rPr>
        <sz val="11"/>
        <color theme="6" tint="0.79998168889431442"/>
        <rFont val="Lato"/>
        <family val="2"/>
        <scheme val="minor"/>
      </rPr>
      <t>trove</t>
    </r>
  </si>
  <si>
    <r>
      <rPr>
        <sz val="11"/>
        <color theme="6" tint="0.79998168889431442"/>
        <rFont val="Wingdings"/>
        <charset val="2"/>
      </rPr>
      <t>t</t>
    </r>
    <r>
      <rPr>
        <sz val="11"/>
        <color theme="6" tint="0.79998168889431442"/>
        <rFont val="Calibri"/>
        <family val="2"/>
      </rPr>
      <t xml:space="preserve">    </t>
    </r>
    <r>
      <rPr>
        <sz val="11"/>
        <color theme="6" tint="0.79998168889431442"/>
        <rFont val="Lato"/>
        <family val="2"/>
        <scheme val="minor"/>
      </rPr>
      <t>Gear</t>
    </r>
  </si>
  <si>
    <t>For personal non-commercial use</t>
  </si>
  <si>
    <t>Please click on tabs below to browse map</t>
  </si>
  <si>
    <t>https://goblinshenchman.wordpress.com</t>
  </si>
  <si>
    <t xml:space="preserve">  Website:</t>
  </si>
  <si>
    <t xml:space="preserve">  Spreadsheet adaptation by Goblin's Henchman |  Goblin's Henchman is not endored or affliated with Alfons H.</t>
  </si>
  <si>
    <t>g</t>
  </si>
  <si>
    <t>t</t>
  </si>
  <si>
    <t>NPC Note</t>
  </si>
  <si>
    <t>Item Note</t>
  </si>
  <si>
    <t>Stat Block</t>
  </si>
  <si>
    <t>Monster note</t>
  </si>
  <si>
    <t xml:space="preserve">  Type/name</t>
  </si>
  <si>
    <t>Location</t>
  </si>
  <si>
    <t xml:space="preserve">  Optional space for DM to insert their notes into pop-up comment boxes</t>
  </si>
  <si>
    <t>Notes</t>
  </si>
  <si>
    <t>d100</t>
  </si>
  <si>
    <t>low range</t>
  </si>
  <si>
    <t>quality</t>
  </si>
  <si>
    <t>1-30</t>
  </si>
  <si>
    <t>reversed</t>
  </si>
  <si>
    <t>31-70</t>
  </si>
  <si>
    <t>71-99</t>
  </si>
  <si>
    <t>superior</t>
  </si>
  <si>
    <t>epic</t>
  </si>
  <si>
    <t>Icons</t>
  </si>
  <si>
    <t>Random Noble Names</t>
  </si>
  <si>
    <t>Random Names</t>
  </si>
  <si>
    <r>
      <t>Arabel</t>
    </r>
    <r>
      <rPr>
        <sz val="11"/>
        <color theme="1"/>
        <rFont val="rpg-awesome"/>
      </rPr>
      <t xml:space="preserve"> </t>
    </r>
  </si>
  <si>
    <t>1. Assault/Raid</t>
  </si>
  <si>
    <t>1. Fortress</t>
  </si>
  <si>
    <t>2. Town</t>
  </si>
  <si>
    <t>3. Ship</t>
  </si>
  <si>
    <t>4. Ambush</t>
  </si>
  <si>
    <t>5. Skirmish</t>
  </si>
  <si>
    <t>1. Extraction (Voluntary/Involuntary)</t>
  </si>
  <si>
    <t>1. Jail</t>
  </si>
  <si>
    <t>2. Prison camp</t>
  </si>
  <si>
    <t>3. Private prison</t>
  </si>
  <si>
    <t>4. Prisoner of war</t>
  </si>
  <si>
    <t>5. From employment (corporation/crown)</t>
  </si>
  <si>
    <t>6. Natural Disaster</t>
  </si>
  <si>
    <t>7. From hostile forces</t>
  </si>
  <si>
    <t>From</t>
  </si>
  <si>
    <t>1. Tower</t>
  </si>
  <si>
    <t>2. Dungeon</t>
  </si>
  <si>
    <t>3. Jail</t>
  </si>
  <si>
    <t>4. Camp</t>
  </si>
  <si>
    <t>5. Building</t>
  </si>
  <si>
    <t>1.  </t>
  </si>
  <si>
    <t>1. Theft</t>
  </si>
  <si>
    <t>1. Caravan</t>
  </si>
  <si>
    <t>2. Individual</t>
  </si>
  <si>
    <t>3. Building</t>
  </si>
  <si>
    <t>4. Hijacking</t>
  </si>
  <si>
    <t>5. Kidnapping</t>
  </si>
  <si>
    <t>6. Piracy (Tranfer of goods between vehicles)</t>
  </si>
  <si>
    <t>7. Salvage</t>
  </si>
  <si>
    <t>1. Bounty</t>
  </si>
  <si>
    <t>1. Monster</t>
  </si>
  <si>
    <t>3. Posse</t>
  </si>
  <si>
    <t>4. Pest-Control</t>
  </si>
  <si>
    <t>5. Hunting (Safari-style)</t>
  </si>
  <si>
    <t>6. Hunting (Commercial gain)</t>
  </si>
  <si>
    <t>1. Any of the above may be Dead or Alive</t>
  </si>
  <si>
    <t>1. Escort</t>
  </si>
  <si>
    <t>2. Caravan</t>
  </si>
  <si>
    <t>1. Commercial</t>
  </si>
  <si>
    <t>2. Pilgrimage</t>
  </si>
  <si>
    <t>3. Animal (Cattle)</t>
  </si>
  <si>
    <t>4. Object/Transport</t>
  </si>
  <si>
    <t>5. Message/Parcel</t>
  </si>
  <si>
    <t>6. Personnel</t>
  </si>
  <si>
    <t>7. Smuggling</t>
  </si>
  <si>
    <t>1. Goods</t>
  </si>
  <si>
    <t>2. Weapons</t>
  </si>
  <si>
    <t>3. People/Items</t>
  </si>
  <si>
    <t>Assault/Raid: </t>
  </si>
  <si>
    <t>You must attack and kill/retrieve a macguffin</t>
  </si>
  <si>
    <t>You must defend a structure that someone is planning to attack</t>
  </si>
  <si>
    <t>You attack the structure, but the 'victims' welcome you</t>
  </si>
  <si>
    <t>You attack the structure and the victims welcome you, but then try to kill you</t>
  </si>
  <si>
    <t>There are long term consequences of the Assault</t>
  </si>
  <si>
    <t>Extraction:</t>
  </si>
  <si>
    <t>You must recover or retrieve the macguffin</t>
  </si>
  <si>
    <t>You must insert or place the macguffin in the target area</t>
  </si>
  <si>
    <t>You are the macguffin to be retrieved</t>
  </si>
  <si>
    <t>You go to the macguffin and they want to stay or you see a reason retrieving it would be bad</t>
  </si>
  <si>
    <t>You go to the macguffin and they want to stay because they just wanted to expose weaknesses where they are (or some other method via they help their captors)</t>
  </si>
  <si>
    <t>You go to the macguffin and decide retrieving it would be bad, but really it's bad to not retrieve it because you were misinformed</t>
  </si>
  <si>
    <t>There is no macguffin and never was</t>
  </si>
  <si>
    <t>The maguffin is surprisingly difficult to retrieve</t>
  </si>
  <si>
    <t>Theft:</t>
  </si>
  <si>
    <t>You must steal a macguffin</t>
  </si>
  <si>
    <t>You must protect the macguffin from theft</t>
  </si>
  <si>
    <t>When you go to steal the macguffin it's not their or is not what you expected</t>
  </si>
  <si>
    <t>As above, except it secretly is (illusion, secret compartment)</t>
  </si>
  <si>
    <t>You go to steal the item and discover the owners are glad to part with it or the macguffin wants to be stolen</t>
  </si>
  <si>
    <t>There is no treasure to steal</t>
  </si>
  <si>
    <t>Bounty:</t>
  </si>
  <si>
    <t>You get paid for killing a creature</t>
  </si>
  <si>
    <t>You get paid for preventing people from poaching or killing a creature</t>
  </si>
  <si>
    <t>The bounty is on your head</t>
  </si>
  <si>
    <t>The creature or the reward is fictional</t>
  </si>
  <si>
    <t>No one believes the creature still exists but it does</t>
  </si>
  <si>
    <t>The bounty on a creature is very high, after killing many of them, the effects on the ecosystem become known</t>
  </si>
  <si>
    <t>Escort:</t>
  </si>
  <si>
    <t>You must accompany a macguffin to a destination</t>
  </si>
  <si>
    <t>You are the person to be escorted</t>
  </si>
  <si>
    <t>Something has affected the destination that makes completion of the mission impossible</t>
  </si>
  <si>
    <t>The macguffin is not what it appears, making delivery impossible</t>
  </si>
  <si>
    <t>Coup d'eat:</t>
  </si>
  <si>
    <t>You must unseat a person in power</t>
  </si>
  <si>
    <t>You are the person in power someone is attempting to unseat</t>
  </si>
  <si>
    <t>The person in power is actually the one who should be</t>
  </si>
  <si>
    <t>The person in power is the one who hired you to depose him</t>
  </si>
  <si>
    <t>You don't need to unseat the person in power because of their new position</t>
  </si>
  <si>
    <t>Performing the Coup d'eat destablizes the region and the fallout changes the shape of the campaign</t>
  </si>
  <si>
    <t>Duel/Contest:</t>
  </si>
  <si>
    <t>You must defeat an opponent</t>
  </si>
  <si>
    <t>Someone is trying to stop or defeat you</t>
  </si>
  <si>
    <t>Your opponent throws the match</t>
  </si>
  <si>
    <t>Your opponent loses, meanwhile he's accomplishing his goal while you're tied up with him</t>
  </si>
  <si>
    <t>The contest is called on account of weather</t>
  </si>
  <si>
    <t>The contest doesn't need to occur because of other developments that put you and your opponent on the same side</t>
  </si>
  <si>
    <t>Assassination:</t>
  </si>
  <si>
    <t>You must kill a target</t>
  </si>
  <si>
    <t>People have taken a contract out on your life</t>
  </si>
  <si>
    <t>The person is paying you to kill them</t>
  </si>
  <si>
    <t>The person is paying you to kill them, but is actually under the control of the players enemies</t>
  </si>
  <si>
    <t>When you go to kill them, they are removed in another way as an obstacle (or perhaps they leave the prime material) meaning it is no longer necessary to kill them</t>
  </si>
  <si>
    <t>Assassinating your target causes more problems then it solves</t>
  </si>
  <si>
    <t>Sabotage:</t>
  </si>
  <si>
    <t>You must sabotage a target</t>
  </si>
  <si>
    <t>You must protect a target from being sabotaged</t>
  </si>
  <si>
    <t>There is a non-functional device that must be repaired</t>
  </si>
  <si>
    <t>The target you set out to sabotage is already non-functional</t>
  </si>
  <si>
    <t>The non-functional target is actually just a ruse, the real danger is coming from another foreshadowed source</t>
  </si>
  <si>
    <t>The target due for sabotage fails of its own accord for entirly seperate reasons</t>
  </si>
  <si>
    <t>Sabotaging the target actually makes your own goals more difficult to achieve</t>
  </si>
  <si>
    <t>Exploration:</t>
  </si>
  <si>
    <t>You must explore an area</t>
  </si>
  <si>
    <t>You must prevent a group from finding out about an area</t>
  </si>
  <si>
    <t>You set out to explore an area only to discover it is already well mapped</t>
  </si>
  <si>
    <t>You discover a well mapped out area that you set out to explore but find that all the maps are very inaccurate</t>
  </si>
  <si>
    <t>Mysteries:</t>
  </si>
  <si>
    <t>You must solve a mystery</t>
  </si>
  <si>
    <t>You must prevent someone from discovering what you have done</t>
  </si>
  <si>
    <t>You set out to solve a mystery, but the solution is easily found. Knowing it causes a whole new set of problems</t>
  </si>
  <si>
    <t>Something happened with an obvious solution, a close examination will show that perhaps the obvious solution isn't correct</t>
  </si>
  <si>
    <t>Something that appears to be a mystery is clearly not when examined</t>
  </si>
  <si>
    <t>Skill:</t>
  </si>
  <si>
    <t>Your skill or work is tested</t>
  </si>
  <si>
    <t>You are needing to hire people for a project</t>
  </si>
  <si>
    <t>You set out to do a job, but it turns out there are bigger problems</t>
  </si>
  <si>
    <t>The bigger problems require a different skill you have</t>
  </si>
  <si>
    <t>It turns out that a skilled person wasn't needed at all</t>
  </si>
  <si>
    <t>Rarity Modifier</t>
  </si>
  <si>
    <t>Rarity</t>
  </si>
  <si>
    <t>Supply/Demand Modifier</t>
  </si>
  <si>
    <t>Supply/Demand</t>
  </si>
  <si>
    <t>Intim/Persuade:</t>
  </si>
  <si>
    <t>Reputation:</t>
  </si>
  <si>
    <t>Charisma bonus:</t>
  </si>
  <si>
    <t>Modifier -&gt;</t>
  </si>
  <si>
    <t>Legendary</t>
  </si>
  <si>
    <t>Honored</t>
  </si>
  <si>
    <t>Renowned</t>
  </si>
  <si>
    <t>Liked</t>
  </si>
  <si>
    <t>Known</t>
  </si>
  <si>
    <t>Disliked</t>
  </si>
  <si>
    <t>Reviled</t>
  </si>
  <si>
    <t>Hated</t>
  </si>
  <si>
    <t>Character modifier</t>
  </si>
  <si>
    <t>cp</t>
  </si>
  <si>
    <t>sp</t>
  </si>
  <si>
    <t>gp</t>
  </si>
  <si>
    <t>=</t>
  </si>
  <si>
    <t>When characters make a successful Intimidate or Persuasion skill check during a vendor transaction, you can apply this bonus to the transaction.</t>
  </si>
  <si>
    <t>Intimidation and Persuasion</t>
  </si>
  <si>
    <t>A character's charisma can affect the outcome of a transaction. While it is not necessary to calculate every time, it can reward players for roleplaying a particular transaction. Charisma bonus discounts are based on an individual player rather than the party as a whole.</t>
  </si>
  <si>
    <t>Charisma Bonus</t>
  </si>
  <si>
    <t>Reputation is the character's standing within a particular town, city, region, empire, or even with the vendor themselves. Reputation is tracked by the DM. Reputation can change over time and is generally based on the party as a whole. As the characters gain more renown, townspeople are more likely to want to aid them. In this case, it is with a discount on goods to help in their fight. On the reverse end of the spectrum, hated or disliked characters may get charged more. Anything below a -3 and the vendor will not even do business with the party.</t>
  </si>
  <si>
    <t>Reputation</t>
  </si>
  <si>
    <t>Marks and Cents are an alternative currency system that I have been experimenting with. Depending on your campaign they could be Imperial Marks, Alliance Marks, Marks of Sale, or some other name that suits the environment that your world is built in. A Mark is equal to 25 gold pieces by default, but can change to your preference. Cent are 1/100th of a Mark. This is designed to have a little larger increment of currency rather than tracking thousands of pieces and add to the world flare. Small transactions still require copper.</t>
  </si>
  <si>
    <t>Marks and Cents</t>
  </si>
  <si>
    <t>Remaining</t>
  </si>
  <si>
    <t>Cost</t>
  </si>
  <si>
    <t>Character GP</t>
  </si>
  <si>
    <t>Cashier Calculator</t>
  </si>
  <si>
    <t>Orange highlighed cells are drop down menus. Select the bonus range for each and the table will adjust the price values.</t>
  </si>
  <si>
    <t>Total bonus</t>
  </si>
  <si>
    <t>Modifier</t>
  </si>
  <si>
    <t>Rarity of magic items in your world.</t>
  </si>
  <si>
    <t>Rarity of magic items in the region.</t>
  </si>
  <si>
    <t>Discount</t>
  </si>
  <si>
    <t>Value</t>
  </si>
  <si>
    <t>Magic Bonus</t>
  </si>
  <si>
    <t>Is the vendor being persuaded or intimidated?</t>
  </si>
  <si>
    <t>Intim/Persuade</t>
  </si>
  <si>
    <t>Reputation with vendor or town</t>
  </si>
  <si>
    <t>Character Rep</t>
  </si>
  <si>
    <t>Bonus</t>
  </si>
  <si>
    <t>Marks</t>
  </si>
  <si>
    <t>CP</t>
  </si>
  <si>
    <t>SP</t>
  </si>
  <si>
    <t>GP</t>
  </si>
  <si>
    <t>Your Price (gp)</t>
  </si>
  <si>
    <t xml:space="preserve"> Base Cost</t>
  </si>
  <si>
    <t>Modified Magic Equipment Costs</t>
  </si>
  <si>
    <t>Modified Basic Equipment Costs</t>
  </si>
  <si>
    <t>Lbs</t>
  </si>
  <si>
    <t>Plate mail</t>
  </si>
  <si>
    <t xml:space="preserve">Spyglass </t>
  </si>
  <si>
    <t xml:space="preserve">Half plate </t>
  </si>
  <si>
    <t xml:space="preserve">Breastplate </t>
  </si>
  <si>
    <t>Splint mail</t>
  </si>
  <si>
    <t xml:space="preserve">Magnifying glass </t>
  </si>
  <si>
    <t xml:space="preserve">Poison, basic (vial) </t>
  </si>
  <si>
    <t xml:space="preserve">Chain mail </t>
  </si>
  <si>
    <t xml:space="preserve">Crossbow, hand </t>
  </si>
  <si>
    <t xml:space="preserve">Alchemist’s fire (flask) </t>
  </si>
  <si>
    <t xml:space="preserve">Alchemist’s supplies </t>
  </si>
  <si>
    <t xml:space="preserve">Antitoxin (vial) </t>
  </si>
  <si>
    <t xml:space="preserve">Chain shirt </t>
  </si>
  <si>
    <t xml:space="preserve">Crossbow, heavy </t>
  </si>
  <si>
    <t xml:space="preserve">Greatsword </t>
  </si>
  <si>
    <t xml:space="preserve">Longbow </t>
  </si>
  <si>
    <t xml:space="preserve">Poisoner’s kit </t>
  </si>
  <si>
    <t xml:space="preserve">Potion of healing </t>
  </si>
  <si>
    <t xml:space="preserve">Scale mail </t>
  </si>
  <si>
    <t xml:space="preserve">Spellbook </t>
  </si>
  <si>
    <t xml:space="preserve">Tinker’s tools </t>
  </si>
  <si>
    <t>Studded leather armor</t>
  </si>
  <si>
    <t>Lute (Musical instrument)</t>
  </si>
  <si>
    <t>Bagpipes (Musical instrument)</t>
  </si>
  <si>
    <t xml:space="preserve">Glassblower’s tools </t>
  </si>
  <si>
    <t xml:space="preserve">Greataxe </t>
  </si>
  <si>
    <t>Lyre (Musical instrument)</t>
  </si>
  <si>
    <t xml:space="preserve">Ring mail </t>
  </si>
  <si>
    <t>Viol (Musical instrument)</t>
  </si>
  <si>
    <t xml:space="preserve">Acid (vial) </t>
  </si>
  <si>
    <t xml:space="preserve">Book </t>
  </si>
  <si>
    <t xml:space="preserve">Climber's kit </t>
  </si>
  <si>
    <t xml:space="preserve">Component pouch </t>
  </si>
  <si>
    <t xml:space="preserve">Crossbow, light </t>
  </si>
  <si>
    <t xml:space="preserve">Disguise kit </t>
  </si>
  <si>
    <t>Dulcimer (Musical instrument)</t>
  </si>
  <si>
    <t xml:space="preserve">Holy water (flask) </t>
  </si>
  <si>
    <t xml:space="preserve">Hourglass </t>
  </si>
  <si>
    <t xml:space="preserve">Jeweler’s tools </t>
  </si>
  <si>
    <t xml:space="preserve">Navigator’s tools </t>
  </si>
  <si>
    <t xml:space="preserve">Rapier </t>
  </si>
  <si>
    <t xml:space="preserve">Scimitar </t>
  </si>
  <si>
    <t xml:space="preserve">Shortbow </t>
  </si>
  <si>
    <t xml:space="preserve">Thieves’ tools </t>
  </si>
  <si>
    <t xml:space="preserve">Brewer’s supplies </t>
  </si>
  <si>
    <t xml:space="preserve">Glaive </t>
  </si>
  <si>
    <t xml:space="preserve">Halberd </t>
  </si>
  <si>
    <t>Orb (Arcane focus)</t>
  </si>
  <si>
    <t xml:space="preserve">Smith’s tools </t>
  </si>
  <si>
    <t xml:space="preserve">Cartographer’s tools </t>
  </si>
  <si>
    <t xml:space="preserve">Clothes, fine </t>
  </si>
  <si>
    <t xml:space="preserve">Forgery kit </t>
  </si>
  <si>
    <t xml:space="preserve">Longsword </t>
  </si>
  <si>
    <t xml:space="preserve">Morningstar </t>
  </si>
  <si>
    <t xml:space="preserve">Warhammer </t>
  </si>
  <si>
    <t>Pan flute (Musical instrument)</t>
  </si>
  <si>
    <t xml:space="preserve">Battleaxe </t>
  </si>
  <si>
    <t xml:space="preserve">Blowgun </t>
  </si>
  <si>
    <t xml:space="preserve">Calligrapher's supplies </t>
  </si>
  <si>
    <t>Crystal (Arcane focus)</t>
  </si>
  <si>
    <t xml:space="preserve">Flail </t>
  </si>
  <si>
    <t>Hide armor</t>
  </si>
  <si>
    <t xml:space="preserve">Ink (1 ounce bottle) </t>
  </si>
  <si>
    <t xml:space="preserve">Lance </t>
  </si>
  <si>
    <t xml:space="preserve">Lantern, bullseye </t>
  </si>
  <si>
    <t>Leather armor</t>
  </si>
  <si>
    <t xml:space="preserve">Lock </t>
  </si>
  <si>
    <t xml:space="preserve">Mason’s tools </t>
  </si>
  <si>
    <t xml:space="preserve">Maul </t>
  </si>
  <si>
    <t xml:space="preserve">Painter’s supplies </t>
  </si>
  <si>
    <t xml:space="preserve">Potter’s tools </t>
  </si>
  <si>
    <t>Rod (Arcane focus)</t>
  </si>
  <si>
    <t xml:space="preserve">Rope, silk (50 feet) </t>
  </si>
  <si>
    <t xml:space="preserve">Shield </t>
  </si>
  <si>
    <t xml:space="preserve">Shortsword </t>
  </si>
  <si>
    <t>Wand (Arcane focus)</t>
  </si>
  <si>
    <t>Yew wand (Druidic focus)</t>
  </si>
  <si>
    <t xml:space="preserve">Carpenter’s tools </t>
  </si>
  <si>
    <t>Drum (Musical instrument)</t>
  </si>
  <si>
    <t>Amulet (Holy symbol)</t>
  </si>
  <si>
    <t xml:space="preserve">Chain (10 feet) </t>
  </si>
  <si>
    <t xml:space="preserve">Chest </t>
  </si>
  <si>
    <t xml:space="preserve">Clothes, costume </t>
  </si>
  <si>
    <t xml:space="preserve">Cobbler’s tools </t>
  </si>
  <si>
    <t>Emblem (Holy symbol)</t>
  </si>
  <si>
    <t xml:space="preserve">Handaxe </t>
  </si>
  <si>
    <t xml:space="preserve">Healer’s kit </t>
  </si>
  <si>
    <t xml:space="preserve">Herbalism kit </t>
  </si>
  <si>
    <t xml:space="preserve">Hunting trap </t>
  </si>
  <si>
    <t xml:space="preserve">Lantern, hooded </t>
  </si>
  <si>
    <t xml:space="preserve">Leatherworker’s tools </t>
  </si>
  <si>
    <t xml:space="preserve">Mace </t>
  </si>
  <si>
    <t xml:space="preserve">Mirror, steel </t>
  </si>
  <si>
    <t>Padded armor</t>
  </si>
  <si>
    <t xml:space="preserve">Perfume (vial) </t>
  </si>
  <si>
    <t>Pike</t>
  </si>
  <si>
    <t>Reliquary (Holy symbol)</t>
  </si>
  <si>
    <t xml:space="preserve">Scale, merchant’s </t>
  </si>
  <si>
    <t xml:space="preserve">Signet ring </t>
  </si>
  <si>
    <t>Staff (Arcane focus)</t>
  </si>
  <si>
    <t>Trident</t>
  </si>
  <si>
    <t xml:space="preserve">War pick </t>
  </si>
  <si>
    <t>Wooden staff (Druidic focus)</t>
  </si>
  <si>
    <t xml:space="preserve">Ram, portable </t>
  </si>
  <si>
    <t>Horn (Musical instrument)</t>
  </si>
  <si>
    <t xml:space="preserve">Abacus </t>
  </si>
  <si>
    <t xml:space="preserve">Backpack </t>
  </si>
  <si>
    <t xml:space="preserve">Barrel </t>
  </si>
  <si>
    <t xml:space="preserve">Bottle, glass </t>
  </si>
  <si>
    <t xml:space="preserve">Clothes, traveler’s </t>
  </si>
  <si>
    <t xml:space="preserve">Crowbar </t>
  </si>
  <si>
    <t xml:space="preserve">Dagger </t>
  </si>
  <si>
    <t>Flute (Musical instrument)</t>
  </si>
  <si>
    <t xml:space="preserve">Grappling hook </t>
  </si>
  <si>
    <t xml:space="preserve">Hammer, sledge </t>
  </si>
  <si>
    <t>Light hammer</t>
  </si>
  <si>
    <t xml:space="preserve">Manacles </t>
  </si>
  <si>
    <t xml:space="preserve">Pick, miner’s </t>
  </si>
  <si>
    <t xml:space="preserve">Pot, iron </t>
  </si>
  <si>
    <t>Shawm (Musical instrument)</t>
  </si>
  <si>
    <t xml:space="preserve">Shovel </t>
  </si>
  <si>
    <t xml:space="preserve">Tent, two-person </t>
  </si>
  <si>
    <t xml:space="preserve">Whip </t>
  </si>
  <si>
    <t xml:space="preserve">Arrows (20) </t>
  </si>
  <si>
    <t xml:space="preserve">Ball bearings (bag o f 1,000) </t>
  </si>
  <si>
    <t xml:space="preserve">Bedroll </t>
  </si>
  <si>
    <t xml:space="preserve">Bell </t>
  </si>
  <si>
    <t xml:space="preserve">Block and tackle </t>
  </si>
  <si>
    <t xml:space="preserve">Blowgun needles (50) </t>
  </si>
  <si>
    <t xml:space="preserve">Caltrops (bag of 20) </t>
  </si>
  <si>
    <t xml:space="preserve">Case, crossbow bolt </t>
  </si>
  <si>
    <t xml:space="preserve">Case, map or scroll </t>
  </si>
  <si>
    <t xml:space="preserve">Cook’s utensils </t>
  </si>
  <si>
    <t xml:space="preserve">Crossbow bolts (20) </t>
  </si>
  <si>
    <t>Dragonchess set (Gaming set)</t>
  </si>
  <si>
    <t xml:space="preserve">Fishing tackle </t>
  </si>
  <si>
    <t xml:space="preserve">Hammer </t>
  </si>
  <si>
    <t>Net</t>
  </si>
  <si>
    <t xml:space="preserve">Quiver </t>
  </si>
  <si>
    <t xml:space="preserve">Robes </t>
  </si>
  <si>
    <t xml:space="preserve">Rope, hempen (50 feet) </t>
  </si>
  <si>
    <t>Sickle</t>
  </si>
  <si>
    <t>Spear</t>
  </si>
  <si>
    <t xml:space="preserve">Spikes, iron (10) </t>
  </si>
  <si>
    <t>Sprig of mistletoe (Druidic focus)</t>
  </si>
  <si>
    <t>Three-Dragon Ante set (Gaming set)</t>
  </si>
  <si>
    <t>Totem (Druidic focus)</t>
  </si>
  <si>
    <t xml:space="preserve">Vial </t>
  </si>
  <si>
    <t xml:space="preserve">Weaver’s tools </t>
  </si>
  <si>
    <t xml:space="preserve">Woodcarver's tools </t>
  </si>
  <si>
    <t xml:space="preserve">Blanket </t>
  </si>
  <si>
    <t xml:space="preserve">Clothes, common </t>
  </si>
  <si>
    <t xml:space="preserve">javelin </t>
  </si>
  <si>
    <t xml:space="preserve">Lamp </t>
  </si>
  <si>
    <t>Playing card set (Gaming set)</t>
  </si>
  <si>
    <t xml:space="preserve">Pouch </t>
  </si>
  <si>
    <t xml:space="preserve">Rations (1 day) </t>
  </si>
  <si>
    <t xml:space="preserve">Sealing wax </t>
  </si>
  <si>
    <t xml:space="preserve">Tinderbox </t>
  </si>
  <si>
    <t xml:space="preserve">Basket </t>
  </si>
  <si>
    <t>Greatclub</t>
  </si>
  <si>
    <t xml:space="preserve">Mess kit </t>
  </si>
  <si>
    <t xml:space="preserve">Paper (one sheet) </t>
  </si>
  <si>
    <t xml:space="preserve">Quarterstaff </t>
  </si>
  <si>
    <t>Waterskin (full)</t>
  </si>
  <si>
    <t xml:space="preserve">Club </t>
  </si>
  <si>
    <t>Dice set (Gaming set)</t>
  </si>
  <si>
    <t xml:space="preserve">Ladder (10-foot) </t>
  </si>
  <si>
    <t xml:space="preserve">Oil (flask) </t>
  </si>
  <si>
    <t xml:space="preserve">Parchment (one sheet) </t>
  </si>
  <si>
    <t xml:space="preserve">Sling </t>
  </si>
  <si>
    <t xml:space="preserve">Bucket </t>
  </si>
  <si>
    <t xml:space="preserve">Dart </t>
  </si>
  <si>
    <t xml:space="preserve">Piton </t>
  </si>
  <si>
    <t xml:space="preserve">Pole (10-foot) </t>
  </si>
  <si>
    <t xml:space="preserve">Signal whistle </t>
  </si>
  <si>
    <t xml:space="preserve">Sling bullets (20) </t>
  </si>
  <si>
    <t xml:space="preserve">Flask or tankard </t>
  </si>
  <si>
    <t xml:space="preserve">Ink pen </t>
  </si>
  <si>
    <t xml:space="preserve">Jug or pitcher </t>
  </si>
  <si>
    <t xml:space="preserve">Soap </t>
  </si>
  <si>
    <t xml:space="preserve">Candle </t>
  </si>
  <si>
    <t xml:space="preserve">Chalk (1 piece) </t>
  </si>
  <si>
    <t xml:space="preserve">Sack </t>
  </si>
  <si>
    <t xml:space="preserve">Torch </t>
  </si>
  <si>
    <t xml:space="preserve">Whetstone </t>
  </si>
  <si>
    <t xml:space="preserve">Unarmed strike </t>
  </si>
  <si>
    <t xml:space="preserve">  Original map made by Alfons H. and used with permission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</si>
</sst>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8" formatCode="\+#"/>
    <numFmt numFmtId="169" formatCode="\+#;0;\-#"/>
  </numFmts>
  <fonts count="89" x14ac:knownFonts="1">
    <font>
      <sz val="11"/>
      <color theme="1"/>
      <name val="Lato"/>
      <family val="2"/>
      <charset val="204"/>
      <scheme val="minor"/>
    </font>
    <font>
      <sz val="11"/>
      <color theme="1"/>
      <name val="Segoe UI"/>
      <family val="2"/>
      <charset val="204"/>
    </font>
    <font>
      <sz val="11"/>
      <color theme="1"/>
      <name val="Lato"/>
      <family val="1"/>
      <charset val="204"/>
      <scheme val="minor"/>
    </font>
    <font>
      <u/>
      <sz val="11"/>
      <color theme="10"/>
      <name val="Lato"/>
      <family val="2"/>
      <charset val="204"/>
      <scheme val="minor"/>
    </font>
    <font>
      <sz val="13.5"/>
      <color rgb="FF000000"/>
      <name val="Segoe UI"/>
      <family val="2"/>
      <charset val="204"/>
    </font>
    <font>
      <b/>
      <sz val="8"/>
      <name val="Arial"/>
      <family val="2"/>
    </font>
    <font>
      <sz val="10"/>
      <name val="Arial"/>
      <family val="2"/>
      <charset val="204"/>
    </font>
    <font>
      <sz val="8"/>
      <name val="Arial"/>
      <family val="2"/>
    </font>
    <font>
      <sz val="8"/>
      <name val="Courier New"/>
      <family val="3"/>
    </font>
    <font>
      <sz val="8"/>
      <name val="Arial"/>
      <family val="2"/>
      <charset val="204"/>
    </font>
    <font>
      <sz val="8"/>
      <color indexed="10"/>
      <name val="Arial"/>
      <family val="2"/>
    </font>
    <font>
      <sz val="11"/>
      <color rgb="FFFFFF00"/>
      <name val="Lato"/>
      <family val="2"/>
      <charset val="204"/>
      <scheme val="minor"/>
    </font>
    <font>
      <sz val="9"/>
      <color indexed="81"/>
      <name val="Tahoma"/>
      <family val="2"/>
      <charset val="204"/>
    </font>
    <font>
      <b/>
      <sz val="9"/>
      <color indexed="81"/>
      <name val="Tahoma"/>
      <family val="2"/>
      <charset val="204"/>
    </font>
    <font>
      <sz val="8"/>
      <color rgb="FF000000"/>
      <name val="Arial"/>
      <family val="2"/>
      <charset val="204"/>
    </font>
    <font>
      <sz val="8"/>
      <color rgb="FFFF0000"/>
      <name val="Arial"/>
      <family val="2"/>
      <charset val="204"/>
    </font>
    <font>
      <sz val="11"/>
      <color theme="1"/>
      <name val="Lato"/>
      <family val="2"/>
      <charset val="204"/>
      <scheme val="minor"/>
    </font>
    <font>
      <b/>
      <sz val="13"/>
      <color theme="3"/>
      <name val="Segoe UI"/>
      <family val="2"/>
      <charset val="204"/>
    </font>
    <font>
      <b/>
      <sz val="11"/>
      <color theme="3"/>
      <name val="Segoe UI"/>
      <family val="2"/>
      <charset val="204"/>
    </font>
    <font>
      <sz val="11"/>
      <color rgb="FF3F3F76"/>
      <name val="Segoe UI"/>
      <family val="2"/>
      <charset val="204"/>
    </font>
    <font>
      <b/>
      <sz val="11"/>
      <color rgb="FF3F3F3F"/>
      <name val="Segoe UI"/>
      <family val="2"/>
      <charset val="204"/>
    </font>
    <font>
      <b/>
      <sz val="11"/>
      <color rgb="FFFA7D00"/>
      <name val="Segoe UI"/>
      <family val="2"/>
      <charset val="204"/>
    </font>
    <font>
      <b/>
      <sz val="11"/>
      <color theme="1"/>
      <name val="Segoe UI"/>
      <family val="2"/>
      <charset val="204"/>
    </font>
    <font>
      <b/>
      <sz val="11"/>
      <color theme="0"/>
      <name val="Lato"/>
      <family val="2"/>
      <charset val="204"/>
      <scheme val="minor"/>
    </font>
    <font>
      <sz val="11"/>
      <color rgb="FF000000"/>
      <name val="Arial Unicode MS"/>
      <family val="2"/>
      <charset val="204"/>
    </font>
    <font>
      <sz val="12"/>
      <color rgb="FF000000"/>
      <name val="Arial Unicode MS"/>
      <family val="2"/>
      <charset val="204"/>
    </font>
    <font>
      <sz val="11"/>
      <color theme="1"/>
      <name val="Lato"/>
      <family val="2"/>
      <scheme val="minor"/>
    </font>
    <font>
      <b/>
      <sz val="11"/>
      <color theme="1"/>
      <name val="Lato"/>
      <family val="1"/>
      <scheme val="minor"/>
    </font>
    <font>
      <sz val="10"/>
      <name val="Lato"/>
      <family val="2"/>
      <scheme val="minor"/>
    </font>
    <font>
      <sz val="9"/>
      <name val="Lato"/>
      <family val="2"/>
      <scheme val="minor"/>
    </font>
    <font>
      <sz val="10"/>
      <color theme="0"/>
      <name val="Lato"/>
      <family val="2"/>
      <scheme val="minor"/>
    </font>
    <font>
      <sz val="8"/>
      <name val="Lato"/>
      <family val="2"/>
      <scheme val="minor"/>
    </font>
    <font>
      <sz val="12"/>
      <color indexed="81"/>
      <name val="Tahoma"/>
      <family val="2"/>
    </font>
    <font>
      <b/>
      <u/>
      <sz val="10"/>
      <name val="Lato"/>
      <family val="2"/>
      <scheme val="minor"/>
    </font>
    <font>
      <sz val="10"/>
      <color rgb="FFFFFFFF"/>
      <name val="Lato"/>
      <family val="2"/>
      <scheme val="minor"/>
    </font>
    <font>
      <b/>
      <sz val="10"/>
      <name val="Lato"/>
      <family val="2"/>
      <scheme val="minor"/>
    </font>
    <font>
      <u/>
      <sz val="11"/>
      <color theme="10"/>
      <name val="Lato"/>
      <family val="2"/>
      <scheme val="minor"/>
    </font>
    <font>
      <sz val="11"/>
      <color theme="1"/>
      <name val="rpg-awesome"/>
    </font>
    <font>
      <sz val="16"/>
      <color rgb="FFFFFF00"/>
      <name val="Algerian"/>
      <family val="5"/>
    </font>
    <font>
      <sz val="11"/>
      <color rgb="FFFFFF00"/>
      <name val="Lato"/>
      <family val="2"/>
      <scheme val="minor"/>
    </font>
    <font>
      <b/>
      <sz val="11"/>
      <color theme="1"/>
      <name val="Lato"/>
      <family val="2"/>
      <charset val="204"/>
      <scheme val="minor"/>
    </font>
    <font>
      <b/>
      <sz val="11"/>
      <color theme="3" tint="0.79998168889431442"/>
      <name val="Lato"/>
      <family val="2"/>
      <charset val="204"/>
      <scheme val="minor"/>
    </font>
    <font>
      <sz val="11"/>
      <color rgb="FFC00000"/>
      <name val="Lato"/>
      <family val="2"/>
      <charset val="204"/>
      <scheme val="minor"/>
    </font>
    <font>
      <sz val="11"/>
      <color theme="6" tint="0.79998168889431442"/>
      <name val="Lato"/>
      <family val="2"/>
      <scheme val="minor"/>
    </font>
    <font>
      <b/>
      <sz val="11"/>
      <color theme="6" tint="0.79998168889431442"/>
      <name val="Lato"/>
      <family val="2"/>
      <charset val="204"/>
      <scheme val="minor"/>
    </font>
    <font>
      <i/>
      <sz val="11"/>
      <color theme="1"/>
      <name val="Lato"/>
      <family val="2"/>
      <charset val="204"/>
      <scheme val="minor"/>
    </font>
    <font>
      <sz val="11"/>
      <color theme="6" tint="0.79998168889431442"/>
      <name val="Lato"/>
      <family val="2"/>
      <charset val="204"/>
      <scheme val="minor"/>
    </font>
    <font>
      <sz val="11"/>
      <color theme="6" tint="0.79998168889431442"/>
      <name val="rpg-awesome"/>
    </font>
    <font>
      <sz val="11"/>
      <color theme="6" tint="0.79998168889431442"/>
      <name val="Webdings"/>
      <family val="1"/>
      <charset val="2"/>
    </font>
    <font>
      <sz val="11"/>
      <color theme="6" tint="0.79998168889431442"/>
      <name val="Wingdings"/>
      <charset val="2"/>
    </font>
    <font>
      <sz val="11"/>
      <color theme="6" tint="0.79998168889431442"/>
      <name val="Calibri"/>
      <family val="2"/>
    </font>
    <font>
      <b/>
      <sz val="11"/>
      <color theme="6" tint="0.79998168889431442"/>
      <name val="Segoe UI"/>
      <family val="2"/>
      <charset val="204"/>
    </font>
    <font>
      <sz val="8"/>
      <color theme="1"/>
      <name val="Lato"/>
      <family val="2"/>
      <scheme val="minor"/>
    </font>
    <font>
      <sz val="8"/>
      <color indexed="81"/>
      <name val="Tahoma"/>
      <family val="2"/>
    </font>
    <font>
      <b/>
      <sz val="8"/>
      <color indexed="81"/>
      <name val="Tahoma"/>
      <family val="2"/>
    </font>
    <font>
      <sz val="11"/>
      <color indexed="81"/>
      <name val="Tahoma"/>
      <family val="2"/>
    </font>
    <font>
      <b/>
      <sz val="11"/>
      <color rgb="FFFFFF00"/>
      <name val="Lato"/>
      <family val="2"/>
      <charset val="204"/>
      <scheme val="minor"/>
    </font>
    <font>
      <sz val="8"/>
      <color theme="6" tint="0.79998168889431442"/>
      <name val="Lato"/>
      <family val="2"/>
      <scheme val="minor"/>
    </font>
    <font>
      <sz val="9.5"/>
      <color rgb="FF000000"/>
      <name val="Arial"/>
      <family val="2"/>
      <charset val="204"/>
    </font>
    <font>
      <sz val="9.9"/>
      <color rgb="FF000000"/>
      <name val="Arial"/>
      <family val="2"/>
      <charset val="204"/>
    </font>
    <font>
      <b/>
      <sz val="11"/>
      <color theme="9" tint="-0.249977111117893"/>
      <name val="Lato"/>
      <family val="2"/>
      <charset val="204"/>
      <scheme val="minor"/>
    </font>
    <font>
      <sz val="10"/>
      <name val="Arial"/>
      <family val="2"/>
    </font>
    <font>
      <sz val="10"/>
      <name val="Nodesto Caps Condensed"/>
    </font>
    <font>
      <sz val="11"/>
      <color rgb="FF3F3F76"/>
      <name val="Lato"/>
      <family val="2"/>
      <scheme val="minor"/>
    </font>
    <font>
      <sz val="14"/>
      <name val="Arial"/>
      <family val="2"/>
      <charset val="204"/>
    </font>
    <font>
      <b/>
      <sz val="14"/>
      <name val="Nodesto Caps Condensed"/>
    </font>
    <font>
      <sz val="14"/>
      <name val="Nodesto Caps Condensed"/>
    </font>
    <font>
      <sz val="14"/>
      <color rgb="FF3F3F76"/>
      <name val="Nodesto Caps Condensed"/>
    </font>
    <font>
      <i/>
      <sz val="14"/>
      <name val="Nodesto Caps Condensed"/>
    </font>
    <font>
      <i/>
      <sz val="14"/>
      <color rgb="FF3F3F76"/>
      <name val="Nodesto Caps Condensed"/>
    </font>
    <font>
      <b/>
      <sz val="14"/>
      <color rgb="FFFFFF00"/>
      <name val="Nodesto Caps Condensed"/>
    </font>
    <font>
      <b/>
      <sz val="14"/>
      <color rgb="FFFA7D00"/>
      <name val="Nodesto Caps Condensed"/>
    </font>
    <font>
      <i/>
      <sz val="12"/>
      <color rgb="FF3F3F76"/>
      <name val="Nodesto Caps Condensed"/>
    </font>
    <font>
      <sz val="14"/>
      <color theme="1"/>
      <name val="Nodesto Caps Condensed"/>
    </font>
    <font>
      <sz val="12"/>
      <name val="MrsEavesRoman"/>
    </font>
    <font>
      <i/>
      <sz val="14"/>
      <color rgb="FFFFFF00"/>
      <name val="Nodesto Caps Condensed"/>
    </font>
    <font>
      <sz val="11"/>
      <color indexed="81"/>
      <name val="MrsEavesRoman"/>
    </font>
    <font>
      <b/>
      <sz val="22"/>
      <color indexed="81"/>
      <name val="Nodesto Caps Condensed"/>
    </font>
    <font>
      <sz val="14"/>
      <name val="MrsEavesRoman"/>
    </font>
    <font>
      <sz val="10"/>
      <name val="Lato"/>
      <family val="2"/>
      <charset val="204"/>
    </font>
    <font>
      <b/>
      <sz val="24"/>
      <color rgb="FFFFFF00"/>
      <name val="Nodesto Caps Condensed"/>
    </font>
    <font>
      <b/>
      <sz val="18"/>
      <color rgb="FFFFFF00"/>
      <name val="Nodesto Caps Condensed"/>
    </font>
    <font>
      <sz val="20"/>
      <color rgb="FFFF0000"/>
      <name val="Nodesto Caps Condensed"/>
    </font>
    <font>
      <sz val="12"/>
      <color rgb="FFFFFF00"/>
      <name val="Lato"/>
      <family val="2"/>
      <charset val="204"/>
      <scheme val="minor"/>
    </font>
    <font>
      <sz val="14"/>
      <color theme="1"/>
      <name val="Lato"/>
      <family val="2"/>
      <scheme val="minor"/>
    </font>
    <font>
      <u/>
      <sz val="14"/>
      <color theme="10"/>
      <name val="Lato"/>
      <family val="2"/>
      <scheme val="minor"/>
    </font>
    <font>
      <u/>
      <sz val="16"/>
      <color theme="10"/>
      <name val="Lato"/>
      <family val="2"/>
      <charset val="204"/>
      <scheme val="minor"/>
    </font>
    <font>
      <sz val="22"/>
      <color indexed="81"/>
      <name val="Nodesto Caps Condensed"/>
    </font>
    <font>
      <sz val="24"/>
      <color rgb="FFFFFF00"/>
      <name val="Nodesto Caps Condensed"/>
    </font>
  </fonts>
  <fills count="26">
    <fill>
      <patternFill patternType="none"/>
    </fill>
    <fill>
      <patternFill patternType="gray125"/>
    </fill>
    <fill>
      <patternFill patternType="solid">
        <fgColor indexed="22"/>
        <bgColor indexed="64"/>
      </patternFill>
    </fill>
    <fill>
      <patternFill patternType="solid">
        <fgColor rgb="FF002060"/>
        <bgColor indexed="64"/>
      </patternFill>
    </fill>
    <fill>
      <patternFill patternType="solid">
        <fgColor rgb="FFFFCC99"/>
      </patternFill>
    </fill>
    <fill>
      <patternFill patternType="solid">
        <fgColor rgb="FFF2F2F2"/>
      </patternFill>
    </fill>
    <fill>
      <patternFill patternType="solid">
        <fgColor rgb="FFFFFFCC"/>
      </patternFill>
    </fill>
    <fill>
      <patternFill patternType="solid">
        <fgColor theme="4" tint="0.79998168889431442"/>
        <bgColor indexed="65"/>
      </patternFill>
    </fill>
    <fill>
      <patternFill patternType="solid">
        <fgColor rgb="FFFFFF00"/>
        <bgColor indexed="64"/>
      </patternFill>
    </fill>
    <fill>
      <patternFill patternType="solid">
        <fgColor theme="0" tint="-0.249977111117893"/>
        <bgColor indexed="64"/>
      </patternFill>
    </fill>
    <fill>
      <patternFill patternType="solid">
        <fgColor theme="6" tint="0.39997558519241921"/>
        <bgColor indexed="64"/>
      </patternFill>
    </fill>
    <fill>
      <patternFill patternType="solid">
        <fgColor theme="3" tint="0.749992370372631"/>
        <bgColor indexed="64"/>
      </patternFill>
    </fill>
    <fill>
      <patternFill patternType="solid">
        <fgColor theme="4" tint="0.59999389629810485"/>
        <bgColor indexed="64"/>
      </patternFill>
    </fill>
    <fill>
      <patternFill patternType="solid">
        <fgColor theme="1"/>
        <bgColor indexed="64"/>
      </patternFill>
    </fill>
    <fill>
      <patternFill patternType="solid">
        <fgColor rgb="FFFFC000"/>
        <bgColor indexed="64"/>
      </patternFill>
    </fill>
    <fill>
      <patternFill patternType="solid">
        <fgColor theme="0" tint="-0.14999847407452621"/>
        <bgColor indexed="64"/>
      </patternFill>
    </fill>
    <fill>
      <patternFill patternType="solid">
        <fgColor theme="9" tint="0.39994506668294322"/>
        <bgColor indexed="64"/>
      </patternFill>
    </fill>
    <fill>
      <patternFill patternType="solid">
        <fgColor theme="1" tint="0.14999847407452621"/>
        <bgColor indexed="64"/>
      </patternFill>
    </fill>
    <fill>
      <patternFill patternType="solid">
        <fgColor theme="9" tint="-0.499984740745262"/>
        <bgColor indexed="64"/>
      </patternFill>
    </fill>
    <fill>
      <patternFill patternType="solid">
        <fgColor theme="1" tint="4.9989318521683403E-2"/>
        <bgColor indexed="64"/>
      </patternFill>
    </fill>
    <fill>
      <gradientFill degree="90">
        <stop position="0">
          <color theme="0"/>
        </stop>
        <stop position="1">
          <color theme="1" tint="0.49803155613879818"/>
        </stop>
      </gradientFill>
    </fill>
    <fill>
      <patternFill patternType="solid">
        <fgColor theme="0"/>
        <bgColor auto="1"/>
      </patternFill>
    </fill>
    <fill>
      <gradientFill degree="270">
        <stop position="0">
          <color theme="0"/>
        </stop>
        <stop position="1">
          <color theme="1" tint="0.49803155613879818"/>
        </stop>
      </gradientFill>
    </fill>
    <fill>
      <patternFill patternType="solid">
        <fgColor rgb="FF001236"/>
        <bgColor indexed="64"/>
      </patternFill>
    </fill>
    <fill>
      <patternFill patternType="solid">
        <fgColor theme="8"/>
        <bgColor theme="8"/>
      </patternFill>
    </fill>
    <fill>
      <patternFill patternType="solid">
        <fgColor theme="7" tint="0.79998168889431442"/>
        <bgColor indexed="64"/>
      </patternFill>
    </fill>
  </fills>
  <borders count="37">
    <border>
      <left/>
      <right/>
      <top/>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style="thick">
        <color indexed="64"/>
      </right>
      <top/>
      <bottom/>
      <diagonal/>
    </border>
    <border>
      <left/>
      <right style="thick">
        <color indexed="64"/>
      </right>
      <top/>
      <bottom style="thick">
        <color indexed="64"/>
      </bottom>
      <diagonal/>
    </border>
    <border>
      <left/>
      <right/>
      <top style="thick">
        <color indexed="64"/>
      </top>
      <bottom/>
      <diagonal/>
    </border>
    <border>
      <left/>
      <right style="thick">
        <color indexed="64"/>
      </right>
      <top style="thick">
        <color indexed="64"/>
      </top>
      <bottom/>
      <diagonal/>
    </border>
    <border>
      <left style="thick">
        <color indexed="64"/>
      </left>
      <right/>
      <top style="thick">
        <color indexed="64"/>
      </top>
      <bottom/>
      <diagonal/>
    </border>
    <border>
      <left style="thick">
        <color indexed="64"/>
      </left>
      <right/>
      <top/>
      <bottom/>
      <diagonal/>
    </border>
    <border>
      <left style="thick">
        <color indexed="64"/>
      </left>
      <right/>
      <top/>
      <bottom style="thick">
        <color indexed="64"/>
      </bottom>
      <diagonal/>
    </border>
    <border>
      <left style="double">
        <color auto="1"/>
      </left>
      <right/>
      <top/>
      <bottom/>
      <diagonal/>
    </border>
    <border>
      <left/>
      <right/>
      <top style="double">
        <color auto="1"/>
      </top>
      <bottom/>
      <diagonal/>
    </border>
    <border>
      <left style="thin">
        <color auto="1"/>
      </left>
      <right style="thin">
        <color auto="1"/>
      </right>
      <top/>
      <bottom/>
      <diagonal/>
    </border>
    <border>
      <left style="double">
        <color rgb="FFFF0000"/>
      </left>
      <right style="double">
        <color rgb="FFFF0000"/>
      </right>
      <top style="double">
        <color rgb="FFFF0000"/>
      </top>
      <bottom style="double">
        <color rgb="FFFF0000"/>
      </bottom>
      <diagonal/>
    </border>
    <border>
      <left/>
      <right style="thin">
        <color auto="1"/>
      </right>
      <top/>
      <bottom/>
      <diagonal/>
    </border>
    <border>
      <left/>
      <right/>
      <top/>
      <bottom style="thin">
        <color auto="1"/>
      </bottom>
      <diagonal/>
    </border>
    <border>
      <left/>
      <right style="thin">
        <color auto="1"/>
      </right>
      <top/>
      <bottom style="thin">
        <color auto="1"/>
      </bottom>
      <diagonal/>
    </border>
    <border>
      <left style="thin">
        <color auto="1"/>
      </left>
      <right/>
      <top/>
      <bottom style="thin">
        <color auto="1"/>
      </bottom>
      <diagonal/>
    </border>
    <border>
      <left style="thin">
        <color auto="1"/>
      </left>
      <right/>
      <top/>
      <bottom/>
      <diagonal/>
    </border>
    <border>
      <left style="thin">
        <color auto="1"/>
      </left>
      <right/>
      <top style="thin">
        <color auto="1"/>
      </top>
      <bottom style="thin">
        <color auto="1"/>
      </bottom>
      <diagonal/>
    </border>
    <border>
      <left style="thin">
        <color auto="1"/>
      </left>
      <right/>
      <top style="thin">
        <color auto="1"/>
      </top>
      <bottom/>
      <diagonal/>
    </border>
    <border>
      <left/>
      <right style="thin">
        <color auto="1"/>
      </right>
      <top style="thin">
        <color auto="1"/>
      </top>
      <bottom/>
      <diagonal/>
    </border>
    <border>
      <left/>
      <right/>
      <top style="thin">
        <color auto="1"/>
      </top>
      <bottom/>
      <diagonal/>
    </border>
    <border>
      <left style="thin">
        <color auto="1"/>
      </left>
      <right style="thin">
        <color auto="1"/>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right style="thin">
        <color indexed="64"/>
      </right>
      <top style="medium">
        <color indexed="64"/>
      </top>
      <bottom/>
      <diagonal/>
    </border>
    <border>
      <left/>
      <right/>
      <top style="medium">
        <color indexed="64"/>
      </top>
      <bottom/>
      <diagonal/>
    </border>
    <border>
      <left style="thin">
        <color indexed="64"/>
      </left>
      <right/>
      <top style="medium">
        <color indexed="64"/>
      </top>
      <bottom/>
      <diagonal/>
    </border>
    <border>
      <left style="thin">
        <color theme="9"/>
      </left>
      <right style="thin">
        <color theme="9"/>
      </right>
      <top style="thin">
        <color theme="9"/>
      </top>
      <bottom style="medium">
        <color theme="9"/>
      </bottom>
      <diagonal/>
    </border>
    <border>
      <left style="thin">
        <color rgb="FFB2B2B2"/>
      </left>
      <right/>
      <top/>
      <bottom/>
      <diagonal/>
    </border>
    <border>
      <left/>
      <right/>
      <top style="thin">
        <color theme="9"/>
      </top>
      <bottom style="thin">
        <color theme="9"/>
      </bottom>
      <diagonal/>
    </border>
    <border>
      <left style="thin">
        <color rgb="FF7F7F7F"/>
      </left>
      <right/>
      <top/>
      <bottom/>
      <diagonal/>
    </border>
  </borders>
  <cellStyleXfs count="15">
    <xf numFmtId="0" fontId="0" fillId="0" borderId="0"/>
    <xf numFmtId="0" fontId="3" fillId="0" borderId="0" applyNumberFormat="0" applyFill="0" applyBorder="0" applyAlignment="0" applyProtection="0"/>
    <xf numFmtId="0" fontId="6" fillId="0" borderId="0"/>
    <xf numFmtId="0" fontId="17" fillId="0" borderId="1" applyNumberFormat="0" applyFill="0" applyAlignment="0" applyProtection="0"/>
    <xf numFmtId="0" fontId="18" fillId="0" borderId="2" applyNumberFormat="0" applyFill="0" applyAlignment="0" applyProtection="0"/>
    <xf numFmtId="0" fontId="19" fillId="16" borderId="17" applyNumberFormat="0" applyAlignment="0" applyProtection="0"/>
    <xf numFmtId="0" fontId="20" fillId="5" borderId="4" applyNumberFormat="0" applyAlignment="0" applyProtection="0"/>
    <xf numFmtId="0" fontId="21" fillId="5" borderId="3" applyNumberFormat="0" applyAlignment="0" applyProtection="0"/>
    <xf numFmtId="0" fontId="16" fillId="6" borderId="5" applyNumberFormat="0" applyFont="0" applyAlignment="0" applyProtection="0"/>
    <xf numFmtId="0" fontId="22" fillId="0" borderId="6" applyNumberFormat="0" applyFill="0" applyAlignment="0" applyProtection="0"/>
    <xf numFmtId="0" fontId="1" fillId="7" borderId="0" applyNumberFormat="0" applyBorder="0" applyAlignment="0" applyProtection="0"/>
    <xf numFmtId="0" fontId="26" fillId="0" borderId="0"/>
    <xf numFmtId="0" fontId="36" fillId="0" borderId="0" applyNumberFormat="0" applyFill="0" applyBorder="0" applyAlignment="0" applyProtection="0"/>
    <xf numFmtId="0" fontId="61" fillId="0" borderId="0"/>
    <xf numFmtId="0" fontId="63" fillId="4" borderId="3" applyNumberFormat="0" applyAlignment="0" applyProtection="0"/>
  </cellStyleXfs>
  <cellXfs count="204">
    <xf numFmtId="0" fontId="0" fillId="0" borderId="0" xfId="0"/>
    <xf numFmtId="0" fontId="0" fillId="0" borderId="0" xfId="0"/>
    <xf numFmtId="0" fontId="0" fillId="0" borderId="0" xfId="0" applyAlignment="1"/>
    <xf numFmtId="0" fontId="3" fillId="0" borderId="0" xfId="1"/>
    <xf numFmtId="0" fontId="6" fillId="0" borderId="0" xfId="2"/>
    <xf numFmtId="0" fontId="5" fillId="2" borderId="0" xfId="2" applyFont="1" applyFill="1" applyAlignment="1">
      <alignment horizontal="center"/>
    </xf>
    <xf numFmtId="0" fontId="7" fillId="0" borderId="0" xfId="2" applyFont="1" applyAlignment="1">
      <alignment horizontal="left"/>
    </xf>
    <xf numFmtId="0" fontId="5" fillId="2" borderId="0" xfId="2" applyFont="1" applyFill="1" applyAlignment="1">
      <alignment horizontal="left"/>
    </xf>
    <xf numFmtId="0" fontId="7" fillId="2" borderId="0" xfId="2" applyFont="1" applyFill="1"/>
    <xf numFmtId="3" fontId="7" fillId="2" borderId="0" xfId="2" applyNumberFormat="1" applyFont="1" applyFill="1" applyAlignment="1">
      <alignment horizontal="center"/>
    </xf>
    <xf numFmtId="0" fontId="7" fillId="2" borderId="0" xfId="2" applyFont="1" applyFill="1" applyAlignment="1">
      <alignment horizontal="center"/>
    </xf>
    <xf numFmtId="0" fontId="7" fillId="0" borderId="0" xfId="2" applyFont="1" applyAlignment="1">
      <alignment horizontal="center"/>
    </xf>
    <xf numFmtId="0" fontId="7" fillId="0" borderId="0" xfId="2" applyFont="1"/>
    <xf numFmtId="0" fontId="5" fillId="0" borderId="0" xfId="2" applyFont="1" applyAlignment="1">
      <alignment horizontal="center"/>
    </xf>
    <xf numFmtId="0" fontId="7" fillId="0" borderId="0" xfId="2" applyFont="1" applyAlignment="1">
      <alignment wrapText="1"/>
    </xf>
    <xf numFmtId="0" fontId="8" fillId="2" borderId="0" xfId="2" applyFont="1" applyFill="1"/>
    <xf numFmtId="0" fontId="8" fillId="0" borderId="0" xfId="2" applyFont="1"/>
    <xf numFmtId="0" fontId="7" fillId="2" borderId="0" xfId="2" applyFont="1" applyFill="1" applyAlignment="1">
      <alignment horizontal="left"/>
    </xf>
    <xf numFmtId="0" fontId="5" fillId="0" borderId="0" xfId="2" applyFont="1" applyAlignment="1">
      <alignment horizontal="left"/>
    </xf>
    <xf numFmtId="0" fontId="9" fillId="0" borderId="0" xfId="2" applyFont="1"/>
    <xf numFmtId="0" fontId="9" fillId="0" borderId="0" xfId="2" applyFont="1" applyAlignment="1">
      <alignment wrapText="1"/>
    </xf>
    <xf numFmtId="0" fontId="8" fillId="2" borderId="0" xfId="2" applyFont="1" applyFill="1" applyAlignment="1">
      <alignment horizontal="left"/>
    </xf>
    <xf numFmtId="3" fontId="7" fillId="0" borderId="0" xfId="2" applyNumberFormat="1" applyFont="1" applyAlignment="1">
      <alignment horizontal="center"/>
    </xf>
    <xf numFmtId="0" fontId="7" fillId="0" borderId="0" xfId="2" applyFont="1" applyAlignment="1">
      <alignment horizontal="left" wrapText="1"/>
    </xf>
    <xf numFmtId="16" fontId="0" fillId="0" borderId="0" xfId="0" applyNumberFormat="1"/>
    <xf numFmtId="17" fontId="0" fillId="0" borderId="0" xfId="0" applyNumberFormat="1"/>
    <xf numFmtId="0" fontId="14" fillId="0" borderId="0" xfId="0" applyFont="1" applyAlignment="1">
      <alignment horizontal="left" vertical="center" readingOrder="1"/>
    </xf>
    <xf numFmtId="0" fontId="15" fillId="0" borderId="0" xfId="0" applyFont="1" applyAlignment="1">
      <alignment horizontal="left" vertical="center" readingOrder="1"/>
    </xf>
    <xf numFmtId="0" fontId="5" fillId="2" borderId="0" xfId="2" applyFont="1" applyFill="1" applyAlignment="1">
      <alignment horizontal="center"/>
    </xf>
    <xf numFmtId="0" fontId="11" fillId="3" borderId="0" xfId="0" applyFont="1" applyFill="1" applyAlignment="1">
      <alignment horizontal="center"/>
    </xf>
    <xf numFmtId="0" fontId="0" fillId="0" borderId="0" xfId="0" applyAlignment="1">
      <alignment vertical="center"/>
    </xf>
    <xf numFmtId="0" fontId="24" fillId="0" borderId="0" xfId="0" applyFont="1" applyAlignment="1">
      <alignment vertical="center"/>
    </xf>
    <xf numFmtId="0" fontId="25" fillId="0" borderId="0" xfId="0" applyFont="1" applyAlignment="1">
      <alignment vertical="center"/>
    </xf>
    <xf numFmtId="0" fontId="25" fillId="8" borderId="0" xfId="0" applyFont="1" applyFill="1" applyAlignment="1">
      <alignment vertical="center"/>
    </xf>
    <xf numFmtId="0" fontId="26" fillId="0" borderId="0" xfId="11"/>
    <xf numFmtId="0" fontId="26" fillId="9" borderId="0" xfId="11" applyFill="1"/>
    <xf numFmtId="0" fontId="26" fillId="10" borderId="0" xfId="11" applyFill="1"/>
    <xf numFmtId="0" fontId="26" fillId="11" borderId="0" xfId="11" applyFill="1"/>
    <xf numFmtId="0" fontId="26" fillId="0" borderId="0" xfId="11" applyAlignment="1">
      <alignment horizontal="right"/>
    </xf>
    <xf numFmtId="0" fontId="26" fillId="12" borderId="0" xfId="11" applyFill="1"/>
    <xf numFmtId="0" fontId="28" fillId="0" borderId="0" xfId="11" applyFont="1" applyAlignment="1">
      <alignment horizontal="center"/>
    </xf>
    <xf numFmtId="0" fontId="28" fillId="13" borderId="0" xfId="11" applyFont="1" applyFill="1" applyAlignment="1">
      <alignment horizontal="center"/>
    </xf>
    <xf numFmtId="0" fontId="29" fillId="14" borderId="0" xfId="11" applyFont="1" applyFill="1" applyAlignment="1">
      <alignment horizontal="center" vertical="center"/>
    </xf>
    <xf numFmtId="0" fontId="28" fillId="0" borderId="7" xfId="11" applyFont="1" applyBorder="1" applyAlignment="1">
      <alignment horizontal="center"/>
    </xf>
    <xf numFmtId="0" fontId="30" fillId="0" borderId="0" xfId="11" applyFont="1" applyAlignment="1">
      <alignment horizontal="center"/>
    </xf>
    <xf numFmtId="0" fontId="31" fillId="14" borderId="0" xfId="11" applyFont="1" applyFill="1" applyAlignment="1">
      <alignment horizontal="center" vertical="center"/>
    </xf>
    <xf numFmtId="0" fontId="28" fillId="0" borderId="8" xfId="11" applyFont="1" applyBorder="1" applyAlignment="1">
      <alignment horizontal="center"/>
    </xf>
    <xf numFmtId="0" fontId="28" fillId="0" borderId="9" xfId="11" applyFont="1" applyBorder="1" applyAlignment="1">
      <alignment horizontal="center"/>
    </xf>
    <xf numFmtId="0" fontId="28" fillId="0" borderId="10" xfId="11" applyFont="1" applyBorder="1" applyAlignment="1">
      <alignment horizontal="center"/>
    </xf>
    <xf numFmtId="0" fontId="28" fillId="0" borderId="11" xfId="11" applyFont="1" applyBorder="1" applyAlignment="1">
      <alignment horizontal="center"/>
    </xf>
    <xf numFmtId="0" fontId="28" fillId="0" borderId="12" xfId="11" applyFont="1" applyBorder="1" applyAlignment="1">
      <alignment horizontal="center"/>
    </xf>
    <xf numFmtId="0" fontId="28" fillId="0" borderId="13" xfId="11" applyFont="1" applyBorder="1" applyAlignment="1">
      <alignment horizontal="center"/>
    </xf>
    <xf numFmtId="0" fontId="28" fillId="0" borderId="0" xfId="11" applyFont="1" applyAlignment="1">
      <alignment horizontal="left"/>
    </xf>
    <xf numFmtId="0" fontId="33" fillId="0" borderId="0" xfId="11" applyFont="1" applyAlignment="1">
      <alignment horizontal="left"/>
    </xf>
    <xf numFmtId="0" fontId="34" fillId="0" borderId="0" xfId="11" applyFont="1" applyAlignment="1">
      <alignment horizontal="center"/>
    </xf>
    <xf numFmtId="0" fontId="35" fillId="8" borderId="0" xfId="11" applyFont="1" applyFill="1" applyAlignment="1">
      <alignment horizontal="center"/>
    </xf>
    <xf numFmtId="0" fontId="28" fillId="0" borderId="14" xfId="11" applyFont="1" applyBorder="1" applyAlignment="1">
      <alignment horizontal="center"/>
    </xf>
    <xf numFmtId="0" fontId="28" fillId="0" borderId="15" xfId="11" applyFont="1" applyBorder="1" applyAlignment="1">
      <alignment horizontal="center"/>
    </xf>
    <xf numFmtId="0" fontId="28" fillId="0" borderId="0" xfId="11" quotePrefix="1" applyFont="1" applyAlignment="1">
      <alignment horizontal="center"/>
    </xf>
    <xf numFmtId="0" fontId="28" fillId="0" borderId="16" xfId="11" applyFont="1" applyBorder="1" applyAlignment="1">
      <alignment horizontal="center"/>
    </xf>
    <xf numFmtId="0" fontId="28" fillId="0" borderId="0" xfId="11" applyFont="1" applyAlignment="1">
      <alignment horizontal="left" vertical="center"/>
    </xf>
    <xf numFmtId="0" fontId="36" fillId="0" borderId="0" xfId="12" applyAlignment="1">
      <alignment horizontal="left" vertical="center"/>
    </xf>
    <xf numFmtId="0" fontId="28" fillId="8" borderId="0" xfId="11" applyFont="1" applyFill="1" applyAlignment="1">
      <alignment horizontal="center"/>
    </xf>
    <xf numFmtId="0" fontId="38" fillId="3" borderId="0" xfId="0" applyFont="1" applyFill="1" applyAlignment="1">
      <alignment horizontal="center" vertical="center"/>
    </xf>
    <xf numFmtId="0" fontId="39" fillId="3" borderId="0" xfId="0" applyFont="1" applyFill="1" applyAlignment="1">
      <alignment horizontal="center" vertical="center"/>
    </xf>
    <xf numFmtId="0" fontId="39" fillId="3" borderId="0" xfId="11" applyFont="1" applyFill="1"/>
    <xf numFmtId="0" fontId="41" fillId="13" borderId="0" xfId="11" applyFont="1" applyFill="1" applyAlignment="1">
      <alignment horizontal="center" vertical="center"/>
    </xf>
    <xf numFmtId="0" fontId="42" fillId="15" borderId="0" xfId="11" applyFont="1" applyFill="1" applyAlignment="1">
      <alignment horizontal="center"/>
    </xf>
    <xf numFmtId="168" fontId="40" fillId="11" borderId="0" xfId="11" applyNumberFormat="1" applyFont="1" applyFill="1" applyAlignment="1">
      <alignment horizontal="center" vertical="center"/>
    </xf>
    <xf numFmtId="169" fontId="40" fillId="11" borderId="0" xfId="11" applyNumberFormat="1" applyFont="1" applyFill="1" applyAlignment="1">
      <alignment horizontal="center" vertical="center"/>
    </xf>
    <xf numFmtId="0" fontId="44" fillId="3" borderId="0" xfId="11" applyFont="1" applyFill="1" applyAlignment="1">
      <alignment horizontal="right"/>
    </xf>
    <xf numFmtId="0" fontId="45" fillId="11" borderId="0" xfId="11" applyFont="1" applyFill="1"/>
    <xf numFmtId="0" fontId="45" fillId="10" borderId="0" xfId="11" applyFont="1" applyFill="1" applyAlignment="1">
      <alignment horizontal="right"/>
    </xf>
    <xf numFmtId="0" fontId="46" fillId="3" borderId="0" xfId="0" applyFont="1" applyFill="1" applyAlignment="1">
      <alignment horizontal="center" vertical="center"/>
    </xf>
    <xf numFmtId="0" fontId="26" fillId="10" borderId="0" xfId="11" applyFill="1" applyAlignment="1">
      <alignment horizontal="right"/>
    </xf>
    <xf numFmtId="0" fontId="26" fillId="11" borderId="0" xfId="11" applyFill="1" applyAlignment="1">
      <alignment horizontal="right"/>
    </xf>
    <xf numFmtId="0" fontId="19" fillId="16" borderId="17" xfId="5" applyAlignment="1">
      <alignment horizontal="center" vertical="center"/>
    </xf>
    <xf numFmtId="0" fontId="26" fillId="6" borderId="5" xfId="8" applyFont="1"/>
    <xf numFmtId="0" fontId="26" fillId="6" borderId="5" xfId="8" applyFont="1" applyAlignment="1">
      <alignment horizontal="center"/>
    </xf>
    <xf numFmtId="0" fontId="51" fillId="3" borderId="2" xfId="4" applyFont="1" applyFill="1"/>
    <xf numFmtId="0" fontId="51" fillId="3" borderId="6" xfId="9" applyFont="1" applyFill="1" applyAlignment="1">
      <alignment horizontal="center"/>
    </xf>
    <xf numFmtId="0" fontId="26" fillId="17" borderId="0" xfId="11" applyFill="1" applyAlignment="1">
      <alignment horizontal="left" vertical="top"/>
    </xf>
    <xf numFmtId="0" fontId="26" fillId="18" borderId="27" xfId="11" applyFill="1" applyBorder="1" applyAlignment="1">
      <alignment horizontal="left" vertical="top"/>
    </xf>
    <xf numFmtId="0" fontId="26" fillId="19" borderId="18" xfId="11" applyFill="1" applyBorder="1" applyAlignment="1">
      <alignment horizontal="left" vertical="top"/>
    </xf>
    <xf numFmtId="0" fontId="39" fillId="19" borderId="0" xfId="11" applyFont="1" applyFill="1" applyAlignment="1">
      <alignment horizontal="left" vertical="top"/>
    </xf>
    <xf numFmtId="0" fontId="26" fillId="18" borderId="0" xfId="11" applyFill="1" applyAlignment="1">
      <alignment horizontal="left" vertical="top"/>
    </xf>
    <xf numFmtId="0" fontId="26" fillId="17" borderId="20" xfId="11" applyFill="1" applyBorder="1" applyAlignment="1">
      <alignment horizontal="left" vertical="center"/>
    </xf>
    <xf numFmtId="0" fontId="26" fillId="17" borderId="19" xfId="11" applyFill="1" applyBorder="1" applyAlignment="1">
      <alignment horizontal="left" vertical="center"/>
    </xf>
    <xf numFmtId="0" fontId="26" fillId="17" borderId="21" xfId="11" applyFill="1" applyBorder="1" applyAlignment="1">
      <alignment horizontal="left" vertical="center"/>
    </xf>
    <xf numFmtId="0" fontId="26" fillId="17" borderId="18" xfId="11" applyFill="1" applyBorder="1" applyAlignment="1">
      <alignment horizontal="left" vertical="center"/>
    </xf>
    <xf numFmtId="0" fontId="26" fillId="17" borderId="22" xfId="11" applyFill="1" applyBorder="1" applyAlignment="1">
      <alignment horizontal="left" vertical="center"/>
    </xf>
    <xf numFmtId="0" fontId="26" fillId="17" borderId="30" xfId="11" applyFill="1" applyBorder="1" applyAlignment="1">
      <alignment horizontal="left" vertical="center"/>
    </xf>
    <xf numFmtId="0" fontId="26" fillId="17" borderId="31" xfId="11" applyFill="1" applyBorder="1" applyAlignment="1">
      <alignment horizontal="left" vertical="center"/>
    </xf>
    <xf numFmtId="0" fontId="26" fillId="17" borderId="32" xfId="11" applyFill="1" applyBorder="1" applyAlignment="1">
      <alignment horizontal="left" vertical="center"/>
    </xf>
    <xf numFmtId="0" fontId="26" fillId="0" borderId="0" xfId="11" applyAlignment="1">
      <alignment horizontal="left" vertical="top"/>
    </xf>
    <xf numFmtId="0" fontId="52" fillId="0" borderId="0" xfId="11" applyFont="1" applyAlignment="1">
      <alignment horizontal="center" vertical="center" shrinkToFit="1"/>
    </xf>
    <xf numFmtId="0" fontId="26" fillId="0" borderId="20" xfId="11" applyBorder="1" applyAlignment="1">
      <alignment horizontal="left" vertical="top"/>
    </xf>
    <xf numFmtId="0" fontId="26" fillId="0" borderId="19" xfId="11" applyBorder="1" applyAlignment="1">
      <alignment horizontal="left" vertical="top"/>
    </xf>
    <xf numFmtId="0" fontId="26" fillId="0" borderId="21" xfId="11" applyBorder="1" applyAlignment="1">
      <alignment horizontal="left" vertical="top"/>
    </xf>
    <xf numFmtId="0" fontId="26" fillId="0" borderId="18" xfId="11" applyBorder="1" applyAlignment="1">
      <alignment horizontal="left" vertical="top"/>
    </xf>
    <xf numFmtId="0" fontId="26" fillId="0" borderId="22" xfId="11" applyBorder="1" applyAlignment="1">
      <alignment horizontal="left" vertical="top"/>
    </xf>
    <xf numFmtId="0" fontId="45" fillId="11" borderId="0" xfId="11" applyFont="1" applyFill="1" applyAlignment="1">
      <alignment horizontal="right"/>
    </xf>
    <xf numFmtId="0" fontId="20" fillId="5" borderId="4" xfId="6"/>
    <xf numFmtId="0" fontId="56" fillId="23" borderId="0" xfId="11" applyFont="1" applyFill="1" applyAlignment="1">
      <alignment horizontal="center"/>
    </xf>
    <xf numFmtId="0" fontId="57" fillId="0" borderId="0" xfId="11" applyFont="1" applyAlignment="1">
      <alignment horizontal="center" vertical="center" shrinkToFit="1"/>
    </xf>
    <xf numFmtId="0" fontId="46" fillId="3" borderId="0" xfId="0" applyFont="1" applyFill="1" applyAlignment="1">
      <alignment horizontal="right"/>
    </xf>
    <xf numFmtId="0" fontId="46" fillId="3" borderId="0" xfId="0" applyFont="1" applyFill="1" applyAlignment="1">
      <alignment horizontal="left"/>
    </xf>
    <xf numFmtId="0" fontId="56" fillId="3" borderId="0" xfId="0" applyFont="1" applyFill="1" applyAlignment="1">
      <alignment horizontal="center" vertical="center"/>
    </xf>
    <xf numFmtId="0" fontId="0" fillId="0" borderId="0" xfId="0" applyAlignment="1">
      <alignment horizontal="center" vertical="center"/>
    </xf>
    <xf numFmtId="0" fontId="17" fillId="0" borderId="1" xfId="3"/>
    <xf numFmtId="0" fontId="59" fillId="0" borderId="0" xfId="0" applyFont="1" applyAlignment="1">
      <alignment horizontal="left" vertical="center" indent="1"/>
    </xf>
    <xf numFmtId="0" fontId="59" fillId="0" borderId="0" xfId="0" applyFont="1" applyAlignment="1">
      <alignment horizontal="left" vertical="center" indent="2"/>
    </xf>
    <xf numFmtId="0" fontId="0" fillId="0" borderId="0" xfId="0" applyAlignment="1">
      <alignment horizontal="right"/>
    </xf>
    <xf numFmtId="0" fontId="19" fillId="16" borderId="17" xfId="5"/>
    <xf numFmtId="0" fontId="58" fillId="0" borderId="0" xfId="0" applyFont="1" applyAlignment="1">
      <alignment horizontal="left" vertical="center" indent="1"/>
    </xf>
    <xf numFmtId="0" fontId="59" fillId="6" borderId="34" xfId="8" applyFont="1" applyBorder="1" applyAlignment="1">
      <alignment horizontal="center" vertical="center"/>
    </xf>
    <xf numFmtId="0" fontId="59" fillId="6" borderId="0" xfId="8" applyFont="1" applyBorder="1" applyAlignment="1">
      <alignment horizontal="center" vertical="center"/>
    </xf>
    <xf numFmtId="0" fontId="60" fillId="0" borderId="35" xfId="0" applyFont="1" applyBorder="1"/>
    <xf numFmtId="0" fontId="40" fillId="0" borderId="33" xfId="0" applyFont="1" applyBorder="1" applyAlignment="1">
      <alignment horizontal="center" vertical="center"/>
    </xf>
    <xf numFmtId="0" fontId="23" fillId="24" borderId="33" xfId="0" applyFont="1" applyFill="1" applyBorder="1" applyAlignment="1">
      <alignment horizontal="center" vertical="center"/>
    </xf>
    <xf numFmtId="0" fontId="62" fillId="0" borderId="0" xfId="13" applyFont="1"/>
    <xf numFmtId="0" fontId="64" fillId="0" borderId="0" xfId="13" applyFont="1"/>
    <xf numFmtId="0" fontId="66" fillId="0" borderId="27" xfId="13" applyFont="1" applyBorder="1" applyAlignment="1">
      <alignment horizontal="right"/>
    </xf>
    <xf numFmtId="0" fontId="67" fillId="4" borderId="3" xfId="14" applyFont="1" applyAlignment="1" applyProtection="1">
      <alignment horizontal="right"/>
      <protection locked="0"/>
    </xf>
    <xf numFmtId="0" fontId="68" fillId="0" borderId="23" xfId="13" applyFont="1" applyBorder="1" applyAlignment="1">
      <alignment horizontal="left"/>
    </xf>
    <xf numFmtId="0" fontId="68" fillId="0" borderId="28" xfId="13" applyFont="1" applyBorder="1" applyAlignment="1">
      <alignment horizontal="left"/>
    </xf>
    <xf numFmtId="0" fontId="68" fillId="0" borderId="29" xfId="13" applyFont="1" applyBorder="1" applyAlignment="1">
      <alignment horizontal="left"/>
    </xf>
    <xf numFmtId="0" fontId="66" fillId="0" borderId="27" xfId="13" applyFont="1" applyBorder="1"/>
    <xf numFmtId="0" fontId="66" fillId="0" borderId="0" xfId="13" applyFont="1"/>
    <xf numFmtId="0" fontId="66" fillId="0" borderId="0" xfId="13" applyFont="1" applyAlignment="1">
      <alignment horizontal="right"/>
    </xf>
    <xf numFmtId="0" fontId="67" fillId="4" borderId="27" xfId="14" applyFont="1" applyBorder="1" applyAlignment="1" applyProtection="1">
      <alignment horizontal="right"/>
      <protection locked="0"/>
    </xf>
    <xf numFmtId="0" fontId="69" fillId="4" borderId="36" xfId="14" applyFont="1" applyBorder="1" applyAlignment="1">
      <alignment horizontal="center" wrapText="1"/>
    </xf>
    <xf numFmtId="0" fontId="69" fillId="4" borderId="0" xfId="14" applyFont="1" applyBorder="1" applyAlignment="1">
      <alignment horizontal="center" wrapText="1"/>
    </xf>
    <xf numFmtId="0" fontId="66" fillId="0" borderId="27" xfId="13" applyFont="1" applyBorder="1" applyProtection="1">
      <protection locked="0"/>
    </xf>
    <xf numFmtId="0" fontId="65" fillId="0" borderId="23" xfId="13" applyFont="1" applyBorder="1" applyAlignment="1">
      <alignment horizontal="center"/>
    </xf>
    <xf numFmtId="0" fontId="65" fillId="0" borderId="28" xfId="13" applyFont="1" applyBorder="1" applyAlignment="1">
      <alignment horizontal="center"/>
    </xf>
    <xf numFmtId="0" fontId="65" fillId="0" borderId="29" xfId="13" applyFont="1" applyBorder="1" applyAlignment="1">
      <alignment horizontal="center"/>
    </xf>
    <xf numFmtId="1" fontId="66" fillId="0" borderId="0" xfId="13" applyNumberFormat="1" applyFont="1"/>
    <xf numFmtId="1" fontId="64" fillId="0" borderId="0" xfId="13" applyNumberFormat="1" applyFont="1"/>
    <xf numFmtId="0" fontId="70" fillId="3" borderId="27" xfId="13" applyFont="1" applyFill="1" applyBorder="1" applyAlignment="1">
      <alignment horizontal="center"/>
    </xf>
    <xf numFmtId="0" fontId="70" fillId="3" borderId="27" xfId="13" applyFont="1" applyFill="1" applyBorder="1" applyAlignment="1">
      <alignment horizontal="right"/>
    </xf>
    <xf numFmtId="0" fontId="70" fillId="3" borderId="27" xfId="13" applyFont="1" applyFill="1" applyBorder="1"/>
    <xf numFmtId="0" fontId="70" fillId="3" borderId="23" xfId="13" applyFont="1" applyFill="1" applyBorder="1" applyAlignment="1">
      <alignment horizontal="left"/>
    </xf>
    <xf numFmtId="0" fontId="70" fillId="3" borderId="28" xfId="13" applyFont="1" applyFill="1" applyBorder="1" applyAlignment="1">
      <alignment horizontal="left"/>
    </xf>
    <xf numFmtId="0" fontId="70" fillId="3" borderId="29" xfId="13" applyFont="1" applyFill="1" applyBorder="1" applyAlignment="1">
      <alignment horizontal="left"/>
    </xf>
    <xf numFmtId="0" fontId="68" fillId="0" borderId="24" xfId="13" applyFont="1" applyBorder="1" applyAlignment="1">
      <alignment horizontal="center" vertical="center" wrapText="1"/>
    </xf>
    <xf numFmtId="0" fontId="68" fillId="0" borderId="26" xfId="13" applyFont="1" applyBorder="1" applyAlignment="1">
      <alignment horizontal="center" vertical="center" wrapText="1"/>
    </xf>
    <xf numFmtId="0" fontId="68" fillId="0" borderId="25" xfId="13" applyFont="1" applyBorder="1" applyAlignment="1">
      <alignment horizontal="center" vertical="center" wrapText="1"/>
    </xf>
    <xf numFmtId="0" fontId="68" fillId="0" borderId="21" xfId="13" applyFont="1" applyBorder="1" applyAlignment="1">
      <alignment horizontal="center" vertical="center" wrapText="1"/>
    </xf>
    <xf numFmtId="0" fontId="68" fillId="0" borderId="19" xfId="13" applyFont="1" applyBorder="1" applyAlignment="1">
      <alignment horizontal="center" vertical="center" wrapText="1"/>
    </xf>
    <xf numFmtId="0" fontId="68" fillId="0" borderId="20" xfId="13" applyFont="1" applyBorder="1" applyAlignment="1">
      <alignment horizontal="center" vertical="center" wrapText="1"/>
    </xf>
    <xf numFmtId="0" fontId="70" fillId="3" borderId="27" xfId="13" applyFont="1" applyFill="1" applyBorder="1" applyAlignment="1">
      <alignment horizontal="left"/>
    </xf>
    <xf numFmtId="2" fontId="71" fillId="5" borderId="3" xfId="7" applyNumberFormat="1" applyFont="1"/>
    <xf numFmtId="9" fontId="71" fillId="5" borderId="3" xfId="7" applyNumberFormat="1" applyFont="1"/>
    <xf numFmtId="2" fontId="71" fillId="5" borderId="3" xfId="7" applyNumberFormat="1" applyFont="1" applyAlignment="1">
      <alignment horizontal="right"/>
    </xf>
    <xf numFmtId="0" fontId="72" fillId="6" borderId="5" xfId="8" applyFont="1" applyAlignment="1">
      <alignment horizontal="left" vertical="top" wrapText="1"/>
    </xf>
    <xf numFmtId="0" fontId="73" fillId="7" borderId="23" xfId="10" applyFont="1" applyBorder="1" applyAlignment="1">
      <alignment horizontal="right"/>
    </xf>
    <xf numFmtId="0" fontId="73" fillId="7" borderId="29" xfId="10" applyFont="1" applyBorder="1" applyAlignment="1">
      <alignment horizontal="right"/>
    </xf>
    <xf numFmtId="0" fontId="63" fillId="4" borderId="3" xfId="14" applyProtection="1">
      <protection locked="0"/>
    </xf>
    <xf numFmtId="0" fontId="66" fillId="0" borderId="0" xfId="13" applyFont="1" applyAlignment="1" applyProtection="1">
      <alignment horizontal="center" vertical="center"/>
      <protection locked="0"/>
    </xf>
    <xf numFmtId="1" fontId="66" fillId="0" borderId="0" xfId="13" applyNumberFormat="1" applyFont="1" applyAlignment="1" applyProtection="1">
      <alignment horizontal="center" vertical="center"/>
      <protection locked="0"/>
    </xf>
    <xf numFmtId="0" fontId="74" fillId="0" borderId="0" xfId="13" applyFont="1" applyProtection="1">
      <protection locked="0"/>
    </xf>
    <xf numFmtId="1" fontId="74" fillId="0" borderId="0" xfId="13" applyNumberFormat="1" applyFont="1" applyProtection="1">
      <protection locked="0"/>
    </xf>
    <xf numFmtId="2" fontId="74" fillId="0" borderId="0" xfId="13" applyNumberFormat="1" applyFont="1" applyProtection="1">
      <protection locked="0"/>
    </xf>
    <xf numFmtId="1" fontId="74" fillId="0" borderId="0" xfId="13" applyNumberFormat="1" applyFont="1" applyAlignment="1" applyProtection="1">
      <alignment horizontal="right"/>
      <protection locked="0"/>
    </xf>
    <xf numFmtId="0" fontId="75" fillId="3" borderId="27" xfId="13" applyFont="1" applyFill="1" applyBorder="1" applyAlignment="1">
      <alignment horizontal="center"/>
    </xf>
    <xf numFmtId="0" fontId="73" fillId="7" borderId="23" xfId="10" applyFont="1" applyBorder="1" applyAlignment="1">
      <alignment horizontal="right"/>
    </xf>
    <xf numFmtId="0" fontId="66" fillId="6" borderId="5" xfId="8" applyFont="1"/>
    <xf numFmtId="1" fontId="66" fillId="0" borderId="0" xfId="13" applyNumberFormat="1" applyFont="1" applyAlignment="1">
      <alignment horizontal="right"/>
    </xf>
    <xf numFmtId="0" fontId="64" fillId="0" borderId="0" xfId="13" applyFont="1" applyAlignment="1">
      <alignment horizontal="right"/>
    </xf>
    <xf numFmtId="1" fontId="64" fillId="0" borderId="0" xfId="13" applyNumberFormat="1" applyFont="1" applyAlignment="1">
      <alignment horizontal="right"/>
    </xf>
    <xf numFmtId="0" fontId="68" fillId="6" borderId="5" xfId="8" applyFont="1" applyAlignment="1">
      <alignment horizontal="left"/>
    </xf>
    <xf numFmtId="0" fontId="68" fillId="6" borderId="5" xfId="8" applyFont="1" applyAlignment="1">
      <alignment horizontal="left" vertical="center" wrapText="1"/>
    </xf>
    <xf numFmtId="2" fontId="78" fillId="0" borderId="0" xfId="13" applyNumberFormat="1" applyFont="1"/>
    <xf numFmtId="0" fontId="78" fillId="0" borderId="0" xfId="13" applyFont="1"/>
    <xf numFmtId="1" fontId="78" fillId="0" borderId="0" xfId="13" applyNumberFormat="1" applyFont="1" applyAlignment="1">
      <alignment horizontal="right"/>
    </xf>
    <xf numFmtId="3" fontId="78" fillId="0" borderId="0" xfId="13" applyNumberFormat="1" applyFont="1"/>
    <xf numFmtId="12" fontId="78" fillId="0" borderId="0" xfId="13" applyNumberFormat="1" applyFont="1"/>
    <xf numFmtId="0" fontId="79" fillId="6" borderId="5" xfId="8" applyFont="1" applyAlignment="1">
      <alignment horizontal="left" vertical="top" wrapText="1"/>
    </xf>
    <xf numFmtId="0" fontId="80" fillId="3" borderId="0" xfId="13" applyFont="1" applyFill="1" applyAlignment="1">
      <alignment horizontal="center"/>
    </xf>
    <xf numFmtId="0" fontId="82" fillId="19" borderId="21" xfId="11" applyFont="1" applyFill="1" applyBorder="1" applyAlignment="1">
      <alignment horizontal="left" vertical="top"/>
    </xf>
    <xf numFmtId="0" fontId="82" fillId="19" borderId="19" xfId="11" applyFont="1" applyFill="1" applyBorder="1" applyAlignment="1">
      <alignment horizontal="left" vertical="top"/>
    </xf>
    <xf numFmtId="0" fontId="82" fillId="19" borderId="19" xfId="11" applyFont="1" applyFill="1" applyBorder="1" applyAlignment="1">
      <alignment horizontal="center" vertical="top"/>
    </xf>
    <xf numFmtId="0" fontId="83" fillId="3" borderId="22" xfId="11" applyFont="1" applyFill="1" applyBorder="1" applyAlignment="1">
      <alignment horizontal="left" vertical="top"/>
    </xf>
    <xf numFmtId="0" fontId="83" fillId="3" borderId="0" xfId="11" applyFont="1" applyFill="1" applyAlignment="1">
      <alignment horizontal="left" vertical="top"/>
    </xf>
    <xf numFmtId="0" fontId="83" fillId="3" borderId="0" xfId="11" applyFont="1" applyFill="1" applyAlignment="1">
      <alignment horizontal="left" vertical="center"/>
    </xf>
    <xf numFmtId="0" fontId="84" fillId="22" borderId="26" xfId="11" applyFont="1" applyFill="1" applyBorder="1" applyAlignment="1">
      <alignment horizontal="left" vertical="center"/>
    </xf>
    <xf numFmtId="0" fontId="85" fillId="22" borderId="26" xfId="12" applyFont="1" applyFill="1" applyBorder="1" applyAlignment="1">
      <alignment horizontal="left" vertical="center"/>
    </xf>
    <xf numFmtId="0" fontId="84" fillId="22" borderId="25" xfId="11" applyFont="1" applyFill="1" applyBorder="1" applyAlignment="1">
      <alignment horizontal="left" vertical="center"/>
    </xf>
    <xf numFmtId="0" fontId="84" fillId="21" borderId="22" xfId="11" applyFont="1" applyFill="1" applyBorder="1" applyAlignment="1">
      <alignment horizontal="left" vertical="center"/>
    </xf>
    <xf numFmtId="0" fontId="84" fillId="21" borderId="0" xfId="11" applyFont="1" applyFill="1" applyAlignment="1">
      <alignment horizontal="left" vertical="center"/>
    </xf>
    <xf numFmtId="0" fontId="84" fillId="21" borderId="18" xfId="11" applyFont="1" applyFill="1" applyBorder="1" applyAlignment="1">
      <alignment horizontal="left" vertical="center"/>
    </xf>
    <xf numFmtId="0" fontId="84" fillId="20" borderId="21" xfId="11" applyFont="1" applyFill="1" applyBorder="1" applyAlignment="1">
      <alignment horizontal="left" vertical="center"/>
    </xf>
    <xf numFmtId="0" fontId="84" fillId="20" borderId="19" xfId="11" applyFont="1" applyFill="1" applyBorder="1" applyAlignment="1">
      <alignment horizontal="left" vertical="center"/>
    </xf>
    <xf numFmtId="0" fontId="85" fillId="20" borderId="19" xfId="12" applyFont="1" applyFill="1" applyBorder="1" applyAlignment="1">
      <alignment horizontal="left" vertical="center"/>
    </xf>
    <xf numFmtId="0" fontId="84" fillId="20" borderId="20" xfId="11" applyFont="1" applyFill="1" applyBorder="1" applyAlignment="1">
      <alignment horizontal="left" vertical="center"/>
    </xf>
    <xf numFmtId="0" fontId="86" fillId="22" borderId="24" xfId="1" applyFont="1" applyFill="1" applyBorder="1" applyAlignment="1">
      <alignment horizontal="left" vertical="center"/>
    </xf>
    <xf numFmtId="0" fontId="81" fillId="3" borderId="23" xfId="11" applyFont="1" applyFill="1" applyBorder="1" applyAlignment="1">
      <alignment horizontal="center" vertical="center"/>
    </xf>
    <xf numFmtId="0" fontId="81" fillId="3" borderId="28" xfId="11" applyFont="1" applyFill="1" applyBorder="1" applyAlignment="1">
      <alignment horizontal="center" vertical="center"/>
    </xf>
    <xf numFmtId="0" fontId="81" fillId="3" borderId="29" xfId="11" applyFont="1" applyFill="1" applyBorder="1" applyAlignment="1">
      <alignment horizontal="center" vertical="center"/>
    </xf>
    <xf numFmtId="0" fontId="26" fillId="25" borderId="0" xfId="8" applyFont="1" applyFill="1" applyBorder="1" applyAlignment="1">
      <alignment horizontal="left" wrapText="1"/>
    </xf>
    <xf numFmtId="0" fontId="26" fillId="25" borderId="19" xfId="8" applyFont="1" applyFill="1" applyBorder="1" applyAlignment="1">
      <alignment horizontal="left" wrapText="1"/>
    </xf>
    <xf numFmtId="0" fontId="39" fillId="3" borderId="0" xfId="11" applyFont="1" applyFill="1" applyAlignment="1"/>
    <xf numFmtId="0" fontId="88" fillId="3" borderId="0" xfId="1" applyFont="1" applyFill="1" applyBorder="1" applyAlignment="1">
      <alignment horizontal="center"/>
    </xf>
  </cellXfs>
  <cellStyles count="15">
    <cellStyle name="20% – колірна тема 1" xfId="10" builtinId="30"/>
    <cellStyle name="Ввід" xfId="5" builtinId="20" customBuiltin="1"/>
    <cellStyle name="Ввід 2" xfId="14" xr:uid="{C86F2E4D-1F6F-4763-94AA-0777F4E08760}"/>
    <cellStyle name="Гіперпосилання" xfId="1" builtinId="8"/>
    <cellStyle name="Гіперпосилання 2" xfId="12" xr:uid="{0422B761-4770-4AFB-A148-DD75F8BD7128}"/>
    <cellStyle name="Заголовок 2" xfId="3" builtinId="17"/>
    <cellStyle name="Заголовок 3" xfId="4" builtinId="18"/>
    <cellStyle name="Звичайний" xfId="0" builtinId="0"/>
    <cellStyle name="Звичайний 2" xfId="2" xr:uid="{785BC8B7-A9D4-44CD-B984-AE03F65B2E7B}"/>
    <cellStyle name="Звичайний 3" xfId="11" xr:uid="{557EEA65-24B1-4C25-A06F-F9EC8E87BEA6}"/>
    <cellStyle name="Звичайний 4" xfId="13" xr:uid="{A7CDD3D7-C984-4BB6-9C65-AC420A0B0FE6}"/>
    <cellStyle name="Обчислення" xfId="7" builtinId="22"/>
    <cellStyle name="Підсумок" xfId="9" builtinId="25"/>
    <cellStyle name="Примітка" xfId="8" builtinId="10"/>
    <cellStyle name="Результат" xfId="6" builtinId="21"/>
  </cellStyles>
  <dxfs count="2267">
    <dxf>
      <font>
        <color theme="6" tint="-0.24994659260841701"/>
      </font>
      <fill>
        <patternFill patternType="gray0625">
          <bgColor theme="6"/>
        </patternFill>
      </fill>
    </dxf>
    <dxf>
      <font>
        <color theme="4" tint="0.39994506668294322"/>
      </font>
      <fill>
        <patternFill patternType="lightHorizontal">
          <bgColor theme="8" tint="0.39994506668294322"/>
        </patternFill>
      </fill>
    </dxf>
    <dxf>
      <font>
        <color theme="0" tint="-4.9989318521683403E-2"/>
      </font>
      <fill>
        <patternFill patternType="lightVertical">
          <bgColor theme="9" tint="-0.24994659260841701"/>
        </patternFill>
      </fill>
    </dxf>
    <dxf>
      <font>
        <color theme="0" tint="-4.9989318521683403E-2"/>
      </font>
      <fill>
        <patternFill patternType="lightGrid">
          <bgColor theme="7" tint="0.39994506668294322"/>
        </patternFill>
      </fill>
    </dxf>
    <dxf>
      <fill>
        <patternFill>
          <bgColor theme="1"/>
        </patternFill>
      </fill>
    </dxf>
    <dxf>
      <fill>
        <patternFill patternType="lightUp"/>
      </fill>
      <border>
        <left/>
        <right style="thin">
          <color auto="1"/>
        </right>
        <top style="thin">
          <color auto="1"/>
        </top>
        <bottom style="thin">
          <color auto="1"/>
        </bottom>
        <vertical/>
        <horizontal/>
      </border>
    </dxf>
    <dxf>
      <fill>
        <patternFill patternType="lightUp"/>
      </fill>
      <border>
        <left style="thin">
          <color auto="1"/>
        </left>
        <right/>
        <top style="thin">
          <color auto="1"/>
        </top>
        <bottom style="thin">
          <color auto="1"/>
        </bottom>
        <vertical/>
        <horizontal/>
      </border>
    </dxf>
    <dxf>
      <fill>
        <patternFill patternType="lightUp"/>
      </fill>
      <border>
        <top style="thin">
          <color auto="1"/>
        </top>
        <bottom style="thin">
          <color auto="1"/>
        </bottom>
        <vertical/>
        <horizontal/>
      </border>
    </dxf>
    <dxf>
      <fill>
        <patternFill patternType="lightUp"/>
      </fill>
      <border>
        <left style="thin">
          <color auto="1"/>
        </left>
        <right style="thin">
          <color auto="1"/>
        </right>
        <top/>
        <bottom/>
        <vertical/>
        <horizontal/>
      </border>
    </dxf>
    <dxf>
      <fill>
        <patternFill patternType="lightUp"/>
      </fill>
      <border>
        <left style="thin">
          <color auto="1"/>
        </left>
        <bottom style="thin">
          <color auto="1"/>
        </bottom>
        <vertical/>
        <horizontal/>
      </border>
    </dxf>
    <dxf>
      <fill>
        <patternFill patternType="lightUp"/>
      </fill>
      <border>
        <right style="thin">
          <color auto="1"/>
        </right>
        <bottom style="thin">
          <color auto="1"/>
        </bottom>
        <vertical/>
        <horizontal/>
      </border>
    </dxf>
    <dxf>
      <fill>
        <patternFill patternType="lightUp"/>
      </fill>
      <border>
        <right style="thin">
          <color auto="1"/>
        </right>
        <top style="thin">
          <color auto="1"/>
        </top>
        <vertical/>
        <horizontal/>
      </border>
    </dxf>
    <dxf>
      <fill>
        <patternFill patternType="lightUp"/>
      </fill>
      <border>
        <left style="thin">
          <color auto="1"/>
        </left>
        <top style="thin">
          <color auto="1"/>
        </top>
        <vertical/>
        <horizontal/>
      </border>
    </dxf>
    <dxf>
      <fill>
        <patternFill patternType="lightUp"/>
      </fill>
      <border>
        <left style="thin">
          <color auto="1"/>
        </left>
        <bottom style="thin">
          <color auto="1"/>
        </bottom>
        <vertical/>
        <horizontal/>
      </border>
    </dxf>
    <dxf>
      <fill>
        <patternFill patternType="lightUp"/>
      </fill>
      <border>
        <right style="thin">
          <color auto="1"/>
        </right>
        <bottom style="thin">
          <color auto="1"/>
        </bottom>
        <vertical/>
        <horizontal/>
      </border>
    </dxf>
    <dxf>
      <fill>
        <patternFill patternType="lightUp"/>
      </fill>
      <border>
        <right style="thin">
          <color auto="1"/>
        </right>
        <top style="thin">
          <color auto="1"/>
        </top>
        <vertical/>
        <horizontal/>
      </border>
    </dxf>
    <dxf>
      <fill>
        <patternFill patternType="lightUp"/>
      </fill>
      <border>
        <left style="thin">
          <color auto="1"/>
        </left>
        <top style="thin">
          <color auto="1"/>
        </top>
        <vertical/>
        <horizontal/>
      </border>
    </dxf>
    <dxf>
      <fill>
        <patternFill patternType="lightUp"/>
      </fill>
      <border>
        <left style="thin">
          <color auto="1"/>
        </left>
        <right style="thin">
          <color auto="1"/>
        </right>
        <top style="thin">
          <color auto="1"/>
        </top>
        <bottom style="thin">
          <color auto="1"/>
        </bottom>
        <vertical/>
        <horizontal/>
      </border>
    </dxf>
    <dxf>
      <fill>
        <patternFill patternType="lightUp"/>
      </fill>
      <border>
        <left/>
        <right style="thin">
          <color auto="1"/>
        </right>
        <top style="thin">
          <color auto="1"/>
        </top>
        <bottom style="thin">
          <color auto="1"/>
        </bottom>
      </border>
    </dxf>
    <dxf>
      <fill>
        <patternFill patternType="lightUp"/>
      </fill>
      <border>
        <left style="thin">
          <color auto="1"/>
        </left>
        <right/>
        <top style="thin">
          <color auto="1"/>
        </top>
        <bottom style="thin">
          <color auto="1"/>
        </bottom>
        <vertical/>
        <horizontal/>
      </border>
    </dxf>
    <dxf>
      <fill>
        <patternFill patternType="lightUp"/>
      </fill>
      <border>
        <left style="thin">
          <color auto="1"/>
        </left>
        <right style="thin">
          <color auto="1"/>
        </right>
        <top/>
        <bottom style="thin">
          <color auto="1"/>
        </bottom>
        <vertical/>
        <horizontal/>
      </border>
    </dxf>
    <dxf>
      <fill>
        <patternFill patternType="lightUp"/>
      </fill>
      <border>
        <left style="thin">
          <color auto="1"/>
        </left>
        <right style="thin">
          <color auto="1"/>
        </right>
        <top style="thin">
          <color auto="1"/>
        </top>
        <bottom/>
        <vertical/>
        <horizontal/>
      </border>
    </dxf>
    <dxf>
      <fill>
        <patternFill patternType="lightUp"/>
      </fill>
      <border>
        <top style="thin">
          <color auto="1"/>
        </top>
        <bottom style="thin">
          <color auto="1"/>
        </bottom>
        <vertical/>
        <horizontal/>
      </border>
    </dxf>
    <dxf>
      <fill>
        <patternFill patternType="lightUp"/>
      </fill>
      <border>
        <top style="thin">
          <color auto="1"/>
        </top>
        <bottom style="thin">
          <color auto="1"/>
        </bottom>
        <vertical/>
        <horizontal/>
      </border>
    </dxf>
    <dxf>
      <fill>
        <patternFill patternType="lightUp"/>
      </fill>
      <border>
        <left style="thin">
          <color auto="1"/>
        </left>
        <right style="thin">
          <color auto="1"/>
        </right>
        <vertical/>
        <horizontal/>
      </border>
    </dxf>
    <dxf>
      <fill>
        <patternFill patternType="lightUp"/>
      </fill>
      <border>
        <left style="thin">
          <color auto="1"/>
        </left>
        <right style="thin">
          <color auto="1"/>
        </right>
        <vertical/>
        <horizontal/>
      </border>
    </dxf>
    <dxf>
      <fill>
        <patternFill patternType="lightUp"/>
      </fill>
      <border>
        <left style="thin">
          <color auto="1"/>
        </left>
        <bottom style="thin">
          <color auto="1"/>
        </bottom>
        <vertical/>
        <horizontal/>
      </border>
    </dxf>
    <dxf>
      <fill>
        <patternFill patternType="lightUp"/>
      </fill>
      <border>
        <right style="thin">
          <color auto="1"/>
        </right>
        <bottom style="thin">
          <color auto="1"/>
        </bottom>
        <vertical/>
        <horizontal/>
      </border>
    </dxf>
    <dxf>
      <fill>
        <patternFill patternType="lightUp"/>
      </fill>
      <border>
        <right style="thin">
          <color auto="1"/>
        </right>
        <top style="thin">
          <color auto="1"/>
        </top>
        <vertical/>
        <horizontal/>
      </border>
    </dxf>
    <dxf>
      <fill>
        <patternFill patternType="lightUp"/>
      </fill>
      <border>
        <left style="thin">
          <color auto="1"/>
        </left>
        <top style="thin">
          <color auto="1"/>
        </top>
        <vertical/>
        <horizontal/>
      </border>
    </dxf>
    <dxf>
      <fill>
        <patternFill patternType="lightUp"/>
      </fill>
      <border>
        <right style="thin">
          <color auto="1"/>
        </right>
        <vertical/>
        <horizontal/>
      </border>
    </dxf>
    <dxf>
      <fill>
        <patternFill patternType="lightUp"/>
      </fill>
      <border>
        <left style="thin">
          <color auto="1"/>
        </left>
        <vertical/>
        <horizontal/>
      </border>
    </dxf>
    <dxf>
      <fill>
        <patternFill patternType="lightUp"/>
      </fill>
      <border>
        <bottom style="thin">
          <color auto="1"/>
        </bottom>
        <vertical/>
        <horizontal/>
      </border>
    </dxf>
    <dxf>
      <fill>
        <patternFill patternType="lightUp"/>
      </fill>
      <border>
        <top style="thin">
          <color auto="1"/>
        </top>
        <vertical/>
        <horizontal/>
      </border>
    </dxf>
    <dxf>
      <fill>
        <patternFill patternType="lightUp"/>
      </fill>
    </dxf>
    <dxf>
      <font>
        <color theme="0" tint="-4.9989318521683403E-2"/>
      </font>
      <fill>
        <patternFill patternType="lightVertical">
          <bgColor theme="9" tint="-0.24994659260841701"/>
        </patternFill>
      </fill>
    </dxf>
    <dxf>
      <font>
        <color theme="6" tint="-0.24994659260841701"/>
      </font>
      <fill>
        <patternFill patternType="gray0625">
          <bgColor theme="6"/>
        </patternFill>
      </fill>
    </dxf>
    <dxf>
      <font>
        <color theme="0" tint="-4.9989318521683403E-2"/>
      </font>
      <fill>
        <patternFill patternType="lightGrid">
          <bgColor theme="7" tint="0.39994506668294322"/>
        </patternFill>
      </fill>
    </dxf>
    <dxf>
      <fill>
        <patternFill>
          <bgColor theme="1"/>
        </patternFill>
      </fill>
    </dxf>
    <dxf>
      <fill>
        <patternFill patternType="lightHorizontal">
          <bgColor theme="8" tint="0.39994506668294322"/>
        </patternFill>
      </fill>
    </dxf>
    <dxf>
      <fill>
        <patternFill patternType="lightUp"/>
      </fill>
      <border>
        <left/>
        <right style="thin">
          <color auto="1"/>
        </right>
        <top style="thin">
          <color auto="1"/>
        </top>
        <bottom style="thin">
          <color auto="1"/>
        </bottom>
        <vertical/>
        <horizontal/>
      </border>
    </dxf>
    <dxf>
      <fill>
        <patternFill patternType="lightUp"/>
      </fill>
      <border>
        <left style="thin">
          <color auto="1"/>
        </left>
        <right/>
        <top style="thin">
          <color auto="1"/>
        </top>
        <bottom style="thin">
          <color auto="1"/>
        </bottom>
        <vertical/>
        <horizontal/>
      </border>
    </dxf>
    <dxf>
      <fill>
        <patternFill patternType="lightUp"/>
      </fill>
      <border>
        <top style="thin">
          <color auto="1"/>
        </top>
        <bottom style="thin">
          <color auto="1"/>
        </bottom>
        <vertical/>
        <horizontal/>
      </border>
    </dxf>
    <dxf>
      <fill>
        <patternFill patternType="lightUp"/>
      </fill>
      <border>
        <left style="thin">
          <color auto="1"/>
        </left>
        <right style="thin">
          <color auto="1"/>
        </right>
        <top/>
        <bottom/>
        <vertical/>
        <horizontal/>
      </border>
    </dxf>
    <dxf>
      <fill>
        <patternFill patternType="lightUp"/>
      </fill>
      <border>
        <left style="thin">
          <color auto="1"/>
        </left>
        <bottom style="thin">
          <color auto="1"/>
        </bottom>
        <vertical/>
        <horizontal/>
      </border>
    </dxf>
    <dxf>
      <fill>
        <patternFill patternType="lightUp"/>
      </fill>
      <border>
        <right style="thin">
          <color auto="1"/>
        </right>
        <bottom style="thin">
          <color auto="1"/>
        </bottom>
        <vertical/>
        <horizontal/>
      </border>
    </dxf>
    <dxf>
      <fill>
        <patternFill patternType="lightUp"/>
      </fill>
      <border>
        <right style="thin">
          <color auto="1"/>
        </right>
        <top style="thin">
          <color auto="1"/>
        </top>
        <vertical/>
        <horizontal/>
      </border>
    </dxf>
    <dxf>
      <fill>
        <patternFill patternType="lightUp"/>
      </fill>
      <border>
        <left style="thin">
          <color auto="1"/>
        </left>
        <top style="thin">
          <color auto="1"/>
        </top>
        <vertical/>
        <horizontal/>
      </border>
    </dxf>
    <dxf>
      <fill>
        <patternFill patternType="lightUp"/>
      </fill>
      <border>
        <left style="thin">
          <color auto="1"/>
        </left>
        <bottom style="thin">
          <color auto="1"/>
        </bottom>
        <vertical/>
        <horizontal/>
      </border>
    </dxf>
    <dxf>
      <fill>
        <patternFill patternType="lightUp"/>
      </fill>
      <border>
        <right style="thin">
          <color auto="1"/>
        </right>
        <bottom style="thin">
          <color auto="1"/>
        </bottom>
        <vertical/>
        <horizontal/>
      </border>
    </dxf>
    <dxf>
      <fill>
        <patternFill patternType="lightUp"/>
      </fill>
      <border>
        <right style="thin">
          <color auto="1"/>
        </right>
        <top style="thin">
          <color auto="1"/>
        </top>
        <vertical/>
        <horizontal/>
      </border>
    </dxf>
    <dxf>
      <fill>
        <patternFill patternType="lightUp"/>
      </fill>
      <border>
        <left style="thin">
          <color auto="1"/>
        </left>
        <top style="thin">
          <color auto="1"/>
        </top>
        <vertical/>
        <horizontal/>
      </border>
    </dxf>
    <dxf>
      <fill>
        <patternFill patternType="lightUp"/>
      </fill>
      <border>
        <left style="thin">
          <color auto="1"/>
        </left>
        <right style="thin">
          <color auto="1"/>
        </right>
        <top style="thin">
          <color auto="1"/>
        </top>
        <bottom style="thin">
          <color auto="1"/>
        </bottom>
        <vertical/>
        <horizontal/>
      </border>
    </dxf>
    <dxf>
      <fill>
        <patternFill patternType="lightUp"/>
      </fill>
      <border>
        <left/>
        <right style="thin">
          <color auto="1"/>
        </right>
        <top style="thin">
          <color auto="1"/>
        </top>
        <bottom style="thin">
          <color auto="1"/>
        </bottom>
      </border>
    </dxf>
    <dxf>
      <fill>
        <patternFill patternType="lightUp"/>
      </fill>
      <border>
        <left style="thin">
          <color auto="1"/>
        </left>
        <right/>
        <top style="thin">
          <color auto="1"/>
        </top>
        <bottom style="thin">
          <color auto="1"/>
        </bottom>
        <vertical/>
        <horizontal/>
      </border>
    </dxf>
    <dxf>
      <fill>
        <patternFill patternType="lightUp"/>
      </fill>
      <border>
        <left style="thin">
          <color auto="1"/>
        </left>
        <right style="thin">
          <color auto="1"/>
        </right>
        <top/>
        <bottom style="thin">
          <color auto="1"/>
        </bottom>
        <vertical/>
        <horizontal/>
      </border>
    </dxf>
    <dxf>
      <fill>
        <patternFill patternType="lightUp"/>
      </fill>
      <border>
        <left style="thin">
          <color auto="1"/>
        </left>
        <right style="thin">
          <color auto="1"/>
        </right>
        <top style="thin">
          <color auto="1"/>
        </top>
        <bottom/>
        <vertical/>
        <horizontal/>
      </border>
    </dxf>
    <dxf>
      <fill>
        <patternFill patternType="lightUp"/>
      </fill>
      <border>
        <top style="thin">
          <color auto="1"/>
        </top>
        <bottom style="thin">
          <color auto="1"/>
        </bottom>
        <vertical/>
        <horizontal/>
      </border>
    </dxf>
    <dxf>
      <fill>
        <patternFill patternType="lightUp"/>
      </fill>
      <border>
        <top style="thin">
          <color auto="1"/>
        </top>
        <bottom style="thin">
          <color auto="1"/>
        </bottom>
        <vertical/>
        <horizontal/>
      </border>
    </dxf>
    <dxf>
      <fill>
        <patternFill patternType="lightUp"/>
      </fill>
      <border>
        <left style="thin">
          <color auto="1"/>
        </left>
        <right style="thin">
          <color auto="1"/>
        </right>
        <vertical/>
        <horizontal/>
      </border>
    </dxf>
    <dxf>
      <fill>
        <patternFill patternType="lightUp"/>
      </fill>
      <border>
        <left style="thin">
          <color auto="1"/>
        </left>
        <right style="thin">
          <color auto="1"/>
        </right>
        <vertical/>
        <horizontal/>
      </border>
    </dxf>
    <dxf>
      <fill>
        <patternFill patternType="lightUp"/>
      </fill>
      <border>
        <left style="thin">
          <color auto="1"/>
        </left>
        <bottom style="thin">
          <color auto="1"/>
        </bottom>
        <vertical/>
        <horizontal/>
      </border>
    </dxf>
    <dxf>
      <fill>
        <patternFill patternType="lightUp"/>
      </fill>
      <border>
        <right style="thin">
          <color auto="1"/>
        </right>
        <bottom style="thin">
          <color auto="1"/>
        </bottom>
        <vertical/>
        <horizontal/>
      </border>
    </dxf>
    <dxf>
      <fill>
        <patternFill patternType="lightUp"/>
      </fill>
      <border>
        <right style="thin">
          <color auto="1"/>
        </right>
        <top style="thin">
          <color auto="1"/>
        </top>
        <vertical/>
        <horizontal/>
      </border>
    </dxf>
    <dxf>
      <fill>
        <patternFill patternType="lightUp"/>
      </fill>
      <border>
        <left style="thin">
          <color auto="1"/>
        </left>
        <top style="thin">
          <color auto="1"/>
        </top>
        <vertical/>
        <horizontal/>
      </border>
    </dxf>
    <dxf>
      <fill>
        <patternFill patternType="lightUp"/>
      </fill>
      <border>
        <right style="thin">
          <color auto="1"/>
        </right>
        <vertical/>
        <horizontal/>
      </border>
    </dxf>
    <dxf>
      <fill>
        <patternFill patternType="lightUp"/>
      </fill>
      <border>
        <left style="thin">
          <color auto="1"/>
        </left>
        <vertical/>
        <horizontal/>
      </border>
    </dxf>
    <dxf>
      <fill>
        <patternFill patternType="lightUp"/>
      </fill>
      <border>
        <bottom style="thin">
          <color auto="1"/>
        </bottom>
        <vertical/>
        <horizontal/>
      </border>
    </dxf>
    <dxf>
      <fill>
        <patternFill patternType="lightUp"/>
      </fill>
      <border>
        <top style="thin">
          <color auto="1"/>
        </top>
        <vertical/>
        <horizontal/>
      </border>
    </dxf>
    <dxf>
      <fill>
        <patternFill patternType="lightUp"/>
      </fill>
    </dxf>
    <dxf>
      <font>
        <color theme="4" tint="0.39994506668294322"/>
      </font>
      <fill>
        <patternFill patternType="lightHorizontal">
          <bgColor theme="8" tint="0.39994506668294322"/>
        </patternFill>
      </fill>
    </dxf>
    <dxf>
      <fill>
        <patternFill patternType="lightUp"/>
      </fill>
      <border>
        <left/>
        <right style="thin">
          <color auto="1"/>
        </right>
        <top style="thin">
          <color auto="1"/>
        </top>
        <bottom style="thin">
          <color auto="1"/>
        </bottom>
        <vertical/>
        <horizontal/>
      </border>
    </dxf>
    <dxf>
      <fill>
        <patternFill patternType="lightUp"/>
      </fill>
      <border>
        <left style="thin">
          <color auto="1"/>
        </left>
        <right/>
        <top style="thin">
          <color auto="1"/>
        </top>
        <bottom style="thin">
          <color auto="1"/>
        </bottom>
        <vertical/>
        <horizontal/>
      </border>
    </dxf>
    <dxf>
      <fill>
        <patternFill patternType="lightUp"/>
      </fill>
      <border>
        <top style="thin">
          <color auto="1"/>
        </top>
        <bottom style="thin">
          <color auto="1"/>
        </bottom>
        <vertical/>
        <horizontal/>
      </border>
    </dxf>
    <dxf>
      <fill>
        <patternFill patternType="lightUp"/>
      </fill>
      <border>
        <left style="thin">
          <color auto="1"/>
        </left>
        <right style="thin">
          <color auto="1"/>
        </right>
        <top/>
        <bottom/>
        <vertical/>
        <horizontal/>
      </border>
    </dxf>
    <dxf>
      <fill>
        <patternFill patternType="lightUp"/>
      </fill>
      <border>
        <left style="thin">
          <color auto="1"/>
        </left>
        <bottom style="thin">
          <color auto="1"/>
        </bottom>
        <vertical/>
        <horizontal/>
      </border>
    </dxf>
    <dxf>
      <fill>
        <patternFill patternType="lightUp"/>
      </fill>
      <border>
        <right style="thin">
          <color auto="1"/>
        </right>
        <bottom style="thin">
          <color auto="1"/>
        </bottom>
        <vertical/>
        <horizontal/>
      </border>
    </dxf>
    <dxf>
      <fill>
        <patternFill patternType="lightUp"/>
      </fill>
      <border>
        <right style="thin">
          <color auto="1"/>
        </right>
        <top style="thin">
          <color auto="1"/>
        </top>
        <vertical/>
        <horizontal/>
      </border>
    </dxf>
    <dxf>
      <fill>
        <patternFill patternType="lightUp"/>
      </fill>
      <border>
        <left style="thin">
          <color auto="1"/>
        </left>
        <top style="thin">
          <color auto="1"/>
        </top>
        <vertical/>
        <horizontal/>
      </border>
    </dxf>
    <dxf>
      <fill>
        <patternFill patternType="lightUp"/>
      </fill>
      <border>
        <left style="thin">
          <color auto="1"/>
        </left>
        <bottom style="thin">
          <color auto="1"/>
        </bottom>
        <vertical/>
        <horizontal/>
      </border>
    </dxf>
    <dxf>
      <fill>
        <patternFill patternType="lightUp"/>
      </fill>
      <border>
        <right style="thin">
          <color auto="1"/>
        </right>
        <bottom style="thin">
          <color auto="1"/>
        </bottom>
        <vertical/>
        <horizontal/>
      </border>
    </dxf>
    <dxf>
      <fill>
        <patternFill patternType="lightUp"/>
      </fill>
      <border>
        <right style="thin">
          <color auto="1"/>
        </right>
        <top style="thin">
          <color auto="1"/>
        </top>
        <vertical/>
        <horizontal/>
      </border>
    </dxf>
    <dxf>
      <fill>
        <patternFill patternType="lightUp"/>
      </fill>
      <border>
        <left style="thin">
          <color auto="1"/>
        </left>
        <top style="thin">
          <color auto="1"/>
        </top>
        <vertical/>
        <horizontal/>
      </border>
    </dxf>
    <dxf>
      <fill>
        <patternFill patternType="lightUp"/>
      </fill>
      <border>
        <left style="thin">
          <color auto="1"/>
        </left>
        <right style="thin">
          <color auto="1"/>
        </right>
        <top style="thin">
          <color auto="1"/>
        </top>
        <bottom style="thin">
          <color auto="1"/>
        </bottom>
        <vertical/>
        <horizontal/>
      </border>
    </dxf>
    <dxf>
      <fill>
        <patternFill patternType="lightUp"/>
      </fill>
      <border>
        <left/>
        <right style="thin">
          <color auto="1"/>
        </right>
        <top style="thin">
          <color auto="1"/>
        </top>
        <bottom style="thin">
          <color auto="1"/>
        </bottom>
      </border>
    </dxf>
    <dxf>
      <fill>
        <patternFill patternType="lightUp"/>
      </fill>
      <border>
        <left style="thin">
          <color auto="1"/>
        </left>
        <right/>
        <top style="thin">
          <color auto="1"/>
        </top>
        <bottom style="thin">
          <color auto="1"/>
        </bottom>
        <vertical/>
        <horizontal/>
      </border>
    </dxf>
    <dxf>
      <fill>
        <patternFill patternType="lightUp"/>
      </fill>
      <border>
        <left style="thin">
          <color auto="1"/>
        </left>
        <right style="thin">
          <color auto="1"/>
        </right>
        <top/>
        <bottom style="thin">
          <color auto="1"/>
        </bottom>
        <vertical/>
        <horizontal/>
      </border>
    </dxf>
    <dxf>
      <fill>
        <patternFill patternType="lightUp"/>
      </fill>
      <border>
        <left style="thin">
          <color auto="1"/>
        </left>
        <right style="thin">
          <color auto="1"/>
        </right>
        <top style="thin">
          <color auto="1"/>
        </top>
        <bottom/>
        <vertical/>
        <horizontal/>
      </border>
    </dxf>
    <dxf>
      <fill>
        <patternFill patternType="lightUp"/>
      </fill>
      <border>
        <top style="thin">
          <color auto="1"/>
        </top>
        <bottom style="thin">
          <color auto="1"/>
        </bottom>
        <vertical/>
        <horizontal/>
      </border>
    </dxf>
    <dxf>
      <fill>
        <patternFill patternType="lightUp"/>
      </fill>
      <border>
        <top style="thin">
          <color auto="1"/>
        </top>
        <bottom style="thin">
          <color auto="1"/>
        </bottom>
        <vertical/>
        <horizontal/>
      </border>
    </dxf>
    <dxf>
      <fill>
        <patternFill patternType="lightUp"/>
      </fill>
      <border>
        <left style="thin">
          <color auto="1"/>
        </left>
        <right style="thin">
          <color auto="1"/>
        </right>
        <vertical/>
        <horizontal/>
      </border>
    </dxf>
    <dxf>
      <fill>
        <patternFill patternType="lightUp"/>
      </fill>
      <border>
        <left style="thin">
          <color auto="1"/>
        </left>
        <right style="thin">
          <color auto="1"/>
        </right>
        <vertical/>
        <horizontal/>
      </border>
    </dxf>
    <dxf>
      <fill>
        <patternFill patternType="lightUp"/>
      </fill>
      <border>
        <left style="thin">
          <color auto="1"/>
        </left>
        <bottom style="thin">
          <color auto="1"/>
        </bottom>
        <vertical/>
        <horizontal/>
      </border>
    </dxf>
    <dxf>
      <fill>
        <patternFill patternType="lightUp"/>
      </fill>
      <border>
        <right style="thin">
          <color auto="1"/>
        </right>
        <bottom style="thin">
          <color auto="1"/>
        </bottom>
        <vertical/>
        <horizontal/>
      </border>
    </dxf>
    <dxf>
      <fill>
        <patternFill patternType="lightUp"/>
      </fill>
      <border>
        <right style="thin">
          <color auto="1"/>
        </right>
        <top style="thin">
          <color auto="1"/>
        </top>
        <vertical/>
        <horizontal/>
      </border>
    </dxf>
    <dxf>
      <fill>
        <patternFill patternType="lightUp"/>
      </fill>
      <border>
        <left style="thin">
          <color auto="1"/>
        </left>
        <top style="thin">
          <color auto="1"/>
        </top>
        <vertical/>
        <horizontal/>
      </border>
    </dxf>
    <dxf>
      <fill>
        <patternFill patternType="lightUp"/>
      </fill>
      <border>
        <right style="thin">
          <color auto="1"/>
        </right>
        <vertical/>
        <horizontal/>
      </border>
    </dxf>
    <dxf>
      <fill>
        <patternFill patternType="lightUp"/>
      </fill>
      <border>
        <left style="thin">
          <color auto="1"/>
        </left>
        <vertical/>
        <horizontal/>
      </border>
    </dxf>
    <dxf>
      <fill>
        <patternFill patternType="lightUp"/>
      </fill>
      <border>
        <bottom style="thin">
          <color auto="1"/>
        </bottom>
        <vertical/>
        <horizontal/>
      </border>
    </dxf>
    <dxf>
      <fill>
        <patternFill patternType="lightUp"/>
      </fill>
      <border>
        <top style="thin">
          <color auto="1"/>
        </top>
        <vertical/>
        <horizontal/>
      </border>
    </dxf>
    <dxf>
      <fill>
        <patternFill patternType="lightUp"/>
      </fill>
    </dxf>
    <dxf>
      <border>
        <left style="thin">
          <color auto="1"/>
        </left>
        <right style="thin">
          <color auto="1"/>
        </right>
        <top style="thin">
          <color auto="1"/>
        </top>
        <bottom style="thin">
          <color auto="1"/>
        </bottom>
        <vertical/>
        <horizontal/>
      </border>
    </dxf>
    <dxf>
      <border>
        <right style="thin">
          <color auto="1"/>
        </right>
        <top style="thin">
          <color auto="1"/>
        </top>
        <bottom style="thin">
          <color auto="1"/>
        </bottom>
        <vertical/>
        <horizontal/>
      </border>
    </dxf>
    <dxf>
      <border>
        <left style="thin">
          <color auto="1"/>
        </left>
        <top style="thin">
          <color auto="1"/>
        </top>
        <bottom style="thin">
          <color auto="1"/>
        </bottom>
        <vertical/>
        <horizontal/>
      </border>
    </dxf>
    <dxf>
      <border>
        <left style="thin">
          <color auto="1"/>
        </left>
        <right style="thin">
          <color auto="1"/>
        </right>
        <bottom style="thin">
          <color auto="1"/>
        </bottom>
        <vertical/>
        <horizontal/>
      </border>
    </dxf>
    <dxf>
      <border>
        <left style="thin">
          <color auto="1"/>
        </left>
        <right style="thin">
          <color auto="1"/>
        </right>
        <top style="thin">
          <color auto="1"/>
        </top>
        <vertical/>
        <horizontal/>
      </border>
    </dxf>
    <dxf>
      <border>
        <top style="thin">
          <color auto="1"/>
        </top>
        <bottom style="thin">
          <color auto="1"/>
        </bottom>
        <vertical/>
        <horizontal/>
      </border>
    </dxf>
    <dxf>
      <border>
        <left style="thin">
          <color auto="1"/>
        </left>
        <right style="thin">
          <color auto="1"/>
        </right>
        <vertical/>
        <horizontal/>
      </border>
    </dxf>
    <dxf>
      <border>
        <left style="thin">
          <color auto="1"/>
        </left>
        <top style="thin">
          <color auto="1"/>
        </top>
        <vertical/>
        <horizontal/>
      </border>
    </dxf>
    <dxf>
      <border>
        <left style="thin">
          <color auto="1"/>
        </left>
        <bottom style="thin">
          <color auto="1"/>
        </bottom>
        <vertical/>
        <horizontal/>
      </border>
    </dxf>
    <dxf>
      <border>
        <left style="thin">
          <color auto="1"/>
        </left>
        <vertical/>
        <horizontal/>
      </border>
    </dxf>
    <dxf>
      <border>
        <top style="thin">
          <color auto="1"/>
        </top>
        <vertical/>
        <horizontal/>
      </border>
    </dxf>
    <dxf>
      <border>
        <right style="thin">
          <color auto="1"/>
        </right>
        <top style="thin">
          <color auto="1"/>
        </top>
        <vertical/>
        <horizontal/>
      </border>
    </dxf>
    <dxf>
      <border>
        <bottom style="thin">
          <color auto="1"/>
        </bottom>
        <vertical/>
        <horizontal/>
      </border>
    </dxf>
    <dxf>
      <border>
        <right style="thin">
          <color auto="1"/>
        </right>
        <top/>
        <bottom style="thin">
          <color auto="1"/>
        </bottom>
        <vertical/>
        <horizontal/>
      </border>
    </dxf>
    <dxf>
      <border>
        <right style="thin">
          <color auto="1"/>
        </right>
        <vertical/>
        <horizontal/>
      </border>
    </dxf>
    <dxf>
      <fill>
        <patternFill patternType="lightUp">
          <fgColor auto="1"/>
          <bgColor auto="1"/>
        </patternFill>
      </fill>
    </dxf>
    <dxf>
      <font>
        <color theme="0" tint="-4.9989318521683403E-2"/>
      </font>
      <fill>
        <patternFill patternType="lightVertical">
          <bgColor theme="9" tint="-0.24994659260841701"/>
        </patternFill>
      </fill>
    </dxf>
    <dxf>
      <font>
        <color theme="0" tint="-4.9989318521683403E-2"/>
      </font>
      <fill>
        <patternFill patternType="lightGrid">
          <bgColor theme="7" tint="0.39994506668294322"/>
        </patternFill>
      </fill>
    </dxf>
    <dxf>
      <fill>
        <patternFill>
          <bgColor theme="1"/>
        </patternFill>
      </fill>
    </dxf>
    <dxf>
      <fill>
        <patternFill patternType="lightUp"/>
      </fill>
      <border>
        <left/>
        <right style="thin">
          <color auto="1"/>
        </right>
        <top style="thin">
          <color auto="1"/>
        </top>
        <bottom style="thin">
          <color auto="1"/>
        </bottom>
        <vertical/>
        <horizontal/>
      </border>
    </dxf>
    <dxf>
      <fill>
        <patternFill patternType="lightUp"/>
      </fill>
      <border>
        <left style="thin">
          <color auto="1"/>
        </left>
        <right/>
        <top style="thin">
          <color auto="1"/>
        </top>
        <bottom style="thin">
          <color auto="1"/>
        </bottom>
        <vertical/>
        <horizontal/>
      </border>
    </dxf>
    <dxf>
      <fill>
        <patternFill patternType="lightUp"/>
      </fill>
      <border>
        <top style="thin">
          <color auto="1"/>
        </top>
        <bottom style="thin">
          <color auto="1"/>
        </bottom>
        <vertical/>
        <horizontal/>
      </border>
    </dxf>
    <dxf>
      <fill>
        <patternFill patternType="lightUp"/>
      </fill>
      <border>
        <left style="thin">
          <color auto="1"/>
        </left>
        <right style="thin">
          <color auto="1"/>
        </right>
        <top/>
        <bottom/>
        <vertical/>
        <horizontal/>
      </border>
    </dxf>
    <dxf>
      <fill>
        <patternFill patternType="lightUp"/>
      </fill>
      <border>
        <left style="thin">
          <color auto="1"/>
        </left>
        <bottom style="thin">
          <color auto="1"/>
        </bottom>
        <vertical/>
        <horizontal/>
      </border>
    </dxf>
    <dxf>
      <fill>
        <patternFill patternType="lightUp"/>
      </fill>
      <border>
        <right style="thin">
          <color auto="1"/>
        </right>
        <bottom style="thin">
          <color auto="1"/>
        </bottom>
        <vertical/>
        <horizontal/>
      </border>
    </dxf>
    <dxf>
      <fill>
        <patternFill patternType="lightUp"/>
      </fill>
      <border>
        <right style="thin">
          <color auto="1"/>
        </right>
        <top style="thin">
          <color auto="1"/>
        </top>
        <vertical/>
        <horizontal/>
      </border>
    </dxf>
    <dxf>
      <fill>
        <patternFill patternType="lightUp"/>
      </fill>
      <border>
        <left style="thin">
          <color auto="1"/>
        </left>
        <top style="thin">
          <color auto="1"/>
        </top>
        <vertical/>
        <horizontal/>
      </border>
    </dxf>
    <dxf>
      <fill>
        <patternFill patternType="lightUp"/>
      </fill>
      <border>
        <left style="thin">
          <color auto="1"/>
        </left>
        <bottom style="thin">
          <color auto="1"/>
        </bottom>
        <vertical/>
        <horizontal/>
      </border>
    </dxf>
    <dxf>
      <fill>
        <patternFill patternType="lightUp"/>
      </fill>
      <border>
        <right style="thin">
          <color auto="1"/>
        </right>
        <bottom style="thin">
          <color auto="1"/>
        </bottom>
        <vertical/>
        <horizontal/>
      </border>
    </dxf>
    <dxf>
      <fill>
        <patternFill patternType="lightUp"/>
      </fill>
      <border>
        <right style="thin">
          <color auto="1"/>
        </right>
        <top style="thin">
          <color auto="1"/>
        </top>
        <vertical/>
        <horizontal/>
      </border>
    </dxf>
    <dxf>
      <fill>
        <patternFill patternType="lightUp"/>
      </fill>
      <border>
        <left style="thin">
          <color auto="1"/>
        </left>
        <top style="thin">
          <color auto="1"/>
        </top>
        <vertical/>
        <horizontal/>
      </border>
    </dxf>
    <dxf>
      <fill>
        <patternFill patternType="lightUp"/>
      </fill>
      <border>
        <left style="thin">
          <color auto="1"/>
        </left>
        <right style="thin">
          <color auto="1"/>
        </right>
        <top style="thin">
          <color auto="1"/>
        </top>
        <bottom style="thin">
          <color auto="1"/>
        </bottom>
        <vertical/>
        <horizontal/>
      </border>
    </dxf>
    <dxf>
      <fill>
        <patternFill patternType="lightUp"/>
      </fill>
      <border>
        <left/>
        <right style="thin">
          <color auto="1"/>
        </right>
        <top style="thin">
          <color auto="1"/>
        </top>
        <bottom style="thin">
          <color auto="1"/>
        </bottom>
      </border>
    </dxf>
    <dxf>
      <fill>
        <patternFill patternType="lightUp"/>
      </fill>
      <border>
        <left style="thin">
          <color auto="1"/>
        </left>
        <right/>
        <top style="thin">
          <color auto="1"/>
        </top>
        <bottom style="thin">
          <color auto="1"/>
        </bottom>
        <vertical/>
        <horizontal/>
      </border>
    </dxf>
    <dxf>
      <fill>
        <patternFill patternType="lightUp"/>
      </fill>
      <border>
        <left style="thin">
          <color auto="1"/>
        </left>
        <right style="thin">
          <color auto="1"/>
        </right>
        <top/>
        <bottom style="thin">
          <color auto="1"/>
        </bottom>
        <vertical/>
        <horizontal/>
      </border>
    </dxf>
    <dxf>
      <fill>
        <patternFill patternType="lightUp"/>
      </fill>
      <border>
        <left style="thin">
          <color auto="1"/>
        </left>
        <right style="thin">
          <color auto="1"/>
        </right>
        <top style="thin">
          <color auto="1"/>
        </top>
        <bottom/>
        <vertical/>
        <horizontal/>
      </border>
    </dxf>
    <dxf>
      <fill>
        <patternFill patternType="lightUp"/>
      </fill>
      <border>
        <top style="thin">
          <color auto="1"/>
        </top>
        <bottom style="thin">
          <color auto="1"/>
        </bottom>
        <vertical/>
        <horizontal/>
      </border>
    </dxf>
    <dxf>
      <fill>
        <patternFill patternType="lightUp"/>
      </fill>
      <border>
        <top style="thin">
          <color auto="1"/>
        </top>
        <bottom style="thin">
          <color auto="1"/>
        </bottom>
        <vertical/>
        <horizontal/>
      </border>
    </dxf>
    <dxf>
      <fill>
        <patternFill patternType="lightUp"/>
      </fill>
      <border>
        <left style="thin">
          <color auto="1"/>
        </left>
        <right style="thin">
          <color auto="1"/>
        </right>
        <vertical/>
        <horizontal/>
      </border>
    </dxf>
    <dxf>
      <fill>
        <patternFill patternType="lightUp"/>
      </fill>
      <border>
        <left style="thin">
          <color auto="1"/>
        </left>
        <right style="thin">
          <color auto="1"/>
        </right>
        <vertical/>
        <horizontal/>
      </border>
    </dxf>
    <dxf>
      <fill>
        <patternFill patternType="lightUp"/>
      </fill>
      <border>
        <left style="thin">
          <color auto="1"/>
        </left>
        <bottom style="thin">
          <color auto="1"/>
        </bottom>
        <vertical/>
        <horizontal/>
      </border>
    </dxf>
    <dxf>
      <fill>
        <patternFill patternType="lightUp"/>
      </fill>
      <border>
        <right style="thin">
          <color auto="1"/>
        </right>
        <bottom style="thin">
          <color auto="1"/>
        </bottom>
        <vertical/>
        <horizontal/>
      </border>
    </dxf>
    <dxf>
      <fill>
        <patternFill patternType="lightUp"/>
      </fill>
      <border>
        <right style="thin">
          <color auto="1"/>
        </right>
        <top style="thin">
          <color auto="1"/>
        </top>
        <vertical/>
        <horizontal/>
      </border>
    </dxf>
    <dxf>
      <fill>
        <patternFill patternType="lightUp"/>
      </fill>
      <border>
        <left style="thin">
          <color auto="1"/>
        </left>
        <top style="thin">
          <color auto="1"/>
        </top>
        <vertical/>
        <horizontal/>
      </border>
    </dxf>
    <dxf>
      <fill>
        <patternFill patternType="lightUp"/>
      </fill>
      <border>
        <right style="thin">
          <color auto="1"/>
        </right>
        <vertical/>
        <horizontal/>
      </border>
    </dxf>
    <dxf>
      <fill>
        <patternFill patternType="lightUp"/>
      </fill>
      <border>
        <left style="thin">
          <color auto="1"/>
        </left>
        <vertical/>
        <horizontal/>
      </border>
    </dxf>
    <dxf>
      <fill>
        <patternFill patternType="lightUp"/>
      </fill>
      <border>
        <bottom style="thin">
          <color auto="1"/>
        </bottom>
        <vertical/>
        <horizontal/>
      </border>
    </dxf>
    <dxf>
      <fill>
        <patternFill patternType="lightUp"/>
      </fill>
      <border>
        <top style="thin">
          <color auto="1"/>
        </top>
        <vertical/>
        <horizontal/>
      </border>
    </dxf>
    <dxf>
      <fill>
        <patternFill patternType="lightUp"/>
      </fill>
    </dxf>
    <dxf>
      <font>
        <color theme="0" tint="-4.9989318521683403E-2"/>
      </font>
      <fill>
        <patternFill patternType="lightVertical">
          <bgColor theme="9" tint="-0.24994659260841701"/>
        </patternFill>
      </fill>
    </dxf>
    <dxf>
      <font>
        <color theme="0" tint="-4.9989318521683403E-2"/>
      </font>
      <fill>
        <patternFill patternType="lightGrid">
          <bgColor theme="7" tint="0.39994506668294322"/>
        </patternFill>
      </fill>
    </dxf>
    <dxf>
      <fill>
        <patternFill>
          <bgColor theme="1"/>
        </patternFill>
      </fill>
    </dxf>
    <dxf>
      <fill>
        <patternFill patternType="lightUp"/>
      </fill>
      <border>
        <left/>
        <right style="thin">
          <color auto="1"/>
        </right>
        <top style="thin">
          <color auto="1"/>
        </top>
        <bottom style="thin">
          <color auto="1"/>
        </bottom>
        <vertical/>
        <horizontal/>
      </border>
    </dxf>
    <dxf>
      <fill>
        <patternFill patternType="lightUp"/>
      </fill>
      <border>
        <left style="thin">
          <color auto="1"/>
        </left>
        <right/>
        <top style="thin">
          <color auto="1"/>
        </top>
        <bottom style="thin">
          <color auto="1"/>
        </bottom>
        <vertical/>
        <horizontal/>
      </border>
    </dxf>
    <dxf>
      <fill>
        <patternFill patternType="lightUp"/>
      </fill>
      <border>
        <top style="thin">
          <color auto="1"/>
        </top>
        <bottom style="thin">
          <color auto="1"/>
        </bottom>
        <vertical/>
        <horizontal/>
      </border>
    </dxf>
    <dxf>
      <fill>
        <patternFill patternType="lightUp"/>
      </fill>
      <border>
        <left style="thin">
          <color auto="1"/>
        </left>
        <right style="thin">
          <color auto="1"/>
        </right>
        <top/>
        <bottom/>
        <vertical/>
        <horizontal/>
      </border>
    </dxf>
    <dxf>
      <fill>
        <patternFill patternType="lightUp"/>
      </fill>
      <border>
        <left style="thin">
          <color auto="1"/>
        </left>
        <bottom style="thin">
          <color auto="1"/>
        </bottom>
        <vertical/>
        <horizontal/>
      </border>
    </dxf>
    <dxf>
      <fill>
        <patternFill patternType="lightUp"/>
      </fill>
      <border>
        <right style="thin">
          <color auto="1"/>
        </right>
        <bottom style="thin">
          <color auto="1"/>
        </bottom>
        <vertical/>
        <horizontal/>
      </border>
    </dxf>
    <dxf>
      <fill>
        <patternFill patternType="lightUp"/>
      </fill>
      <border>
        <right style="thin">
          <color auto="1"/>
        </right>
        <top style="thin">
          <color auto="1"/>
        </top>
        <vertical/>
        <horizontal/>
      </border>
    </dxf>
    <dxf>
      <fill>
        <patternFill patternType="lightUp"/>
      </fill>
      <border>
        <left style="thin">
          <color auto="1"/>
        </left>
        <top style="thin">
          <color auto="1"/>
        </top>
        <vertical/>
        <horizontal/>
      </border>
    </dxf>
    <dxf>
      <fill>
        <patternFill patternType="lightUp"/>
      </fill>
      <border>
        <left style="thin">
          <color auto="1"/>
        </left>
        <bottom style="thin">
          <color auto="1"/>
        </bottom>
        <vertical/>
        <horizontal/>
      </border>
    </dxf>
    <dxf>
      <fill>
        <patternFill patternType="lightUp"/>
      </fill>
      <border>
        <right style="thin">
          <color auto="1"/>
        </right>
        <bottom style="thin">
          <color auto="1"/>
        </bottom>
        <vertical/>
        <horizontal/>
      </border>
    </dxf>
    <dxf>
      <fill>
        <patternFill patternType="lightUp"/>
      </fill>
      <border>
        <right style="thin">
          <color auto="1"/>
        </right>
        <top style="thin">
          <color auto="1"/>
        </top>
        <vertical/>
        <horizontal/>
      </border>
    </dxf>
    <dxf>
      <fill>
        <patternFill patternType="lightUp"/>
      </fill>
      <border>
        <left style="thin">
          <color auto="1"/>
        </left>
        <top style="thin">
          <color auto="1"/>
        </top>
        <vertical/>
        <horizontal/>
      </border>
    </dxf>
    <dxf>
      <fill>
        <patternFill patternType="lightUp"/>
      </fill>
      <border>
        <left style="thin">
          <color auto="1"/>
        </left>
        <right style="thin">
          <color auto="1"/>
        </right>
        <top style="thin">
          <color auto="1"/>
        </top>
        <bottom style="thin">
          <color auto="1"/>
        </bottom>
        <vertical/>
        <horizontal/>
      </border>
    </dxf>
    <dxf>
      <fill>
        <patternFill patternType="lightUp"/>
      </fill>
      <border>
        <left/>
        <right style="thin">
          <color auto="1"/>
        </right>
        <top style="thin">
          <color auto="1"/>
        </top>
        <bottom style="thin">
          <color auto="1"/>
        </bottom>
      </border>
    </dxf>
    <dxf>
      <fill>
        <patternFill patternType="lightUp"/>
      </fill>
      <border>
        <left style="thin">
          <color auto="1"/>
        </left>
        <right/>
        <top style="thin">
          <color auto="1"/>
        </top>
        <bottom style="thin">
          <color auto="1"/>
        </bottom>
        <vertical/>
        <horizontal/>
      </border>
    </dxf>
    <dxf>
      <fill>
        <patternFill patternType="lightUp"/>
      </fill>
      <border>
        <left style="thin">
          <color auto="1"/>
        </left>
        <right style="thin">
          <color auto="1"/>
        </right>
        <top/>
        <bottom style="thin">
          <color auto="1"/>
        </bottom>
        <vertical/>
        <horizontal/>
      </border>
    </dxf>
    <dxf>
      <fill>
        <patternFill patternType="lightUp"/>
      </fill>
      <border>
        <left style="thin">
          <color auto="1"/>
        </left>
        <right style="thin">
          <color auto="1"/>
        </right>
        <top style="thin">
          <color auto="1"/>
        </top>
        <bottom/>
        <vertical/>
        <horizontal/>
      </border>
    </dxf>
    <dxf>
      <fill>
        <patternFill patternType="lightUp"/>
      </fill>
      <border>
        <top style="thin">
          <color auto="1"/>
        </top>
        <bottom style="thin">
          <color auto="1"/>
        </bottom>
        <vertical/>
        <horizontal/>
      </border>
    </dxf>
    <dxf>
      <fill>
        <patternFill patternType="lightUp"/>
      </fill>
      <border>
        <top style="thin">
          <color auto="1"/>
        </top>
        <bottom style="thin">
          <color auto="1"/>
        </bottom>
        <vertical/>
        <horizontal/>
      </border>
    </dxf>
    <dxf>
      <fill>
        <patternFill patternType="lightUp"/>
      </fill>
      <border>
        <left style="thin">
          <color auto="1"/>
        </left>
        <right style="thin">
          <color auto="1"/>
        </right>
        <vertical/>
        <horizontal/>
      </border>
    </dxf>
    <dxf>
      <fill>
        <patternFill patternType="lightUp"/>
      </fill>
      <border>
        <left style="thin">
          <color auto="1"/>
        </left>
        <right style="thin">
          <color auto="1"/>
        </right>
        <vertical/>
        <horizontal/>
      </border>
    </dxf>
    <dxf>
      <fill>
        <patternFill patternType="lightUp"/>
      </fill>
      <border>
        <left style="thin">
          <color auto="1"/>
        </left>
        <bottom style="thin">
          <color auto="1"/>
        </bottom>
        <vertical/>
        <horizontal/>
      </border>
    </dxf>
    <dxf>
      <fill>
        <patternFill patternType="lightUp"/>
      </fill>
      <border>
        <right style="thin">
          <color auto="1"/>
        </right>
        <bottom style="thin">
          <color auto="1"/>
        </bottom>
        <vertical/>
        <horizontal/>
      </border>
    </dxf>
    <dxf>
      <fill>
        <patternFill patternType="lightUp"/>
      </fill>
      <border>
        <right style="thin">
          <color auto="1"/>
        </right>
        <top style="thin">
          <color auto="1"/>
        </top>
        <vertical/>
        <horizontal/>
      </border>
    </dxf>
    <dxf>
      <fill>
        <patternFill patternType="lightUp"/>
      </fill>
      <border>
        <left style="thin">
          <color auto="1"/>
        </left>
        <top style="thin">
          <color auto="1"/>
        </top>
        <vertical/>
        <horizontal/>
      </border>
    </dxf>
    <dxf>
      <fill>
        <patternFill patternType="lightUp"/>
      </fill>
      <border>
        <right style="thin">
          <color auto="1"/>
        </right>
        <vertical/>
        <horizontal/>
      </border>
    </dxf>
    <dxf>
      <fill>
        <patternFill patternType="lightUp"/>
      </fill>
      <border>
        <left style="thin">
          <color auto="1"/>
        </left>
        <vertical/>
        <horizontal/>
      </border>
    </dxf>
    <dxf>
      <fill>
        <patternFill patternType="lightUp"/>
      </fill>
      <border>
        <bottom style="thin">
          <color auto="1"/>
        </bottom>
        <vertical/>
        <horizontal/>
      </border>
    </dxf>
    <dxf>
      <fill>
        <patternFill patternType="lightUp"/>
      </fill>
      <border>
        <top style="thin">
          <color auto="1"/>
        </top>
        <vertical/>
        <horizontal/>
      </border>
    </dxf>
    <dxf>
      <fill>
        <patternFill patternType="lightUp"/>
      </fill>
    </dxf>
    <dxf>
      <font>
        <color theme="0" tint="-4.9989318521683403E-2"/>
      </font>
      <fill>
        <patternFill patternType="lightVertical">
          <bgColor theme="9" tint="-0.24994659260841701"/>
        </patternFill>
      </fill>
    </dxf>
    <dxf>
      <font>
        <color theme="0" tint="-4.9989318521683403E-2"/>
      </font>
      <fill>
        <patternFill patternType="lightGrid">
          <bgColor theme="7" tint="0.39994506668294322"/>
        </patternFill>
      </fill>
    </dxf>
    <dxf>
      <fill>
        <patternFill>
          <bgColor theme="1"/>
        </patternFill>
      </fill>
    </dxf>
    <dxf>
      <fill>
        <patternFill patternType="lightUp"/>
      </fill>
      <border>
        <left/>
        <right style="thin">
          <color auto="1"/>
        </right>
        <top style="thin">
          <color auto="1"/>
        </top>
        <bottom style="thin">
          <color auto="1"/>
        </bottom>
        <vertical/>
        <horizontal/>
      </border>
    </dxf>
    <dxf>
      <fill>
        <patternFill patternType="lightUp"/>
      </fill>
      <border>
        <left style="thin">
          <color auto="1"/>
        </left>
        <right/>
        <top style="thin">
          <color auto="1"/>
        </top>
        <bottom style="thin">
          <color auto="1"/>
        </bottom>
        <vertical/>
        <horizontal/>
      </border>
    </dxf>
    <dxf>
      <fill>
        <patternFill patternType="lightUp"/>
      </fill>
      <border>
        <top style="thin">
          <color auto="1"/>
        </top>
        <bottom style="thin">
          <color auto="1"/>
        </bottom>
        <vertical/>
        <horizontal/>
      </border>
    </dxf>
    <dxf>
      <fill>
        <patternFill patternType="lightUp"/>
      </fill>
      <border>
        <left style="thin">
          <color auto="1"/>
        </left>
        <right style="thin">
          <color auto="1"/>
        </right>
        <top/>
        <bottom/>
        <vertical/>
        <horizontal/>
      </border>
    </dxf>
    <dxf>
      <fill>
        <patternFill patternType="lightUp"/>
      </fill>
      <border>
        <left style="thin">
          <color auto="1"/>
        </left>
        <bottom style="thin">
          <color auto="1"/>
        </bottom>
        <vertical/>
        <horizontal/>
      </border>
    </dxf>
    <dxf>
      <fill>
        <patternFill patternType="lightUp"/>
      </fill>
      <border>
        <right style="thin">
          <color auto="1"/>
        </right>
        <bottom style="thin">
          <color auto="1"/>
        </bottom>
        <vertical/>
        <horizontal/>
      </border>
    </dxf>
    <dxf>
      <fill>
        <patternFill patternType="lightUp"/>
      </fill>
      <border>
        <right style="thin">
          <color auto="1"/>
        </right>
        <top style="thin">
          <color auto="1"/>
        </top>
        <vertical/>
        <horizontal/>
      </border>
    </dxf>
    <dxf>
      <fill>
        <patternFill patternType="lightUp"/>
      </fill>
      <border>
        <left style="thin">
          <color auto="1"/>
        </left>
        <top style="thin">
          <color auto="1"/>
        </top>
        <vertical/>
        <horizontal/>
      </border>
    </dxf>
    <dxf>
      <fill>
        <patternFill patternType="lightUp"/>
      </fill>
      <border>
        <left style="thin">
          <color auto="1"/>
        </left>
        <bottom style="thin">
          <color auto="1"/>
        </bottom>
        <vertical/>
        <horizontal/>
      </border>
    </dxf>
    <dxf>
      <fill>
        <patternFill patternType="lightUp"/>
      </fill>
      <border>
        <right style="thin">
          <color auto="1"/>
        </right>
        <bottom style="thin">
          <color auto="1"/>
        </bottom>
        <vertical/>
        <horizontal/>
      </border>
    </dxf>
    <dxf>
      <fill>
        <patternFill patternType="lightUp"/>
      </fill>
      <border>
        <right style="thin">
          <color auto="1"/>
        </right>
        <top style="thin">
          <color auto="1"/>
        </top>
        <vertical/>
        <horizontal/>
      </border>
    </dxf>
    <dxf>
      <fill>
        <patternFill patternType="lightUp"/>
      </fill>
      <border>
        <left style="thin">
          <color auto="1"/>
        </left>
        <top style="thin">
          <color auto="1"/>
        </top>
        <vertical/>
        <horizontal/>
      </border>
    </dxf>
    <dxf>
      <fill>
        <patternFill patternType="lightUp"/>
      </fill>
      <border>
        <left style="thin">
          <color auto="1"/>
        </left>
        <right style="thin">
          <color auto="1"/>
        </right>
        <top style="thin">
          <color auto="1"/>
        </top>
        <bottom style="thin">
          <color auto="1"/>
        </bottom>
        <vertical/>
        <horizontal/>
      </border>
    </dxf>
    <dxf>
      <fill>
        <patternFill patternType="lightUp"/>
      </fill>
      <border>
        <left/>
        <right style="thin">
          <color auto="1"/>
        </right>
        <top style="thin">
          <color auto="1"/>
        </top>
        <bottom style="thin">
          <color auto="1"/>
        </bottom>
      </border>
    </dxf>
    <dxf>
      <fill>
        <patternFill patternType="lightUp"/>
      </fill>
      <border>
        <left style="thin">
          <color auto="1"/>
        </left>
        <right/>
        <top style="thin">
          <color auto="1"/>
        </top>
        <bottom style="thin">
          <color auto="1"/>
        </bottom>
        <vertical/>
        <horizontal/>
      </border>
    </dxf>
    <dxf>
      <fill>
        <patternFill patternType="lightUp"/>
      </fill>
      <border>
        <left style="thin">
          <color auto="1"/>
        </left>
        <right style="thin">
          <color auto="1"/>
        </right>
        <top/>
        <bottom style="thin">
          <color auto="1"/>
        </bottom>
        <vertical/>
        <horizontal/>
      </border>
    </dxf>
    <dxf>
      <fill>
        <patternFill patternType="lightUp"/>
      </fill>
      <border>
        <left style="thin">
          <color auto="1"/>
        </left>
        <right style="thin">
          <color auto="1"/>
        </right>
        <top style="thin">
          <color auto="1"/>
        </top>
        <bottom/>
        <vertical/>
        <horizontal/>
      </border>
    </dxf>
    <dxf>
      <fill>
        <patternFill patternType="lightUp"/>
      </fill>
      <border>
        <top style="thin">
          <color auto="1"/>
        </top>
        <bottom style="thin">
          <color auto="1"/>
        </bottom>
        <vertical/>
        <horizontal/>
      </border>
    </dxf>
    <dxf>
      <fill>
        <patternFill patternType="lightUp"/>
      </fill>
      <border>
        <top style="thin">
          <color auto="1"/>
        </top>
        <bottom style="thin">
          <color auto="1"/>
        </bottom>
        <vertical/>
        <horizontal/>
      </border>
    </dxf>
    <dxf>
      <fill>
        <patternFill patternType="lightUp"/>
      </fill>
      <border>
        <left style="thin">
          <color auto="1"/>
        </left>
        <right style="thin">
          <color auto="1"/>
        </right>
        <vertical/>
        <horizontal/>
      </border>
    </dxf>
    <dxf>
      <fill>
        <patternFill patternType="lightUp"/>
      </fill>
      <border>
        <left style="thin">
          <color auto="1"/>
        </left>
        <right style="thin">
          <color auto="1"/>
        </right>
        <vertical/>
        <horizontal/>
      </border>
    </dxf>
    <dxf>
      <fill>
        <patternFill patternType="lightUp"/>
      </fill>
      <border>
        <left style="thin">
          <color auto="1"/>
        </left>
        <bottom style="thin">
          <color auto="1"/>
        </bottom>
        <vertical/>
        <horizontal/>
      </border>
    </dxf>
    <dxf>
      <fill>
        <patternFill patternType="lightUp"/>
      </fill>
      <border>
        <right style="thin">
          <color auto="1"/>
        </right>
        <bottom style="thin">
          <color auto="1"/>
        </bottom>
        <vertical/>
        <horizontal/>
      </border>
    </dxf>
    <dxf>
      <fill>
        <patternFill patternType="lightUp"/>
      </fill>
      <border>
        <right style="thin">
          <color auto="1"/>
        </right>
        <top style="thin">
          <color auto="1"/>
        </top>
        <vertical/>
        <horizontal/>
      </border>
    </dxf>
    <dxf>
      <fill>
        <patternFill patternType="lightUp"/>
      </fill>
      <border>
        <left style="thin">
          <color auto="1"/>
        </left>
        <top style="thin">
          <color auto="1"/>
        </top>
        <vertical/>
        <horizontal/>
      </border>
    </dxf>
    <dxf>
      <fill>
        <patternFill patternType="lightUp"/>
      </fill>
      <border>
        <right style="thin">
          <color auto="1"/>
        </right>
        <vertical/>
        <horizontal/>
      </border>
    </dxf>
    <dxf>
      <fill>
        <patternFill patternType="lightUp"/>
      </fill>
      <border>
        <left style="thin">
          <color auto="1"/>
        </left>
        <vertical/>
        <horizontal/>
      </border>
    </dxf>
    <dxf>
      <fill>
        <patternFill patternType="lightUp"/>
      </fill>
      <border>
        <bottom style="thin">
          <color auto="1"/>
        </bottom>
        <vertical/>
        <horizontal/>
      </border>
    </dxf>
    <dxf>
      <fill>
        <patternFill patternType="lightUp"/>
      </fill>
      <border>
        <top style="thin">
          <color auto="1"/>
        </top>
        <vertical/>
        <horizontal/>
      </border>
    </dxf>
    <dxf>
      <fill>
        <patternFill patternType="lightUp"/>
      </fill>
    </dxf>
    <dxf>
      <font>
        <color theme="0" tint="-4.9989318521683403E-2"/>
      </font>
      <fill>
        <patternFill patternType="lightVertical">
          <bgColor theme="9" tint="-0.24994659260841701"/>
        </patternFill>
      </fill>
    </dxf>
    <dxf>
      <font>
        <color theme="0" tint="-4.9989318521683403E-2"/>
      </font>
      <fill>
        <patternFill patternType="lightGrid">
          <bgColor theme="7" tint="0.39994506668294322"/>
        </patternFill>
      </fill>
    </dxf>
    <dxf>
      <fill>
        <patternFill>
          <bgColor theme="1"/>
        </patternFill>
      </fill>
    </dxf>
    <dxf>
      <fill>
        <patternFill patternType="lightUp"/>
      </fill>
      <border>
        <left/>
        <right style="thin">
          <color auto="1"/>
        </right>
        <top style="thin">
          <color auto="1"/>
        </top>
        <bottom style="thin">
          <color auto="1"/>
        </bottom>
        <vertical/>
        <horizontal/>
      </border>
    </dxf>
    <dxf>
      <fill>
        <patternFill patternType="lightUp"/>
      </fill>
      <border>
        <left style="thin">
          <color auto="1"/>
        </left>
        <right/>
        <top style="thin">
          <color auto="1"/>
        </top>
        <bottom style="thin">
          <color auto="1"/>
        </bottom>
        <vertical/>
        <horizontal/>
      </border>
    </dxf>
    <dxf>
      <fill>
        <patternFill patternType="lightUp"/>
      </fill>
      <border>
        <top style="thin">
          <color auto="1"/>
        </top>
        <bottom style="thin">
          <color auto="1"/>
        </bottom>
        <vertical/>
        <horizontal/>
      </border>
    </dxf>
    <dxf>
      <fill>
        <patternFill patternType="lightUp"/>
      </fill>
      <border>
        <left style="thin">
          <color auto="1"/>
        </left>
        <right style="thin">
          <color auto="1"/>
        </right>
        <top/>
        <bottom/>
        <vertical/>
        <horizontal/>
      </border>
    </dxf>
    <dxf>
      <fill>
        <patternFill patternType="lightUp"/>
      </fill>
      <border>
        <left style="thin">
          <color auto="1"/>
        </left>
        <bottom style="thin">
          <color auto="1"/>
        </bottom>
        <vertical/>
        <horizontal/>
      </border>
    </dxf>
    <dxf>
      <fill>
        <patternFill patternType="lightUp"/>
      </fill>
      <border>
        <right style="thin">
          <color auto="1"/>
        </right>
        <bottom style="thin">
          <color auto="1"/>
        </bottom>
        <vertical/>
        <horizontal/>
      </border>
    </dxf>
    <dxf>
      <fill>
        <patternFill patternType="lightUp"/>
      </fill>
      <border>
        <right style="thin">
          <color auto="1"/>
        </right>
        <top style="thin">
          <color auto="1"/>
        </top>
        <vertical/>
        <horizontal/>
      </border>
    </dxf>
    <dxf>
      <fill>
        <patternFill patternType="lightUp"/>
      </fill>
      <border>
        <left style="thin">
          <color auto="1"/>
        </left>
        <top style="thin">
          <color auto="1"/>
        </top>
        <vertical/>
        <horizontal/>
      </border>
    </dxf>
    <dxf>
      <fill>
        <patternFill patternType="lightUp"/>
      </fill>
      <border>
        <left style="thin">
          <color auto="1"/>
        </left>
        <bottom style="thin">
          <color auto="1"/>
        </bottom>
        <vertical/>
        <horizontal/>
      </border>
    </dxf>
    <dxf>
      <fill>
        <patternFill patternType="lightUp"/>
      </fill>
      <border>
        <right style="thin">
          <color auto="1"/>
        </right>
        <bottom style="thin">
          <color auto="1"/>
        </bottom>
        <vertical/>
        <horizontal/>
      </border>
    </dxf>
    <dxf>
      <fill>
        <patternFill patternType="lightUp"/>
      </fill>
      <border>
        <right style="thin">
          <color auto="1"/>
        </right>
        <top style="thin">
          <color auto="1"/>
        </top>
        <vertical/>
        <horizontal/>
      </border>
    </dxf>
    <dxf>
      <fill>
        <patternFill patternType="lightUp"/>
      </fill>
      <border>
        <left style="thin">
          <color auto="1"/>
        </left>
        <top style="thin">
          <color auto="1"/>
        </top>
        <vertical/>
        <horizontal/>
      </border>
    </dxf>
    <dxf>
      <fill>
        <patternFill patternType="lightUp"/>
      </fill>
      <border>
        <left style="thin">
          <color auto="1"/>
        </left>
        <right style="thin">
          <color auto="1"/>
        </right>
        <top style="thin">
          <color auto="1"/>
        </top>
        <bottom style="thin">
          <color auto="1"/>
        </bottom>
        <vertical/>
        <horizontal/>
      </border>
    </dxf>
    <dxf>
      <fill>
        <patternFill patternType="lightUp"/>
      </fill>
      <border>
        <left/>
        <right style="thin">
          <color auto="1"/>
        </right>
        <top style="thin">
          <color auto="1"/>
        </top>
        <bottom style="thin">
          <color auto="1"/>
        </bottom>
      </border>
    </dxf>
    <dxf>
      <fill>
        <patternFill patternType="lightUp"/>
      </fill>
      <border>
        <left style="thin">
          <color auto="1"/>
        </left>
        <right/>
        <top style="thin">
          <color auto="1"/>
        </top>
        <bottom style="thin">
          <color auto="1"/>
        </bottom>
        <vertical/>
        <horizontal/>
      </border>
    </dxf>
    <dxf>
      <fill>
        <patternFill patternType="lightUp"/>
      </fill>
      <border>
        <left style="thin">
          <color auto="1"/>
        </left>
        <right style="thin">
          <color auto="1"/>
        </right>
        <top/>
        <bottom style="thin">
          <color auto="1"/>
        </bottom>
        <vertical/>
        <horizontal/>
      </border>
    </dxf>
    <dxf>
      <fill>
        <patternFill patternType="lightUp"/>
      </fill>
      <border>
        <left style="thin">
          <color auto="1"/>
        </left>
        <right style="thin">
          <color auto="1"/>
        </right>
        <top style="thin">
          <color auto="1"/>
        </top>
        <bottom/>
        <vertical/>
        <horizontal/>
      </border>
    </dxf>
    <dxf>
      <fill>
        <patternFill patternType="lightUp"/>
      </fill>
      <border>
        <top style="thin">
          <color auto="1"/>
        </top>
        <bottom style="thin">
          <color auto="1"/>
        </bottom>
        <vertical/>
        <horizontal/>
      </border>
    </dxf>
    <dxf>
      <fill>
        <patternFill patternType="lightUp"/>
      </fill>
      <border>
        <top style="thin">
          <color auto="1"/>
        </top>
        <bottom style="thin">
          <color auto="1"/>
        </bottom>
        <vertical/>
        <horizontal/>
      </border>
    </dxf>
    <dxf>
      <fill>
        <patternFill patternType="lightUp"/>
      </fill>
      <border>
        <left style="thin">
          <color auto="1"/>
        </left>
        <right style="thin">
          <color auto="1"/>
        </right>
        <vertical/>
        <horizontal/>
      </border>
    </dxf>
    <dxf>
      <fill>
        <patternFill patternType="lightUp"/>
      </fill>
      <border>
        <left style="thin">
          <color auto="1"/>
        </left>
        <right style="thin">
          <color auto="1"/>
        </right>
        <vertical/>
        <horizontal/>
      </border>
    </dxf>
    <dxf>
      <fill>
        <patternFill patternType="lightUp"/>
      </fill>
      <border>
        <left style="thin">
          <color auto="1"/>
        </left>
        <bottom style="thin">
          <color auto="1"/>
        </bottom>
        <vertical/>
        <horizontal/>
      </border>
    </dxf>
    <dxf>
      <fill>
        <patternFill patternType="lightUp"/>
      </fill>
      <border>
        <right style="thin">
          <color auto="1"/>
        </right>
        <bottom style="thin">
          <color auto="1"/>
        </bottom>
        <vertical/>
        <horizontal/>
      </border>
    </dxf>
    <dxf>
      <fill>
        <patternFill patternType="lightUp"/>
      </fill>
      <border>
        <right style="thin">
          <color auto="1"/>
        </right>
        <top style="thin">
          <color auto="1"/>
        </top>
        <vertical/>
        <horizontal/>
      </border>
    </dxf>
    <dxf>
      <fill>
        <patternFill patternType="lightUp"/>
      </fill>
      <border>
        <left style="thin">
          <color auto="1"/>
        </left>
        <top style="thin">
          <color auto="1"/>
        </top>
        <vertical/>
        <horizontal/>
      </border>
    </dxf>
    <dxf>
      <fill>
        <patternFill patternType="lightUp"/>
      </fill>
      <border>
        <right style="thin">
          <color auto="1"/>
        </right>
        <vertical/>
        <horizontal/>
      </border>
    </dxf>
    <dxf>
      <fill>
        <patternFill patternType="lightUp"/>
      </fill>
      <border>
        <left style="thin">
          <color auto="1"/>
        </left>
        <vertical/>
        <horizontal/>
      </border>
    </dxf>
    <dxf>
      <fill>
        <patternFill patternType="lightUp"/>
      </fill>
      <border>
        <bottom style="thin">
          <color auto="1"/>
        </bottom>
        <vertical/>
        <horizontal/>
      </border>
    </dxf>
    <dxf>
      <fill>
        <patternFill patternType="lightUp"/>
      </fill>
      <border>
        <top style="thin">
          <color auto="1"/>
        </top>
        <vertical/>
        <horizontal/>
      </border>
    </dxf>
    <dxf>
      <fill>
        <patternFill patternType="lightUp"/>
      </fill>
    </dxf>
    <dxf>
      <font>
        <color theme="0" tint="-4.9989318521683403E-2"/>
      </font>
      <fill>
        <patternFill patternType="lightVertical">
          <bgColor theme="9" tint="-0.24994659260841701"/>
        </patternFill>
      </fill>
    </dxf>
    <dxf>
      <font>
        <color theme="0" tint="-4.9989318521683403E-2"/>
      </font>
      <fill>
        <patternFill patternType="lightGrid">
          <bgColor theme="7" tint="0.39994506668294322"/>
        </patternFill>
      </fill>
    </dxf>
    <dxf>
      <fill>
        <patternFill>
          <bgColor theme="1"/>
        </patternFill>
      </fill>
    </dxf>
    <dxf>
      <fill>
        <patternFill patternType="lightUp"/>
      </fill>
      <border>
        <left/>
        <right style="thin">
          <color auto="1"/>
        </right>
        <top style="thin">
          <color auto="1"/>
        </top>
        <bottom style="thin">
          <color auto="1"/>
        </bottom>
        <vertical/>
        <horizontal/>
      </border>
    </dxf>
    <dxf>
      <fill>
        <patternFill patternType="lightUp"/>
      </fill>
      <border>
        <left style="thin">
          <color auto="1"/>
        </left>
        <right/>
        <top style="thin">
          <color auto="1"/>
        </top>
        <bottom style="thin">
          <color auto="1"/>
        </bottom>
        <vertical/>
        <horizontal/>
      </border>
    </dxf>
    <dxf>
      <fill>
        <patternFill patternType="lightUp"/>
      </fill>
      <border>
        <top style="thin">
          <color auto="1"/>
        </top>
        <bottom style="thin">
          <color auto="1"/>
        </bottom>
        <vertical/>
        <horizontal/>
      </border>
    </dxf>
    <dxf>
      <fill>
        <patternFill patternType="lightUp"/>
      </fill>
      <border>
        <left style="thin">
          <color auto="1"/>
        </left>
        <right style="thin">
          <color auto="1"/>
        </right>
        <top/>
        <bottom/>
        <vertical/>
        <horizontal/>
      </border>
    </dxf>
    <dxf>
      <fill>
        <patternFill patternType="lightUp"/>
      </fill>
      <border>
        <left style="thin">
          <color auto="1"/>
        </left>
        <bottom style="thin">
          <color auto="1"/>
        </bottom>
        <vertical/>
        <horizontal/>
      </border>
    </dxf>
    <dxf>
      <fill>
        <patternFill patternType="lightUp"/>
      </fill>
      <border>
        <right style="thin">
          <color auto="1"/>
        </right>
        <bottom style="thin">
          <color auto="1"/>
        </bottom>
        <vertical/>
        <horizontal/>
      </border>
    </dxf>
    <dxf>
      <fill>
        <patternFill patternType="lightUp"/>
      </fill>
      <border>
        <right style="thin">
          <color auto="1"/>
        </right>
        <top style="thin">
          <color auto="1"/>
        </top>
        <vertical/>
        <horizontal/>
      </border>
    </dxf>
    <dxf>
      <fill>
        <patternFill patternType="lightUp"/>
      </fill>
      <border>
        <left style="thin">
          <color auto="1"/>
        </left>
        <top style="thin">
          <color auto="1"/>
        </top>
        <vertical/>
        <horizontal/>
      </border>
    </dxf>
    <dxf>
      <fill>
        <patternFill patternType="lightUp"/>
      </fill>
      <border>
        <left style="thin">
          <color auto="1"/>
        </left>
        <bottom style="thin">
          <color auto="1"/>
        </bottom>
        <vertical/>
        <horizontal/>
      </border>
    </dxf>
    <dxf>
      <fill>
        <patternFill patternType="lightUp"/>
      </fill>
      <border>
        <right style="thin">
          <color auto="1"/>
        </right>
        <bottom style="thin">
          <color auto="1"/>
        </bottom>
        <vertical/>
        <horizontal/>
      </border>
    </dxf>
    <dxf>
      <fill>
        <patternFill patternType="lightUp"/>
      </fill>
      <border>
        <right style="thin">
          <color auto="1"/>
        </right>
        <top style="thin">
          <color auto="1"/>
        </top>
        <vertical/>
        <horizontal/>
      </border>
    </dxf>
    <dxf>
      <fill>
        <patternFill patternType="lightUp"/>
      </fill>
      <border>
        <left style="thin">
          <color auto="1"/>
        </left>
        <top style="thin">
          <color auto="1"/>
        </top>
        <vertical/>
        <horizontal/>
      </border>
    </dxf>
    <dxf>
      <fill>
        <patternFill patternType="lightUp"/>
      </fill>
      <border>
        <left style="thin">
          <color auto="1"/>
        </left>
        <right style="thin">
          <color auto="1"/>
        </right>
        <top style="thin">
          <color auto="1"/>
        </top>
        <bottom style="thin">
          <color auto="1"/>
        </bottom>
        <vertical/>
        <horizontal/>
      </border>
    </dxf>
    <dxf>
      <fill>
        <patternFill patternType="lightUp"/>
      </fill>
      <border>
        <left/>
        <right style="thin">
          <color auto="1"/>
        </right>
        <top style="thin">
          <color auto="1"/>
        </top>
        <bottom style="thin">
          <color auto="1"/>
        </bottom>
      </border>
    </dxf>
    <dxf>
      <fill>
        <patternFill patternType="lightUp"/>
      </fill>
      <border>
        <left style="thin">
          <color auto="1"/>
        </left>
        <right/>
        <top style="thin">
          <color auto="1"/>
        </top>
        <bottom style="thin">
          <color auto="1"/>
        </bottom>
        <vertical/>
        <horizontal/>
      </border>
    </dxf>
    <dxf>
      <fill>
        <patternFill patternType="lightUp"/>
      </fill>
      <border>
        <left style="thin">
          <color auto="1"/>
        </left>
        <right style="thin">
          <color auto="1"/>
        </right>
        <top/>
        <bottom style="thin">
          <color auto="1"/>
        </bottom>
        <vertical/>
        <horizontal/>
      </border>
    </dxf>
    <dxf>
      <fill>
        <patternFill patternType="lightUp"/>
      </fill>
      <border>
        <left style="thin">
          <color auto="1"/>
        </left>
        <right style="thin">
          <color auto="1"/>
        </right>
        <top style="thin">
          <color auto="1"/>
        </top>
        <bottom/>
        <vertical/>
        <horizontal/>
      </border>
    </dxf>
    <dxf>
      <fill>
        <patternFill patternType="lightUp"/>
      </fill>
      <border>
        <top style="thin">
          <color auto="1"/>
        </top>
        <bottom style="thin">
          <color auto="1"/>
        </bottom>
        <vertical/>
        <horizontal/>
      </border>
    </dxf>
    <dxf>
      <fill>
        <patternFill patternType="lightUp"/>
      </fill>
      <border>
        <top style="thin">
          <color auto="1"/>
        </top>
        <bottom style="thin">
          <color auto="1"/>
        </bottom>
        <vertical/>
        <horizontal/>
      </border>
    </dxf>
    <dxf>
      <fill>
        <patternFill patternType="lightUp"/>
      </fill>
      <border>
        <left style="thin">
          <color auto="1"/>
        </left>
        <right style="thin">
          <color auto="1"/>
        </right>
        <vertical/>
        <horizontal/>
      </border>
    </dxf>
    <dxf>
      <fill>
        <patternFill patternType="lightUp"/>
      </fill>
      <border>
        <left style="thin">
          <color auto="1"/>
        </left>
        <right style="thin">
          <color auto="1"/>
        </right>
        <vertical/>
        <horizontal/>
      </border>
    </dxf>
    <dxf>
      <fill>
        <patternFill patternType="lightUp"/>
      </fill>
      <border>
        <left style="thin">
          <color auto="1"/>
        </left>
        <bottom style="thin">
          <color auto="1"/>
        </bottom>
        <vertical/>
        <horizontal/>
      </border>
    </dxf>
    <dxf>
      <fill>
        <patternFill patternType="lightUp"/>
      </fill>
      <border>
        <right style="thin">
          <color auto="1"/>
        </right>
        <bottom style="thin">
          <color auto="1"/>
        </bottom>
        <vertical/>
        <horizontal/>
      </border>
    </dxf>
    <dxf>
      <fill>
        <patternFill patternType="lightUp"/>
      </fill>
      <border>
        <right style="thin">
          <color auto="1"/>
        </right>
        <top style="thin">
          <color auto="1"/>
        </top>
        <vertical/>
        <horizontal/>
      </border>
    </dxf>
    <dxf>
      <fill>
        <patternFill patternType="lightUp"/>
      </fill>
      <border>
        <left style="thin">
          <color auto="1"/>
        </left>
        <top style="thin">
          <color auto="1"/>
        </top>
        <vertical/>
        <horizontal/>
      </border>
    </dxf>
    <dxf>
      <fill>
        <patternFill patternType="lightUp"/>
      </fill>
      <border>
        <right style="thin">
          <color auto="1"/>
        </right>
        <vertical/>
        <horizontal/>
      </border>
    </dxf>
    <dxf>
      <fill>
        <patternFill patternType="lightUp"/>
      </fill>
      <border>
        <left style="thin">
          <color auto="1"/>
        </left>
        <vertical/>
        <horizontal/>
      </border>
    </dxf>
    <dxf>
      <fill>
        <patternFill patternType="lightUp"/>
      </fill>
      <border>
        <bottom style="thin">
          <color auto="1"/>
        </bottom>
        <vertical/>
        <horizontal/>
      </border>
    </dxf>
    <dxf>
      <fill>
        <patternFill patternType="lightUp"/>
      </fill>
      <border>
        <top style="thin">
          <color auto="1"/>
        </top>
        <vertical/>
        <horizontal/>
      </border>
    </dxf>
    <dxf>
      <fill>
        <patternFill patternType="lightUp"/>
      </fill>
    </dxf>
    <dxf>
      <font>
        <color theme="0" tint="-4.9989318521683403E-2"/>
      </font>
      <fill>
        <patternFill patternType="lightVertical">
          <bgColor theme="9" tint="-0.24994659260841701"/>
        </patternFill>
      </fill>
    </dxf>
    <dxf>
      <font>
        <color theme="0" tint="-4.9989318521683403E-2"/>
      </font>
      <fill>
        <patternFill patternType="lightGrid">
          <bgColor theme="7" tint="0.39994506668294322"/>
        </patternFill>
      </fill>
    </dxf>
    <dxf>
      <fill>
        <patternFill>
          <bgColor theme="1"/>
        </patternFill>
      </fill>
    </dxf>
    <dxf>
      <fill>
        <patternFill patternType="lightUp"/>
      </fill>
      <border>
        <left/>
        <right style="thin">
          <color auto="1"/>
        </right>
        <top style="thin">
          <color auto="1"/>
        </top>
        <bottom style="thin">
          <color auto="1"/>
        </bottom>
        <vertical/>
        <horizontal/>
      </border>
    </dxf>
    <dxf>
      <fill>
        <patternFill patternType="lightUp"/>
      </fill>
      <border>
        <left style="thin">
          <color auto="1"/>
        </left>
        <right/>
        <top style="thin">
          <color auto="1"/>
        </top>
        <bottom style="thin">
          <color auto="1"/>
        </bottom>
        <vertical/>
        <horizontal/>
      </border>
    </dxf>
    <dxf>
      <fill>
        <patternFill patternType="lightUp"/>
      </fill>
      <border>
        <top style="thin">
          <color auto="1"/>
        </top>
        <bottom style="thin">
          <color auto="1"/>
        </bottom>
        <vertical/>
        <horizontal/>
      </border>
    </dxf>
    <dxf>
      <fill>
        <patternFill patternType="lightUp"/>
      </fill>
      <border>
        <left style="thin">
          <color auto="1"/>
        </left>
        <right style="thin">
          <color auto="1"/>
        </right>
        <top/>
        <bottom/>
        <vertical/>
        <horizontal/>
      </border>
    </dxf>
    <dxf>
      <fill>
        <patternFill patternType="lightUp"/>
      </fill>
      <border>
        <left style="thin">
          <color auto="1"/>
        </left>
        <bottom style="thin">
          <color auto="1"/>
        </bottom>
        <vertical/>
        <horizontal/>
      </border>
    </dxf>
    <dxf>
      <fill>
        <patternFill patternType="lightUp"/>
      </fill>
      <border>
        <right style="thin">
          <color auto="1"/>
        </right>
        <bottom style="thin">
          <color auto="1"/>
        </bottom>
        <vertical/>
        <horizontal/>
      </border>
    </dxf>
    <dxf>
      <fill>
        <patternFill patternType="lightUp"/>
      </fill>
      <border>
        <right style="thin">
          <color auto="1"/>
        </right>
        <top style="thin">
          <color auto="1"/>
        </top>
        <vertical/>
        <horizontal/>
      </border>
    </dxf>
    <dxf>
      <fill>
        <patternFill patternType="lightUp"/>
      </fill>
      <border>
        <left style="thin">
          <color auto="1"/>
        </left>
        <top style="thin">
          <color auto="1"/>
        </top>
        <vertical/>
        <horizontal/>
      </border>
    </dxf>
    <dxf>
      <fill>
        <patternFill patternType="lightUp"/>
      </fill>
      <border>
        <left style="thin">
          <color auto="1"/>
        </left>
        <bottom style="thin">
          <color auto="1"/>
        </bottom>
        <vertical/>
        <horizontal/>
      </border>
    </dxf>
    <dxf>
      <fill>
        <patternFill patternType="lightUp"/>
      </fill>
      <border>
        <right style="thin">
          <color auto="1"/>
        </right>
        <bottom style="thin">
          <color auto="1"/>
        </bottom>
        <vertical/>
        <horizontal/>
      </border>
    </dxf>
    <dxf>
      <fill>
        <patternFill patternType="lightUp"/>
      </fill>
      <border>
        <right style="thin">
          <color auto="1"/>
        </right>
        <top style="thin">
          <color auto="1"/>
        </top>
        <vertical/>
        <horizontal/>
      </border>
    </dxf>
    <dxf>
      <fill>
        <patternFill patternType="lightUp"/>
      </fill>
      <border>
        <left style="thin">
          <color auto="1"/>
        </left>
        <top style="thin">
          <color auto="1"/>
        </top>
        <vertical/>
        <horizontal/>
      </border>
    </dxf>
    <dxf>
      <fill>
        <patternFill patternType="lightUp"/>
      </fill>
      <border>
        <left style="thin">
          <color auto="1"/>
        </left>
        <right style="thin">
          <color auto="1"/>
        </right>
        <top style="thin">
          <color auto="1"/>
        </top>
        <bottom style="thin">
          <color auto="1"/>
        </bottom>
        <vertical/>
        <horizontal/>
      </border>
    </dxf>
    <dxf>
      <fill>
        <patternFill patternType="lightUp"/>
      </fill>
      <border>
        <left/>
        <right style="thin">
          <color auto="1"/>
        </right>
        <top style="thin">
          <color auto="1"/>
        </top>
        <bottom style="thin">
          <color auto="1"/>
        </bottom>
      </border>
    </dxf>
    <dxf>
      <fill>
        <patternFill patternType="lightUp"/>
      </fill>
      <border>
        <left style="thin">
          <color auto="1"/>
        </left>
        <right/>
        <top style="thin">
          <color auto="1"/>
        </top>
        <bottom style="thin">
          <color auto="1"/>
        </bottom>
        <vertical/>
        <horizontal/>
      </border>
    </dxf>
    <dxf>
      <fill>
        <patternFill patternType="lightUp"/>
      </fill>
      <border>
        <left style="thin">
          <color auto="1"/>
        </left>
        <right style="thin">
          <color auto="1"/>
        </right>
        <top/>
        <bottom style="thin">
          <color auto="1"/>
        </bottom>
        <vertical/>
        <horizontal/>
      </border>
    </dxf>
    <dxf>
      <fill>
        <patternFill patternType="lightUp"/>
      </fill>
      <border>
        <left style="thin">
          <color auto="1"/>
        </left>
        <right style="thin">
          <color auto="1"/>
        </right>
        <top style="thin">
          <color auto="1"/>
        </top>
        <bottom/>
        <vertical/>
        <horizontal/>
      </border>
    </dxf>
    <dxf>
      <fill>
        <patternFill patternType="lightUp"/>
      </fill>
      <border>
        <top style="thin">
          <color auto="1"/>
        </top>
        <bottom style="thin">
          <color auto="1"/>
        </bottom>
        <vertical/>
        <horizontal/>
      </border>
    </dxf>
    <dxf>
      <fill>
        <patternFill patternType="lightUp"/>
      </fill>
      <border>
        <top style="thin">
          <color auto="1"/>
        </top>
        <bottom style="thin">
          <color auto="1"/>
        </bottom>
        <vertical/>
        <horizontal/>
      </border>
    </dxf>
    <dxf>
      <fill>
        <patternFill patternType="lightUp"/>
      </fill>
      <border>
        <left style="thin">
          <color auto="1"/>
        </left>
        <right style="thin">
          <color auto="1"/>
        </right>
        <vertical/>
        <horizontal/>
      </border>
    </dxf>
    <dxf>
      <fill>
        <patternFill patternType="lightUp"/>
      </fill>
      <border>
        <left style="thin">
          <color auto="1"/>
        </left>
        <right style="thin">
          <color auto="1"/>
        </right>
        <vertical/>
        <horizontal/>
      </border>
    </dxf>
    <dxf>
      <fill>
        <patternFill patternType="lightUp"/>
      </fill>
      <border>
        <left style="thin">
          <color auto="1"/>
        </left>
        <bottom style="thin">
          <color auto="1"/>
        </bottom>
        <vertical/>
        <horizontal/>
      </border>
    </dxf>
    <dxf>
      <fill>
        <patternFill patternType="lightUp"/>
      </fill>
      <border>
        <right style="thin">
          <color auto="1"/>
        </right>
        <bottom style="thin">
          <color auto="1"/>
        </bottom>
        <vertical/>
        <horizontal/>
      </border>
    </dxf>
    <dxf>
      <fill>
        <patternFill patternType="lightUp"/>
      </fill>
      <border>
        <right style="thin">
          <color auto="1"/>
        </right>
        <top style="thin">
          <color auto="1"/>
        </top>
        <vertical/>
        <horizontal/>
      </border>
    </dxf>
    <dxf>
      <fill>
        <patternFill patternType="lightUp"/>
      </fill>
      <border>
        <left style="thin">
          <color auto="1"/>
        </left>
        <top style="thin">
          <color auto="1"/>
        </top>
        <vertical/>
        <horizontal/>
      </border>
    </dxf>
    <dxf>
      <fill>
        <patternFill patternType="lightUp"/>
      </fill>
      <border>
        <right style="thin">
          <color auto="1"/>
        </right>
        <vertical/>
        <horizontal/>
      </border>
    </dxf>
    <dxf>
      <fill>
        <patternFill patternType="lightUp"/>
      </fill>
      <border>
        <left style="thin">
          <color auto="1"/>
        </left>
        <vertical/>
        <horizontal/>
      </border>
    </dxf>
    <dxf>
      <fill>
        <patternFill patternType="lightUp"/>
      </fill>
      <border>
        <bottom style="thin">
          <color auto="1"/>
        </bottom>
        <vertical/>
        <horizontal/>
      </border>
    </dxf>
    <dxf>
      <fill>
        <patternFill patternType="lightUp"/>
      </fill>
      <border>
        <top style="thin">
          <color auto="1"/>
        </top>
        <vertical/>
        <horizontal/>
      </border>
    </dxf>
    <dxf>
      <fill>
        <patternFill patternType="lightUp"/>
      </fill>
    </dxf>
    <dxf>
      <font>
        <color theme="0" tint="-4.9989318521683403E-2"/>
      </font>
      <fill>
        <patternFill patternType="lightVertical">
          <bgColor theme="9" tint="-0.24994659260841701"/>
        </patternFill>
      </fill>
    </dxf>
    <dxf>
      <font>
        <color theme="0" tint="-4.9989318521683403E-2"/>
      </font>
      <fill>
        <patternFill patternType="lightGrid">
          <bgColor theme="7" tint="0.39994506668294322"/>
        </patternFill>
      </fill>
    </dxf>
    <dxf>
      <fill>
        <patternFill>
          <bgColor theme="1"/>
        </patternFill>
      </fill>
    </dxf>
    <dxf>
      <fill>
        <patternFill patternType="lightUp"/>
      </fill>
      <border>
        <left/>
        <right style="thin">
          <color auto="1"/>
        </right>
        <top style="thin">
          <color auto="1"/>
        </top>
        <bottom style="thin">
          <color auto="1"/>
        </bottom>
        <vertical/>
        <horizontal/>
      </border>
    </dxf>
    <dxf>
      <fill>
        <patternFill patternType="lightUp"/>
      </fill>
      <border>
        <left style="thin">
          <color auto="1"/>
        </left>
        <right/>
        <top style="thin">
          <color auto="1"/>
        </top>
        <bottom style="thin">
          <color auto="1"/>
        </bottom>
        <vertical/>
        <horizontal/>
      </border>
    </dxf>
    <dxf>
      <fill>
        <patternFill patternType="lightUp"/>
      </fill>
      <border>
        <top style="thin">
          <color auto="1"/>
        </top>
        <bottom style="thin">
          <color auto="1"/>
        </bottom>
        <vertical/>
        <horizontal/>
      </border>
    </dxf>
    <dxf>
      <fill>
        <patternFill patternType="lightUp"/>
      </fill>
      <border>
        <left style="thin">
          <color auto="1"/>
        </left>
        <right style="thin">
          <color auto="1"/>
        </right>
        <top/>
        <bottom/>
        <vertical/>
        <horizontal/>
      </border>
    </dxf>
    <dxf>
      <fill>
        <patternFill patternType="lightUp"/>
      </fill>
      <border>
        <left style="thin">
          <color auto="1"/>
        </left>
        <bottom style="thin">
          <color auto="1"/>
        </bottom>
        <vertical/>
        <horizontal/>
      </border>
    </dxf>
    <dxf>
      <fill>
        <patternFill patternType="lightUp"/>
      </fill>
      <border>
        <right style="thin">
          <color auto="1"/>
        </right>
        <bottom style="thin">
          <color auto="1"/>
        </bottom>
        <vertical/>
        <horizontal/>
      </border>
    </dxf>
    <dxf>
      <fill>
        <patternFill patternType="lightUp"/>
      </fill>
      <border>
        <right style="thin">
          <color auto="1"/>
        </right>
        <top style="thin">
          <color auto="1"/>
        </top>
        <vertical/>
        <horizontal/>
      </border>
    </dxf>
    <dxf>
      <fill>
        <patternFill patternType="lightUp"/>
      </fill>
      <border>
        <left style="thin">
          <color auto="1"/>
        </left>
        <top style="thin">
          <color auto="1"/>
        </top>
        <vertical/>
        <horizontal/>
      </border>
    </dxf>
    <dxf>
      <fill>
        <patternFill patternType="lightUp"/>
      </fill>
      <border>
        <left style="thin">
          <color auto="1"/>
        </left>
        <bottom style="thin">
          <color auto="1"/>
        </bottom>
        <vertical/>
        <horizontal/>
      </border>
    </dxf>
    <dxf>
      <fill>
        <patternFill patternType="lightUp"/>
      </fill>
      <border>
        <right style="thin">
          <color auto="1"/>
        </right>
        <bottom style="thin">
          <color auto="1"/>
        </bottom>
        <vertical/>
        <horizontal/>
      </border>
    </dxf>
    <dxf>
      <fill>
        <patternFill patternType="lightUp"/>
      </fill>
      <border>
        <right style="thin">
          <color auto="1"/>
        </right>
        <top style="thin">
          <color auto="1"/>
        </top>
        <vertical/>
        <horizontal/>
      </border>
    </dxf>
    <dxf>
      <fill>
        <patternFill patternType="lightUp"/>
      </fill>
      <border>
        <left style="thin">
          <color auto="1"/>
        </left>
        <top style="thin">
          <color auto="1"/>
        </top>
        <vertical/>
        <horizontal/>
      </border>
    </dxf>
    <dxf>
      <fill>
        <patternFill patternType="lightUp"/>
      </fill>
      <border>
        <left style="thin">
          <color auto="1"/>
        </left>
        <right style="thin">
          <color auto="1"/>
        </right>
        <top style="thin">
          <color auto="1"/>
        </top>
        <bottom style="thin">
          <color auto="1"/>
        </bottom>
        <vertical/>
        <horizontal/>
      </border>
    </dxf>
    <dxf>
      <fill>
        <patternFill patternType="lightUp"/>
      </fill>
      <border>
        <left/>
        <right style="thin">
          <color auto="1"/>
        </right>
        <top style="thin">
          <color auto="1"/>
        </top>
        <bottom style="thin">
          <color auto="1"/>
        </bottom>
      </border>
    </dxf>
    <dxf>
      <fill>
        <patternFill patternType="lightUp"/>
      </fill>
      <border>
        <left style="thin">
          <color auto="1"/>
        </left>
        <right/>
        <top style="thin">
          <color auto="1"/>
        </top>
        <bottom style="thin">
          <color auto="1"/>
        </bottom>
        <vertical/>
        <horizontal/>
      </border>
    </dxf>
    <dxf>
      <fill>
        <patternFill patternType="lightUp"/>
      </fill>
      <border>
        <left style="thin">
          <color auto="1"/>
        </left>
        <right style="thin">
          <color auto="1"/>
        </right>
        <top/>
        <bottom style="thin">
          <color auto="1"/>
        </bottom>
        <vertical/>
        <horizontal/>
      </border>
    </dxf>
    <dxf>
      <fill>
        <patternFill patternType="lightUp"/>
      </fill>
      <border>
        <left style="thin">
          <color auto="1"/>
        </left>
        <right style="thin">
          <color auto="1"/>
        </right>
        <top style="thin">
          <color auto="1"/>
        </top>
        <bottom/>
        <vertical/>
        <horizontal/>
      </border>
    </dxf>
    <dxf>
      <fill>
        <patternFill patternType="lightUp"/>
      </fill>
      <border>
        <top style="thin">
          <color auto="1"/>
        </top>
        <bottom style="thin">
          <color auto="1"/>
        </bottom>
        <vertical/>
        <horizontal/>
      </border>
    </dxf>
    <dxf>
      <fill>
        <patternFill patternType="lightUp"/>
      </fill>
      <border>
        <top style="thin">
          <color auto="1"/>
        </top>
        <bottom style="thin">
          <color auto="1"/>
        </bottom>
        <vertical/>
        <horizontal/>
      </border>
    </dxf>
    <dxf>
      <fill>
        <patternFill patternType="lightUp"/>
      </fill>
      <border>
        <left style="thin">
          <color auto="1"/>
        </left>
        <right style="thin">
          <color auto="1"/>
        </right>
        <vertical/>
        <horizontal/>
      </border>
    </dxf>
    <dxf>
      <fill>
        <patternFill patternType="lightUp"/>
      </fill>
      <border>
        <left style="thin">
          <color auto="1"/>
        </left>
        <right style="thin">
          <color auto="1"/>
        </right>
        <vertical/>
        <horizontal/>
      </border>
    </dxf>
    <dxf>
      <fill>
        <patternFill patternType="lightUp"/>
      </fill>
      <border>
        <left style="thin">
          <color auto="1"/>
        </left>
        <bottom style="thin">
          <color auto="1"/>
        </bottom>
        <vertical/>
        <horizontal/>
      </border>
    </dxf>
    <dxf>
      <fill>
        <patternFill patternType="lightUp"/>
      </fill>
      <border>
        <right style="thin">
          <color auto="1"/>
        </right>
        <bottom style="thin">
          <color auto="1"/>
        </bottom>
        <vertical/>
        <horizontal/>
      </border>
    </dxf>
    <dxf>
      <fill>
        <patternFill patternType="lightUp"/>
      </fill>
      <border>
        <right style="thin">
          <color auto="1"/>
        </right>
        <top style="thin">
          <color auto="1"/>
        </top>
        <vertical/>
        <horizontal/>
      </border>
    </dxf>
    <dxf>
      <fill>
        <patternFill patternType="lightUp"/>
      </fill>
      <border>
        <left style="thin">
          <color auto="1"/>
        </left>
        <top style="thin">
          <color auto="1"/>
        </top>
        <vertical/>
        <horizontal/>
      </border>
    </dxf>
    <dxf>
      <fill>
        <patternFill patternType="lightUp"/>
      </fill>
      <border>
        <right style="thin">
          <color auto="1"/>
        </right>
        <vertical/>
        <horizontal/>
      </border>
    </dxf>
    <dxf>
      <fill>
        <patternFill patternType="lightUp"/>
      </fill>
      <border>
        <left style="thin">
          <color auto="1"/>
        </left>
        <vertical/>
        <horizontal/>
      </border>
    </dxf>
    <dxf>
      <fill>
        <patternFill patternType="lightUp"/>
      </fill>
      <border>
        <bottom style="thin">
          <color auto="1"/>
        </bottom>
        <vertical/>
        <horizontal/>
      </border>
    </dxf>
    <dxf>
      <fill>
        <patternFill patternType="lightUp"/>
      </fill>
      <border>
        <top style="thin">
          <color auto="1"/>
        </top>
        <vertical/>
        <horizontal/>
      </border>
    </dxf>
    <dxf>
      <fill>
        <patternFill patternType="lightUp"/>
      </fill>
    </dxf>
    <dxf>
      <font>
        <color theme="0" tint="-4.9989318521683403E-2"/>
      </font>
      <fill>
        <patternFill patternType="lightVertical">
          <bgColor theme="9" tint="-0.24994659260841701"/>
        </patternFill>
      </fill>
    </dxf>
    <dxf>
      <font>
        <color theme="0" tint="-4.9989318521683403E-2"/>
      </font>
      <fill>
        <patternFill patternType="lightGrid">
          <bgColor theme="7" tint="0.39994506668294322"/>
        </patternFill>
      </fill>
    </dxf>
    <dxf>
      <fill>
        <patternFill>
          <bgColor theme="1"/>
        </patternFill>
      </fill>
    </dxf>
    <dxf>
      <fill>
        <patternFill patternType="lightUp"/>
      </fill>
      <border>
        <left/>
        <right style="thin">
          <color auto="1"/>
        </right>
        <top style="thin">
          <color auto="1"/>
        </top>
        <bottom style="thin">
          <color auto="1"/>
        </bottom>
        <vertical/>
        <horizontal/>
      </border>
    </dxf>
    <dxf>
      <fill>
        <patternFill patternType="lightUp"/>
      </fill>
      <border>
        <left style="thin">
          <color auto="1"/>
        </left>
        <right/>
        <top style="thin">
          <color auto="1"/>
        </top>
        <bottom style="thin">
          <color auto="1"/>
        </bottom>
        <vertical/>
        <horizontal/>
      </border>
    </dxf>
    <dxf>
      <fill>
        <patternFill patternType="lightUp"/>
      </fill>
      <border>
        <top style="thin">
          <color auto="1"/>
        </top>
        <bottom style="thin">
          <color auto="1"/>
        </bottom>
        <vertical/>
        <horizontal/>
      </border>
    </dxf>
    <dxf>
      <fill>
        <patternFill patternType="lightUp"/>
      </fill>
      <border>
        <left style="thin">
          <color auto="1"/>
        </left>
        <right style="thin">
          <color auto="1"/>
        </right>
        <top/>
        <bottom/>
        <vertical/>
        <horizontal/>
      </border>
    </dxf>
    <dxf>
      <fill>
        <patternFill patternType="lightUp"/>
      </fill>
      <border>
        <left style="thin">
          <color auto="1"/>
        </left>
        <bottom style="thin">
          <color auto="1"/>
        </bottom>
        <vertical/>
        <horizontal/>
      </border>
    </dxf>
    <dxf>
      <fill>
        <patternFill patternType="lightUp"/>
      </fill>
      <border>
        <right style="thin">
          <color auto="1"/>
        </right>
        <bottom style="thin">
          <color auto="1"/>
        </bottom>
        <vertical/>
        <horizontal/>
      </border>
    </dxf>
    <dxf>
      <fill>
        <patternFill patternType="lightUp"/>
      </fill>
      <border>
        <right style="thin">
          <color auto="1"/>
        </right>
        <top style="thin">
          <color auto="1"/>
        </top>
        <vertical/>
        <horizontal/>
      </border>
    </dxf>
    <dxf>
      <fill>
        <patternFill patternType="lightUp"/>
      </fill>
      <border>
        <left style="thin">
          <color auto="1"/>
        </left>
        <top style="thin">
          <color auto="1"/>
        </top>
        <vertical/>
        <horizontal/>
      </border>
    </dxf>
    <dxf>
      <fill>
        <patternFill patternType="lightUp"/>
      </fill>
      <border>
        <left style="thin">
          <color auto="1"/>
        </left>
        <bottom style="thin">
          <color auto="1"/>
        </bottom>
        <vertical/>
        <horizontal/>
      </border>
    </dxf>
    <dxf>
      <fill>
        <patternFill patternType="lightUp"/>
      </fill>
      <border>
        <right style="thin">
          <color auto="1"/>
        </right>
        <bottom style="thin">
          <color auto="1"/>
        </bottom>
        <vertical/>
        <horizontal/>
      </border>
    </dxf>
    <dxf>
      <fill>
        <patternFill patternType="lightUp"/>
      </fill>
      <border>
        <right style="thin">
          <color auto="1"/>
        </right>
        <top style="thin">
          <color auto="1"/>
        </top>
        <vertical/>
        <horizontal/>
      </border>
    </dxf>
    <dxf>
      <fill>
        <patternFill patternType="lightUp"/>
      </fill>
      <border>
        <left style="thin">
          <color auto="1"/>
        </left>
        <top style="thin">
          <color auto="1"/>
        </top>
        <vertical/>
        <horizontal/>
      </border>
    </dxf>
    <dxf>
      <fill>
        <patternFill patternType="lightUp"/>
      </fill>
      <border>
        <left style="thin">
          <color auto="1"/>
        </left>
        <right style="thin">
          <color auto="1"/>
        </right>
        <top style="thin">
          <color auto="1"/>
        </top>
        <bottom style="thin">
          <color auto="1"/>
        </bottom>
        <vertical/>
        <horizontal/>
      </border>
    </dxf>
    <dxf>
      <fill>
        <patternFill patternType="lightUp"/>
      </fill>
      <border>
        <left/>
        <right style="thin">
          <color auto="1"/>
        </right>
        <top style="thin">
          <color auto="1"/>
        </top>
        <bottom style="thin">
          <color auto="1"/>
        </bottom>
      </border>
    </dxf>
    <dxf>
      <fill>
        <patternFill patternType="lightUp"/>
      </fill>
      <border>
        <left style="thin">
          <color auto="1"/>
        </left>
        <right/>
        <top style="thin">
          <color auto="1"/>
        </top>
        <bottom style="thin">
          <color auto="1"/>
        </bottom>
        <vertical/>
        <horizontal/>
      </border>
    </dxf>
    <dxf>
      <fill>
        <patternFill patternType="lightUp"/>
      </fill>
      <border>
        <left style="thin">
          <color auto="1"/>
        </left>
        <right style="thin">
          <color auto="1"/>
        </right>
        <top/>
        <bottom style="thin">
          <color auto="1"/>
        </bottom>
        <vertical/>
        <horizontal/>
      </border>
    </dxf>
    <dxf>
      <fill>
        <patternFill patternType="lightUp"/>
      </fill>
      <border>
        <left style="thin">
          <color auto="1"/>
        </left>
        <right style="thin">
          <color auto="1"/>
        </right>
        <top style="thin">
          <color auto="1"/>
        </top>
        <bottom/>
        <vertical/>
        <horizontal/>
      </border>
    </dxf>
    <dxf>
      <fill>
        <patternFill patternType="lightUp"/>
      </fill>
      <border>
        <top style="thin">
          <color auto="1"/>
        </top>
        <bottom style="thin">
          <color auto="1"/>
        </bottom>
        <vertical/>
        <horizontal/>
      </border>
    </dxf>
    <dxf>
      <fill>
        <patternFill patternType="lightUp"/>
      </fill>
      <border>
        <top style="thin">
          <color auto="1"/>
        </top>
        <bottom style="thin">
          <color auto="1"/>
        </bottom>
        <vertical/>
        <horizontal/>
      </border>
    </dxf>
    <dxf>
      <fill>
        <patternFill patternType="lightUp"/>
      </fill>
      <border>
        <left style="thin">
          <color auto="1"/>
        </left>
        <right style="thin">
          <color auto="1"/>
        </right>
        <vertical/>
        <horizontal/>
      </border>
    </dxf>
    <dxf>
      <fill>
        <patternFill patternType="lightUp"/>
      </fill>
      <border>
        <left style="thin">
          <color auto="1"/>
        </left>
        <right style="thin">
          <color auto="1"/>
        </right>
        <vertical/>
        <horizontal/>
      </border>
    </dxf>
    <dxf>
      <fill>
        <patternFill patternType="lightUp"/>
      </fill>
      <border>
        <left style="thin">
          <color auto="1"/>
        </left>
        <bottom style="thin">
          <color auto="1"/>
        </bottom>
        <vertical/>
        <horizontal/>
      </border>
    </dxf>
    <dxf>
      <fill>
        <patternFill patternType="lightUp"/>
      </fill>
      <border>
        <right style="thin">
          <color auto="1"/>
        </right>
        <bottom style="thin">
          <color auto="1"/>
        </bottom>
        <vertical/>
        <horizontal/>
      </border>
    </dxf>
    <dxf>
      <fill>
        <patternFill patternType="lightUp"/>
      </fill>
      <border>
        <right style="thin">
          <color auto="1"/>
        </right>
        <top style="thin">
          <color auto="1"/>
        </top>
        <vertical/>
        <horizontal/>
      </border>
    </dxf>
    <dxf>
      <fill>
        <patternFill patternType="lightUp"/>
      </fill>
      <border>
        <left style="thin">
          <color auto="1"/>
        </left>
        <top style="thin">
          <color auto="1"/>
        </top>
        <vertical/>
        <horizontal/>
      </border>
    </dxf>
    <dxf>
      <fill>
        <patternFill patternType="lightUp"/>
      </fill>
      <border>
        <right style="thin">
          <color auto="1"/>
        </right>
        <vertical/>
        <horizontal/>
      </border>
    </dxf>
    <dxf>
      <fill>
        <patternFill patternType="lightUp"/>
      </fill>
      <border>
        <left style="thin">
          <color auto="1"/>
        </left>
        <vertical/>
        <horizontal/>
      </border>
    </dxf>
    <dxf>
      <fill>
        <patternFill patternType="lightUp"/>
      </fill>
      <border>
        <bottom style="thin">
          <color auto="1"/>
        </bottom>
        <vertical/>
        <horizontal/>
      </border>
    </dxf>
    <dxf>
      <fill>
        <patternFill patternType="lightUp"/>
      </fill>
      <border>
        <top style="thin">
          <color auto="1"/>
        </top>
        <vertical/>
        <horizontal/>
      </border>
    </dxf>
    <dxf>
      <fill>
        <patternFill patternType="lightUp"/>
      </fill>
    </dxf>
    <dxf>
      <font>
        <color theme="0" tint="-4.9989318521683403E-2"/>
      </font>
      <fill>
        <patternFill patternType="lightVertical">
          <bgColor theme="9" tint="-0.24994659260841701"/>
        </patternFill>
      </fill>
    </dxf>
    <dxf>
      <font>
        <color theme="0" tint="-4.9989318521683403E-2"/>
      </font>
      <fill>
        <patternFill patternType="lightGrid">
          <bgColor theme="7" tint="0.39994506668294322"/>
        </patternFill>
      </fill>
    </dxf>
    <dxf>
      <fill>
        <patternFill>
          <bgColor theme="1"/>
        </patternFill>
      </fill>
    </dxf>
    <dxf>
      <fill>
        <patternFill patternType="lightUp"/>
      </fill>
      <border>
        <left/>
        <right style="thin">
          <color auto="1"/>
        </right>
        <top style="thin">
          <color auto="1"/>
        </top>
        <bottom style="thin">
          <color auto="1"/>
        </bottom>
        <vertical/>
        <horizontal/>
      </border>
    </dxf>
    <dxf>
      <fill>
        <patternFill patternType="lightUp"/>
      </fill>
      <border>
        <left style="thin">
          <color auto="1"/>
        </left>
        <right/>
        <top style="thin">
          <color auto="1"/>
        </top>
        <bottom style="thin">
          <color auto="1"/>
        </bottom>
        <vertical/>
        <horizontal/>
      </border>
    </dxf>
    <dxf>
      <fill>
        <patternFill patternType="lightUp"/>
      </fill>
      <border>
        <top style="thin">
          <color auto="1"/>
        </top>
        <bottom style="thin">
          <color auto="1"/>
        </bottom>
        <vertical/>
        <horizontal/>
      </border>
    </dxf>
    <dxf>
      <fill>
        <patternFill patternType="lightUp"/>
      </fill>
      <border>
        <left style="thin">
          <color auto="1"/>
        </left>
        <right style="thin">
          <color auto="1"/>
        </right>
        <top/>
        <bottom/>
        <vertical/>
        <horizontal/>
      </border>
    </dxf>
    <dxf>
      <fill>
        <patternFill patternType="lightUp"/>
      </fill>
      <border>
        <left style="thin">
          <color auto="1"/>
        </left>
        <bottom style="thin">
          <color auto="1"/>
        </bottom>
        <vertical/>
        <horizontal/>
      </border>
    </dxf>
    <dxf>
      <fill>
        <patternFill patternType="lightUp"/>
      </fill>
      <border>
        <right style="thin">
          <color auto="1"/>
        </right>
        <bottom style="thin">
          <color auto="1"/>
        </bottom>
        <vertical/>
        <horizontal/>
      </border>
    </dxf>
    <dxf>
      <fill>
        <patternFill patternType="lightUp"/>
      </fill>
      <border>
        <right style="thin">
          <color auto="1"/>
        </right>
        <top style="thin">
          <color auto="1"/>
        </top>
        <vertical/>
        <horizontal/>
      </border>
    </dxf>
    <dxf>
      <fill>
        <patternFill patternType="lightUp"/>
      </fill>
      <border>
        <left style="thin">
          <color auto="1"/>
        </left>
        <top style="thin">
          <color auto="1"/>
        </top>
        <vertical/>
        <horizontal/>
      </border>
    </dxf>
    <dxf>
      <fill>
        <patternFill patternType="lightUp"/>
      </fill>
      <border>
        <left style="thin">
          <color auto="1"/>
        </left>
        <bottom style="thin">
          <color auto="1"/>
        </bottom>
        <vertical/>
        <horizontal/>
      </border>
    </dxf>
    <dxf>
      <fill>
        <patternFill patternType="lightUp"/>
      </fill>
      <border>
        <right style="thin">
          <color auto="1"/>
        </right>
        <bottom style="thin">
          <color auto="1"/>
        </bottom>
        <vertical/>
        <horizontal/>
      </border>
    </dxf>
    <dxf>
      <fill>
        <patternFill patternType="lightUp"/>
      </fill>
      <border>
        <right style="thin">
          <color auto="1"/>
        </right>
        <top style="thin">
          <color auto="1"/>
        </top>
        <vertical/>
        <horizontal/>
      </border>
    </dxf>
    <dxf>
      <fill>
        <patternFill patternType="lightUp"/>
      </fill>
      <border>
        <left style="thin">
          <color auto="1"/>
        </left>
        <top style="thin">
          <color auto="1"/>
        </top>
        <vertical/>
        <horizontal/>
      </border>
    </dxf>
    <dxf>
      <fill>
        <patternFill patternType="lightUp"/>
      </fill>
      <border>
        <left style="thin">
          <color auto="1"/>
        </left>
        <right style="thin">
          <color auto="1"/>
        </right>
        <top style="thin">
          <color auto="1"/>
        </top>
        <bottom style="thin">
          <color auto="1"/>
        </bottom>
        <vertical/>
        <horizontal/>
      </border>
    </dxf>
    <dxf>
      <fill>
        <patternFill patternType="lightUp"/>
      </fill>
      <border>
        <left/>
        <right style="thin">
          <color auto="1"/>
        </right>
        <top style="thin">
          <color auto="1"/>
        </top>
        <bottom style="thin">
          <color auto="1"/>
        </bottom>
      </border>
    </dxf>
    <dxf>
      <fill>
        <patternFill patternType="lightUp"/>
      </fill>
      <border>
        <left style="thin">
          <color auto="1"/>
        </left>
        <right/>
        <top style="thin">
          <color auto="1"/>
        </top>
        <bottom style="thin">
          <color auto="1"/>
        </bottom>
        <vertical/>
        <horizontal/>
      </border>
    </dxf>
    <dxf>
      <fill>
        <patternFill patternType="lightUp"/>
      </fill>
      <border>
        <left style="thin">
          <color auto="1"/>
        </left>
        <right style="thin">
          <color auto="1"/>
        </right>
        <top/>
        <bottom style="thin">
          <color auto="1"/>
        </bottom>
        <vertical/>
        <horizontal/>
      </border>
    </dxf>
    <dxf>
      <fill>
        <patternFill patternType="lightUp"/>
      </fill>
      <border>
        <left style="thin">
          <color auto="1"/>
        </left>
        <right style="thin">
          <color auto="1"/>
        </right>
        <top style="thin">
          <color auto="1"/>
        </top>
        <bottom/>
        <vertical/>
        <horizontal/>
      </border>
    </dxf>
    <dxf>
      <fill>
        <patternFill patternType="lightUp"/>
      </fill>
      <border>
        <top style="thin">
          <color auto="1"/>
        </top>
        <bottom style="thin">
          <color auto="1"/>
        </bottom>
        <vertical/>
        <horizontal/>
      </border>
    </dxf>
    <dxf>
      <fill>
        <patternFill patternType="lightUp"/>
      </fill>
      <border>
        <top style="thin">
          <color auto="1"/>
        </top>
        <bottom style="thin">
          <color auto="1"/>
        </bottom>
        <vertical/>
        <horizontal/>
      </border>
    </dxf>
    <dxf>
      <fill>
        <patternFill patternType="lightUp"/>
      </fill>
      <border>
        <left style="thin">
          <color auto="1"/>
        </left>
        <right style="thin">
          <color auto="1"/>
        </right>
        <vertical/>
        <horizontal/>
      </border>
    </dxf>
    <dxf>
      <fill>
        <patternFill patternType="lightUp"/>
      </fill>
      <border>
        <left style="thin">
          <color auto="1"/>
        </left>
        <right style="thin">
          <color auto="1"/>
        </right>
        <vertical/>
        <horizontal/>
      </border>
    </dxf>
    <dxf>
      <fill>
        <patternFill patternType="lightUp"/>
      </fill>
      <border>
        <left style="thin">
          <color auto="1"/>
        </left>
        <bottom style="thin">
          <color auto="1"/>
        </bottom>
        <vertical/>
        <horizontal/>
      </border>
    </dxf>
    <dxf>
      <fill>
        <patternFill patternType="lightUp"/>
      </fill>
      <border>
        <right style="thin">
          <color auto="1"/>
        </right>
        <bottom style="thin">
          <color auto="1"/>
        </bottom>
        <vertical/>
        <horizontal/>
      </border>
    </dxf>
    <dxf>
      <fill>
        <patternFill patternType="lightUp"/>
      </fill>
      <border>
        <right style="thin">
          <color auto="1"/>
        </right>
        <top style="thin">
          <color auto="1"/>
        </top>
        <vertical/>
        <horizontal/>
      </border>
    </dxf>
    <dxf>
      <fill>
        <patternFill patternType="lightUp"/>
      </fill>
      <border>
        <left style="thin">
          <color auto="1"/>
        </left>
        <top style="thin">
          <color auto="1"/>
        </top>
        <vertical/>
        <horizontal/>
      </border>
    </dxf>
    <dxf>
      <fill>
        <patternFill patternType="lightUp"/>
      </fill>
      <border>
        <right style="thin">
          <color auto="1"/>
        </right>
        <vertical/>
        <horizontal/>
      </border>
    </dxf>
    <dxf>
      <fill>
        <patternFill patternType="lightUp"/>
      </fill>
      <border>
        <left style="thin">
          <color auto="1"/>
        </left>
        <vertical/>
        <horizontal/>
      </border>
    </dxf>
    <dxf>
      <fill>
        <patternFill patternType="lightUp"/>
      </fill>
      <border>
        <bottom style="thin">
          <color auto="1"/>
        </bottom>
        <vertical/>
        <horizontal/>
      </border>
    </dxf>
    <dxf>
      <fill>
        <patternFill patternType="lightUp"/>
      </fill>
      <border>
        <top style="thin">
          <color auto="1"/>
        </top>
        <vertical/>
        <horizontal/>
      </border>
    </dxf>
    <dxf>
      <fill>
        <patternFill patternType="lightUp"/>
      </fill>
    </dxf>
    <dxf>
      <font>
        <color theme="0" tint="-4.9989318521683403E-2"/>
      </font>
      <fill>
        <patternFill patternType="lightVertical">
          <bgColor theme="9" tint="-0.24994659260841701"/>
        </patternFill>
      </fill>
    </dxf>
    <dxf>
      <font>
        <color theme="0" tint="-4.9989318521683403E-2"/>
      </font>
      <fill>
        <patternFill patternType="lightGrid">
          <bgColor theme="7" tint="0.39994506668294322"/>
        </patternFill>
      </fill>
    </dxf>
    <dxf>
      <fill>
        <patternFill>
          <bgColor theme="1"/>
        </patternFill>
      </fill>
    </dxf>
    <dxf>
      <fill>
        <patternFill patternType="lightUp"/>
      </fill>
      <border>
        <left/>
        <right style="thin">
          <color auto="1"/>
        </right>
        <top style="thin">
          <color auto="1"/>
        </top>
        <bottom style="thin">
          <color auto="1"/>
        </bottom>
        <vertical/>
        <horizontal/>
      </border>
    </dxf>
    <dxf>
      <fill>
        <patternFill patternType="lightUp"/>
      </fill>
      <border>
        <left style="thin">
          <color auto="1"/>
        </left>
        <right/>
        <top style="thin">
          <color auto="1"/>
        </top>
        <bottom style="thin">
          <color auto="1"/>
        </bottom>
        <vertical/>
        <horizontal/>
      </border>
    </dxf>
    <dxf>
      <fill>
        <patternFill patternType="lightUp"/>
      </fill>
      <border>
        <top style="thin">
          <color auto="1"/>
        </top>
        <bottom style="thin">
          <color auto="1"/>
        </bottom>
        <vertical/>
        <horizontal/>
      </border>
    </dxf>
    <dxf>
      <fill>
        <patternFill patternType="lightUp"/>
      </fill>
      <border>
        <left style="thin">
          <color auto="1"/>
        </left>
        <right style="thin">
          <color auto="1"/>
        </right>
        <top/>
        <bottom/>
        <vertical/>
        <horizontal/>
      </border>
    </dxf>
    <dxf>
      <fill>
        <patternFill patternType="lightUp"/>
      </fill>
      <border>
        <left style="thin">
          <color auto="1"/>
        </left>
        <bottom style="thin">
          <color auto="1"/>
        </bottom>
        <vertical/>
        <horizontal/>
      </border>
    </dxf>
    <dxf>
      <fill>
        <patternFill patternType="lightUp"/>
      </fill>
      <border>
        <right style="thin">
          <color auto="1"/>
        </right>
        <bottom style="thin">
          <color auto="1"/>
        </bottom>
        <vertical/>
        <horizontal/>
      </border>
    </dxf>
    <dxf>
      <fill>
        <patternFill patternType="lightUp"/>
      </fill>
      <border>
        <right style="thin">
          <color auto="1"/>
        </right>
        <top style="thin">
          <color auto="1"/>
        </top>
        <vertical/>
        <horizontal/>
      </border>
    </dxf>
    <dxf>
      <fill>
        <patternFill patternType="lightUp"/>
      </fill>
      <border>
        <left style="thin">
          <color auto="1"/>
        </left>
        <top style="thin">
          <color auto="1"/>
        </top>
        <vertical/>
        <horizontal/>
      </border>
    </dxf>
    <dxf>
      <fill>
        <patternFill patternType="lightUp"/>
      </fill>
      <border>
        <left style="thin">
          <color auto="1"/>
        </left>
        <bottom style="thin">
          <color auto="1"/>
        </bottom>
        <vertical/>
        <horizontal/>
      </border>
    </dxf>
    <dxf>
      <fill>
        <patternFill patternType="lightUp"/>
      </fill>
      <border>
        <right style="thin">
          <color auto="1"/>
        </right>
        <bottom style="thin">
          <color auto="1"/>
        </bottom>
        <vertical/>
        <horizontal/>
      </border>
    </dxf>
    <dxf>
      <fill>
        <patternFill patternType="lightUp"/>
      </fill>
      <border>
        <right style="thin">
          <color auto="1"/>
        </right>
        <top style="thin">
          <color auto="1"/>
        </top>
        <vertical/>
        <horizontal/>
      </border>
    </dxf>
    <dxf>
      <fill>
        <patternFill patternType="lightUp"/>
      </fill>
      <border>
        <left style="thin">
          <color auto="1"/>
        </left>
        <top style="thin">
          <color auto="1"/>
        </top>
        <vertical/>
        <horizontal/>
      </border>
    </dxf>
    <dxf>
      <fill>
        <patternFill patternType="lightUp"/>
      </fill>
      <border>
        <left style="thin">
          <color auto="1"/>
        </left>
        <right style="thin">
          <color auto="1"/>
        </right>
        <top style="thin">
          <color auto="1"/>
        </top>
        <bottom style="thin">
          <color auto="1"/>
        </bottom>
        <vertical/>
        <horizontal/>
      </border>
    </dxf>
    <dxf>
      <fill>
        <patternFill patternType="lightUp"/>
      </fill>
      <border>
        <left/>
        <right style="thin">
          <color auto="1"/>
        </right>
        <top style="thin">
          <color auto="1"/>
        </top>
        <bottom style="thin">
          <color auto="1"/>
        </bottom>
      </border>
    </dxf>
    <dxf>
      <fill>
        <patternFill patternType="lightUp"/>
      </fill>
      <border>
        <left style="thin">
          <color auto="1"/>
        </left>
        <right/>
        <top style="thin">
          <color auto="1"/>
        </top>
        <bottom style="thin">
          <color auto="1"/>
        </bottom>
        <vertical/>
        <horizontal/>
      </border>
    </dxf>
    <dxf>
      <fill>
        <patternFill patternType="lightUp"/>
      </fill>
      <border>
        <left style="thin">
          <color auto="1"/>
        </left>
        <right style="thin">
          <color auto="1"/>
        </right>
        <top/>
        <bottom style="thin">
          <color auto="1"/>
        </bottom>
        <vertical/>
        <horizontal/>
      </border>
    </dxf>
    <dxf>
      <fill>
        <patternFill patternType="lightUp"/>
      </fill>
      <border>
        <left style="thin">
          <color auto="1"/>
        </left>
        <right style="thin">
          <color auto="1"/>
        </right>
        <top style="thin">
          <color auto="1"/>
        </top>
        <bottom/>
        <vertical/>
        <horizontal/>
      </border>
    </dxf>
    <dxf>
      <fill>
        <patternFill patternType="lightUp"/>
      </fill>
      <border>
        <top style="thin">
          <color auto="1"/>
        </top>
        <bottom style="thin">
          <color auto="1"/>
        </bottom>
        <vertical/>
        <horizontal/>
      </border>
    </dxf>
    <dxf>
      <fill>
        <patternFill patternType="lightUp"/>
      </fill>
      <border>
        <top style="thin">
          <color auto="1"/>
        </top>
        <bottom style="thin">
          <color auto="1"/>
        </bottom>
        <vertical/>
        <horizontal/>
      </border>
    </dxf>
    <dxf>
      <fill>
        <patternFill patternType="lightUp"/>
      </fill>
      <border>
        <left style="thin">
          <color auto="1"/>
        </left>
        <right style="thin">
          <color auto="1"/>
        </right>
        <vertical/>
        <horizontal/>
      </border>
    </dxf>
    <dxf>
      <fill>
        <patternFill patternType="lightUp"/>
      </fill>
      <border>
        <left style="thin">
          <color auto="1"/>
        </left>
        <right style="thin">
          <color auto="1"/>
        </right>
        <vertical/>
        <horizontal/>
      </border>
    </dxf>
    <dxf>
      <fill>
        <patternFill patternType="lightUp"/>
      </fill>
      <border>
        <left style="thin">
          <color auto="1"/>
        </left>
        <bottom style="thin">
          <color auto="1"/>
        </bottom>
        <vertical/>
        <horizontal/>
      </border>
    </dxf>
    <dxf>
      <fill>
        <patternFill patternType="lightUp"/>
      </fill>
      <border>
        <right style="thin">
          <color auto="1"/>
        </right>
        <bottom style="thin">
          <color auto="1"/>
        </bottom>
        <vertical/>
        <horizontal/>
      </border>
    </dxf>
    <dxf>
      <fill>
        <patternFill patternType="lightUp"/>
      </fill>
      <border>
        <right style="thin">
          <color auto="1"/>
        </right>
        <top style="thin">
          <color auto="1"/>
        </top>
        <vertical/>
        <horizontal/>
      </border>
    </dxf>
    <dxf>
      <fill>
        <patternFill patternType="lightUp"/>
      </fill>
      <border>
        <left style="thin">
          <color auto="1"/>
        </left>
        <top style="thin">
          <color auto="1"/>
        </top>
        <vertical/>
        <horizontal/>
      </border>
    </dxf>
    <dxf>
      <fill>
        <patternFill patternType="lightUp"/>
      </fill>
      <border>
        <right style="thin">
          <color auto="1"/>
        </right>
        <vertical/>
        <horizontal/>
      </border>
    </dxf>
    <dxf>
      <fill>
        <patternFill patternType="lightUp"/>
      </fill>
      <border>
        <left style="thin">
          <color auto="1"/>
        </left>
        <vertical/>
        <horizontal/>
      </border>
    </dxf>
    <dxf>
      <fill>
        <patternFill patternType="lightUp"/>
      </fill>
      <border>
        <bottom style="thin">
          <color auto="1"/>
        </bottom>
        <vertical/>
        <horizontal/>
      </border>
    </dxf>
    <dxf>
      <fill>
        <patternFill patternType="lightUp"/>
      </fill>
      <border>
        <top style="thin">
          <color auto="1"/>
        </top>
        <vertical/>
        <horizontal/>
      </border>
    </dxf>
    <dxf>
      <fill>
        <patternFill patternType="lightUp"/>
      </fill>
    </dxf>
    <dxf>
      <font>
        <color theme="0" tint="-4.9989318521683403E-2"/>
      </font>
      <fill>
        <patternFill patternType="lightVertical">
          <bgColor theme="9" tint="-0.24994659260841701"/>
        </patternFill>
      </fill>
    </dxf>
    <dxf>
      <font>
        <color theme="0" tint="-4.9989318521683403E-2"/>
      </font>
      <fill>
        <patternFill patternType="lightGrid">
          <bgColor theme="7" tint="0.39994506668294322"/>
        </patternFill>
      </fill>
    </dxf>
    <dxf>
      <fill>
        <patternFill>
          <bgColor theme="1"/>
        </patternFill>
      </fill>
    </dxf>
    <dxf>
      <fill>
        <patternFill patternType="lightUp"/>
      </fill>
      <border>
        <left/>
        <right style="thin">
          <color auto="1"/>
        </right>
        <top style="thin">
          <color auto="1"/>
        </top>
        <bottom style="thin">
          <color auto="1"/>
        </bottom>
        <vertical/>
        <horizontal/>
      </border>
    </dxf>
    <dxf>
      <fill>
        <patternFill patternType="lightUp"/>
      </fill>
      <border>
        <left style="thin">
          <color auto="1"/>
        </left>
        <right/>
        <top style="thin">
          <color auto="1"/>
        </top>
        <bottom style="thin">
          <color auto="1"/>
        </bottom>
        <vertical/>
        <horizontal/>
      </border>
    </dxf>
    <dxf>
      <fill>
        <patternFill patternType="lightUp"/>
      </fill>
      <border>
        <top style="thin">
          <color auto="1"/>
        </top>
        <bottom style="thin">
          <color auto="1"/>
        </bottom>
        <vertical/>
        <horizontal/>
      </border>
    </dxf>
    <dxf>
      <fill>
        <patternFill patternType="lightUp"/>
      </fill>
      <border>
        <left style="thin">
          <color auto="1"/>
        </left>
        <right style="thin">
          <color auto="1"/>
        </right>
        <top/>
        <bottom/>
        <vertical/>
        <horizontal/>
      </border>
    </dxf>
    <dxf>
      <fill>
        <patternFill patternType="lightUp"/>
      </fill>
      <border>
        <left style="thin">
          <color auto="1"/>
        </left>
        <bottom style="thin">
          <color auto="1"/>
        </bottom>
        <vertical/>
        <horizontal/>
      </border>
    </dxf>
    <dxf>
      <fill>
        <patternFill patternType="lightUp"/>
      </fill>
      <border>
        <right style="thin">
          <color auto="1"/>
        </right>
        <bottom style="thin">
          <color auto="1"/>
        </bottom>
        <vertical/>
        <horizontal/>
      </border>
    </dxf>
    <dxf>
      <fill>
        <patternFill patternType="lightUp"/>
      </fill>
      <border>
        <right style="thin">
          <color auto="1"/>
        </right>
        <top style="thin">
          <color auto="1"/>
        </top>
        <vertical/>
        <horizontal/>
      </border>
    </dxf>
    <dxf>
      <fill>
        <patternFill patternType="lightUp"/>
      </fill>
      <border>
        <left style="thin">
          <color auto="1"/>
        </left>
        <top style="thin">
          <color auto="1"/>
        </top>
        <vertical/>
        <horizontal/>
      </border>
    </dxf>
    <dxf>
      <fill>
        <patternFill patternType="lightUp"/>
      </fill>
      <border>
        <left style="thin">
          <color auto="1"/>
        </left>
        <bottom style="thin">
          <color auto="1"/>
        </bottom>
        <vertical/>
        <horizontal/>
      </border>
    </dxf>
    <dxf>
      <fill>
        <patternFill patternType="lightUp"/>
      </fill>
      <border>
        <right style="thin">
          <color auto="1"/>
        </right>
        <bottom style="thin">
          <color auto="1"/>
        </bottom>
        <vertical/>
        <horizontal/>
      </border>
    </dxf>
    <dxf>
      <fill>
        <patternFill patternType="lightUp"/>
      </fill>
      <border>
        <right style="thin">
          <color auto="1"/>
        </right>
        <top style="thin">
          <color auto="1"/>
        </top>
        <vertical/>
        <horizontal/>
      </border>
    </dxf>
    <dxf>
      <fill>
        <patternFill patternType="lightUp"/>
      </fill>
      <border>
        <left style="thin">
          <color auto="1"/>
        </left>
        <top style="thin">
          <color auto="1"/>
        </top>
        <vertical/>
        <horizontal/>
      </border>
    </dxf>
    <dxf>
      <fill>
        <patternFill patternType="lightUp"/>
      </fill>
      <border>
        <left style="thin">
          <color auto="1"/>
        </left>
        <right style="thin">
          <color auto="1"/>
        </right>
        <top style="thin">
          <color auto="1"/>
        </top>
        <bottom style="thin">
          <color auto="1"/>
        </bottom>
        <vertical/>
        <horizontal/>
      </border>
    </dxf>
    <dxf>
      <fill>
        <patternFill patternType="lightUp"/>
      </fill>
      <border>
        <left/>
        <right style="thin">
          <color auto="1"/>
        </right>
        <top style="thin">
          <color auto="1"/>
        </top>
        <bottom style="thin">
          <color auto="1"/>
        </bottom>
      </border>
    </dxf>
    <dxf>
      <fill>
        <patternFill patternType="lightUp"/>
      </fill>
      <border>
        <left style="thin">
          <color auto="1"/>
        </left>
        <right/>
        <top style="thin">
          <color auto="1"/>
        </top>
        <bottom style="thin">
          <color auto="1"/>
        </bottom>
        <vertical/>
        <horizontal/>
      </border>
    </dxf>
    <dxf>
      <fill>
        <patternFill patternType="lightUp"/>
      </fill>
      <border>
        <left style="thin">
          <color auto="1"/>
        </left>
        <right style="thin">
          <color auto="1"/>
        </right>
        <top/>
        <bottom style="thin">
          <color auto="1"/>
        </bottom>
        <vertical/>
        <horizontal/>
      </border>
    </dxf>
    <dxf>
      <fill>
        <patternFill patternType="lightUp"/>
      </fill>
      <border>
        <left style="thin">
          <color auto="1"/>
        </left>
        <right style="thin">
          <color auto="1"/>
        </right>
        <top style="thin">
          <color auto="1"/>
        </top>
        <bottom/>
        <vertical/>
        <horizontal/>
      </border>
    </dxf>
    <dxf>
      <fill>
        <patternFill patternType="lightUp"/>
      </fill>
      <border>
        <top style="thin">
          <color auto="1"/>
        </top>
        <bottom style="thin">
          <color auto="1"/>
        </bottom>
        <vertical/>
        <horizontal/>
      </border>
    </dxf>
    <dxf>
      <fill>
        <patternFill patternType="lightUp"/>
      </fill>
      <border>
        <top style="thin">
          <color auto="1"/>
        </top>
        <bottom style="thin">
          <color auto="1"/>
        </bottom>
        <vertical/>
        <horizontal/>
      </border>
    </dxf>
    <dxf>
      <fill>
        <patternFill patternType="lightUp"/>
      </fill>
      <border>
        <left style="thin">
          <color auto="1"/>
        </left>
        <right style="thin">
          <color auto="1"/>
        </right>
        <vertical/>
        <horizontal/>
      </border>
    </dxf>
    <dxf>
      <fill>
        <patternFill patternType="lightUp"/>
      </fill>
      <border>
        <left style="thin">
          <color auto="1"/>
        </left>
        <right style="thin">
          <color auto="1"/>
        </right>
        <vertical/>
        <horizontal/>
      </border>
    </dxf>
    <dxf>
      <fill>
        <patternFill patternType="lightUp"/>
      </fill>
      <border>
        <left style="thin">
          <color auto="1"/>
        </left>
        <bottom style="thin">
          <color auto="1"/>
        </bottom>
        <vertical/>
        <horizontal/>
      </border>
    </dxf>
    <dxf>
      <fill>
        <patternFill patternType="lightUp"/>
      </fill>
      <border>
        <right style="thin">
          <color auto="1"/>
        </right>
        <bottom style="thin">
          <color auto="1"/>
        </bottom>
        <vertical/>
        <horizontal/>
      </border>
    </dxf>
    <dxf>
      <fill>
        <patternFill patternType="lightUp"/>
      </fill>
      <border>
        <right style="thin">
          <color auto="1"/>
        </right>
        <top style="thin">
          <color auto="1"/>
        </top>
        <vertical/>
        <horizontal/>
      </border>
    </dxf>
    <dxf>
      <fill>
        <patternFill patternType="lightUp"/>
      </fill>
      <border>
        <left style="thin">
          <color auto="1"/>
        </left>
        <top style="thin">
          <color auto="1"/>
        </top>
        <vertical/>
        <horizontal/>
      </border>
    </dxf>
    <dxf>
      <fill>
        <patternFill patternType="lightUp"/>
      </fill>
      <border>
        <right style="thin">
          <color auto="1"/>
        </right>
        <vertical/>
        <horizontal/>
      </border>
    </dxf>
    <dxf>
      <fill>
        <patternFill patternType="lightUp"/>
      </fill>
      <border>
        <left style="thin">
          <color auto="1"/>
        </left>
        <vertical/>
        <horizontal/>
      </border>
    </dxf>
    <dxf>
      <fill>
        <patternFill patternType="lightUp"/>
      </fill>
      <border>
        <bottom style="thin">
          <color auto="1"/>
        </bottom>
        <vertical/>
        <horizontal/>
      </border>
    </dxf>
    <dxf>
      <fill>
        <patternFill patternType="lightUp"/>
      </fill>
      <border>
        <top style="thin">
          <color auto="1"/>
        </top>
        <vertical/>
        <horizontal/>
      </border>
    </dxf>
    <dxf>
      <fill>
        <patternFill patternType="lightUp"/>
      </fill>
    </dxf>
    <dxf>
      <font>
        <color theme="0" tint="-4.9989318521683403E-2"/>
      </font>
      <fill>
        <patternFill patternType="lightVertical">
          <bgColor theme="9" tint="-0.24994659260841701"/>
        </patternFill>
      </fill>
    </dxf>
    <dxf>
      <font>
        <color theme="0" tint="-4.9989318521683403E-2"/>
      </font>
      <fill>
        <patternFill patternType="lightGrid">
          <bgColor theme="7" tint="0.39994506668294322"/>
        </patternFill>
      </fill>
    </dxf>
    <dxf>
      <fill>
        <patternFill>
          <bgColor theme="1"/>
        </patternFill>
      </fill>
    </dxf>
    <dxf>
      <fill>
        <patternFill patternType="lightUp"/>
      </fill>
      <border>
        <left/>
        <right style="thin">
          <color auto="1"/>
        </right>
        <top style="thin">
          <color auto="1"/>
        </top>
        <bottom style="thin">
          <color auto="1"/>
        </bottom>
        <vertical/>
        <horizontal/>
      </border>
    </dxf>
    <dxf>
      <fill>
        <patternFill patternType="lightUp"/>
      </fill>
      <border>
        <left style="thin">
          <color auto="1"/>
        </left>
        <right/>
        <top style="thin">
          <color auto="1"/>
        </top>
        <bottom style="thin">
          <color auto="1"/>
        </bottom>
        <vertical/>
        <horizontal/>
      </border>
    </dxf>
    <dxf>
      <fill>
        <patternFill patternType="lightUp"/>
      </fill>
      <border>
        <top style="thin">
          <color auto="1"/>
        </top>
        <bottom style="thin">
          <color auto="1"/>
        </bottom>
        <vertical/>
        <horizontal/>
      </border>
    </dxf>
    <dxf>
      <fill>
        <patternFill patternType="lightUp"/>
      </fill>
      <border>
        <left style="thin">
          <color auto="1"/>
        </left>
        <right style="thin">
          <color auto="1"/>
        </right>
        <top/>
        <bottom/>
        <vertical/>
        <horizontal/>
      </border>
    </dxf>
    <dxf>
      <fill>
        <patternFill patternType="lightUp"/>
      </fill>
      <border>
        <left style="thin">
          <color auto="1"/>
        </left>
        <bottom style="thin">
          <color auto="1"/>
        </bottom>
        <vertical/>
        <horizontal/>
      </border>
    </dxf>
    <dxf>
      <fill>
        <patternFill patternType="lightUp"/>
      </fill>
      <border>
        <right style="thin">
          <color auto="1"/>
        </right>
        <bottom style="thin">
          <color auto="1"/>
        </bottom>
        <vertical/>
        <horizontal/>
      </border>
    </dxf>
    <dxf>
      <fill>
        <patternFill patternType="lightUp"/>
      </fill>
      <border>
        <right style="thin">
          <color auto="1"/>
        </right>
        <top style="thin">
          <color auto="1"/>
        </top>
        <vertical/>
        <horizontal/>
      </border>
    </dxf>
    <dxf>
      <fill>
        <patternFill patternType="lightUp"/>
      </fill>
      <border>
        <left style="thin">
          <color auto="1"/>
        </left>
        <top style="thin">
          <color auto="1"/>
        </top>
        <vertical/>
        <horizontal/>
      </border>
    </dxf>
    <dxf>
      <fill>
        <patternFill patternType="lightUp"/>
      </fill>
      <border>
        <left style="thin">
          <color auto="1"/>
        </left>
        <bottom style="thin">
          <color auto="1"/>
        </bottom>
        <vertical/>
        <horizontal/>
      </border>
    </dxf>
    <dxf>
      <fill>
        <patternFill patternType="lightUp"/>
      </fill>
      <border>
        <right style="thin">
          <color auto="1"/>
        </right>
        <bottom style="thin">
          <color auto="1"/>
        </bottom>
        <vertical/>
        <horizontal/>
      </border>
    </dxf>
    <dxf>
      <fill>
        <patternFill patternType="lightUp"/>
      </fill>
      <border>
        <right style="thin">
          <color auto="1"/>
        </right>
        <top style="thin">
          <color auto="1"/>
        </top>
        <vertical/>
        <horizontal/>
      </border>
    </dxf>
    <dxf>
      <fill>
        <patternFill patternType="lightUp"/>
      </fill>
      <border>
        <left style="thin">
          <color auto="1"/>
        </left>
        <top style="thin">
          <color auto="1"/>
        </top>
        <vertical/>
        <horizontal/>
      </border>
    </dxf>
    <dxf>
      <fill>
        <patternFill patternType="lightUp"/>
      </fill>
      <border>
        <left style="thin">
          <color auto="1"/>
        </left>
        <right style="thin">
          <color auto="1"/>
        </right>
        <top style="thin">
          <color auto="1"/>
        </top>
        <bottom style="thin">
          <color auto="1"/>
        </bottom>
        <vertical/>
        <horizontal/>
      </border>
    </dxf>
    <dxf>
      <fill>
        <patternFill patternType="lightUp"/>
      </fill>
      <border>
        <left/>
        <right style="thin">
          <color auto="1"/>
        </right>
        <top style="thin">
          <color auto="1"/>
        </top>
        <bottom style="thin">
          <color auto="1"/>
        </bottom>
      </border>
    </dxf>
    <dxf>
      <fill>
        <patternFill patternType="lightUp"/>
      </fill>
      <border>
        <left style="thin">
          <color auto="1"/>
        </left>
        <right/>
        <top style="thin">
          <color auto="1"/>
        </top>
        <bottom style="thin">
          <color auto="1"/>
        </bottom>
        <vertical/>
        <horizontal/>
      </border>
    </dxf>
    <dxf>
      <fill>
        <patternFill patternType="lightUp"/>
      </fill>
      <border>
        <left style="thin">
          <color auto="1"/>
        </left>
        <right style="thin">
          <color auto="1"/>
        </right>
        <top/>
        <bottom style="thin">
          <color auto="1"/>
        </bottom>
        <vertical/>
        <horizontal/>
      </border>
    </dxf>
    <dxf>
      <fill>
        <patternFill patternType="lightUp"/>
      </fill>
      <border>
        <left style="thin">
          <color auto="1"/>
        </left>
        <right style="thin">
          <color auto="1"/>
        </right>
        <top style="thin">
          <color auto="1"/>
        </top>
        <bottom/>
        <vertical/>
        <horizontal/>
      </border>
    </dxf>
    <dxf>
      <fill>
        <patternFill patternType="lightUp"/>
      </fill>
      <border>
        <top style="thin">
          <color auto="1"/>
        </top>
        <bottom style="thin">
          <color auto="1"/>
        </bottom>
        <vertical/>
        <horizontal/>
      </border>
    </dxf>
    <dxf>
      <fill>
        <patternFill patternType="lightUp"/>
      </fill>
      <border>
        <top style="thin">
          <color auto="1"/>
        </top>
        <bottom style="thin">
          <color auto="1"/>
        </bottom>
        <vertical/>
        <horizontal/>
      </border>
    </dxf>
    <dxf>
      <fill>
        <patternFill patternType="lightUp"/>
      </fill>
      <border>
        <left style="thin">
          <color auto="1"/>
        </left>
        <right style="thin">
          <color auto="1"/>
        </right>
        <vertical/>
        <horizontal/>
      </border>
    </dxf>
    <dxf>
      <fill>
        <patternFill patternType="lightUp"/>
      </fill>
      <border>
        <left style="thin">
          <color auto="1"/>
        </left>
        <right style="thin">
          <color auto="1"/>
        </right>
        <vertical/>
        <horizontal/>
      </border>
    </dxf>
    <dxf>
      <fill>
        <patternFill patternType="lightUp"/>
      </fill>
      <border>
        <left style="thin">
          <color auto="1"/>
        </left>
        <bottom style="thin">
          <color auto="1"/>
        </bottom>
        <vertical/>
        <horizontal/>
      </border>
    </dxf>
    <dxf>
      <fill>
        <patternFill patternType="lightUp"/>
      </fill>
      <border>
        <right style="thin">
          <color auto="1"/>
        </right>
        <bottom style="thin">
          <color auto="1"/>
        </bottom>
        <vertical/>
        <horizontal/>
      </border>
    </dxf>
    <dxf>
      <fill>
        <patternFill patternType="lightUp"/>
      </fill>
      <border>
        <right style="thin">
          <color auto="1"/>
        </right>
        <top style="thin">
          <color auto="1"/>
        </top>
        <vertical/>
        <horizontal/>
      </border>
    </dxf>
    <dxf>
      <fill>
        <patternFill patternType="lightUp"/>
      </fill>
      <border>
        <left style="thin">
          <color auto="1"/>
        </left>
        <top style="thin">
          <color auto="1"/>
        </top>
        <vertical/>
        <horizontal/>
      </border>
    </dxf>
    <dxf>
      <fill>
        <patternFill patternType="lightUp"/>
      </fill>
      <border>
        <right style="thin">
          <color auto="1"/>
        </right>
        <vertical/>
        <horizontal/>
      </border>
    </dxf>
    <dxf>
      <fill>
        <patternFill patternType="lightUp"/>
      </fill>
      <border>
        <left style="thin">
          <color auto="1"/>
        </left>
        <vertical/>
        <horizontal/>
      </border>
    </dxf>
    <dxf>
      <fill>
        <patternFill patternType="lightUp"/>
      </fill>
      <border>
        <bottom style="thin">
          <color auto="1"/>
        </bottom>
        <vertical/>
        <horizontal/>
      </border>
    </dxf>
    <dxf>
      <fill>
        <patternFill patternType="lightUp"/>
      </fill>
      <border>
        <top style="thin">
          <color auto="1"/>
        </top>
        <vertical/>
        <horizontal/>
      </border>
    </dxf>
    <dxf>
      <fill>
        <patternFill patternType="lightUp"/>
      </fill>
    </dxf>
    <dxf>
      <font>
        <color theme="0" tint="-4.9989318521683403E-2"/>
      </font>
      <fill>
        <patternFill patternType="lightVertical">
          <bgColor theme="9" tint="-0.24994659260841701"/>
        </patternFill>
      </fill>
    </dxf>
    <dxf>
      <font>
        <color theme="0" tint="-4.9989318521683403E-2"/>
      </font>
      <fill>
        <patternFill patternType="lightGrid">
          <bgColor theme="7" tint="0.39994506668294322"/>
        </patternFill>
      </fill>
    </dxf>
    <dxf>
      <fill>
        <patternFill>
          <bgColor theme="1"/>
        </patternFill>
      </fill>
    </dxf>
    <dxf>
      <fill>
        <patternFill patternType="lightUp"/>
      </fill>
      <border>
        <left/>
        <right style="thin">
          <color auto="1"/>
        </right>
        <top style="thin">
          <color auto="1"/>
        </top>
        <bottom style="thin">
          <color auto="1"/>
        </bottom>
        <vertical/>
        <horizontal/>
      </border>
    </dxf>
    <dxf>
      <fill>
        <patternFill patternType="lightUp"/>
      </fill>
      <border>
        <left style="thin">
          <color auto="1"/>
        </left>
        <right/>
        <top style="thin">
          <color auto="1"/>
        </top>
        <bottom style="thin">
          <color auto="1"/>
        </bottom>
        <vertical/>
        <horizontal/>
      </border>
    </dxf>
    <dxf>
      <fill>
        <patternFill patternType="lightUp"/>
      </fill>
      <border>
        <top style="thin">
          <color auto="1"/>
        </top>
        <bottom style="thin">
          <color auto="1"/>
        </bottom>
        <vertical/>
        <horizontal/>
      </border>
    </dxf>
    <dxf>
      <fill>
        <patternFill patternType="lightUp"/>
      </fill>
      <border>
        <left style="thin">
          <color auto="1"/>
        </left>
        <right style="thin">
          <color auto="1"/>
        </right>
        <top/>
        <bottom/>
        <vertical/>
        <horizontal/>
      </border>
    </dxf>
    <dxf>
      <fill>
        <patternFill patternType="lightUp"/>
      </fill>
      <border>
        <left style="thin">
          <color auto="1"/>
        </left>
        <bottom style="thin">
          <color auto="1"/>
        </bottom>
        <vertical/>
        <horizontal/>
      </border>
    </dxf>
    <dxf>
      <fill>
        <patternFill patternType="lightUp"/>
      </fill>
      <border>
        <right style="thin">
          <color auto="1"/>
        </right>
        <bottom style="thin">
          <color auto="1"/>
        </bottom>
        <vertical/>
        <horizontal/>
      </border>
    </dxf>
    <dxf>
      <fill>
        <patternFill patternType="lightUp"/>
      </fill>
      <border>
        <right style="thin">
          <color auto="1"/>
        </right>
        <top style="thin">
          <color auto="1"/>
        </top>
        <vertical/>
        <horizontal/>
      </border>
    </dxf>
    <dxf>
      <fill>
        <patternFill patternType="lightUp"/>
      </fill>
      <border>
        <left style="thin">
          <color auto="1"/>
        </left>
        <top style="thin">
          <color auto="1"/>
        </top>
        <vertical/>
        <horizontal/>
      </border>
    </dxf>
    <dxf>
      <fill>
        <patternFill patternType="lightUp"/>
      </fill>
      <border>
        <left style="thin">
          <color auto="1"/>
        </left>
        <bottom style="thin">
          <color auto="1"/>
        </bottom>
        <vertical/>
        <horizontal/>
      </border>
    </dxf>
    <dxf>
      <fill>
        <patternFill patternType="lightUp"/>
      </fill>
      <border>
        <right style="thin">
          <color auto="1"/>
        </right>
        <bottom style="thin">
          <color auto="1"/>
        </bottom>
        <vertical/>
        <horizontal/>
      </border>
    </dxf>
    <dxf>
      <fill>
        <patternFill patternType="lightUp"/>
      </fill>
      <border>
        <right style="thin">
          <color auto="1"/>
        </right>
        <top style="thin">
          <color auto="1"/>
        </top>
        <vertical/>
        <horizontal/>
      </border>
    </dxf>
    <dxf>
      <fill>
        <patternFill patternType="lightUp"/>
      </fill>
      <border>
        <left style="thin">
          <color auto="1"/>
        </left>
        <top style="thin">
          <color auto="1"/>
        </top>
        <vertical/>
        <horizontal/>
      </border>
    </dxf>
    <dxf>
      <fill>
        <patternFill patternType="lightUp"/>
      </fill>
      <border>
        <left style="thin">
          <color auto="1"/>
        </left>
        <right style="thin">
          <color auto="1"/>
        </right>
        <top style="thin">
          <color auto="1"/>
        </top>
        <bottom style="thin">
          <color auto="1"/>
        </bottom>
        <vertical/>
        <horizontal/>
      </border>
    </dxf>
    <dxf>
      <fill>
        <patternFill patternType="lightUp"/>
      </fill>
      <border>
        <left/>
        <right style="thin">
          <color auto="1"/>
        </right>
        <top style="thin">
          <color auto="1"/>
        </top>
        <bottom style="thin">
          <color auto="1"/>
        </bottom>
      </border>
    </dxf>
    <dxf>
      <fill>
        <patternFill patternType="lightUp"/>
      </fill>
      <border>
        <left style="thin">
          <color auto="1"/>
        </left>
        <right/>
        <top style="thin">
          <color auto="1"/>
        </top>
        <bottom style="thin">
          <color auto="1"/>
        </bottom>
        <vertical/>
        <horizontal/>
      </border>
    </dxf>
    <dxf>
      <fill>
        <patternFill patternType="lightUp"/>
      </fill>
      <border>
        <left style="thin">
          <color auto="1"/>
        </left>
        <right style="thin">
          <color auto="1"/>
        </right>
        <top/>
        <bottom style="thin">
          <color auto="1"/>
        </bottom>
        <vertical/>
        <horizontal/>
      </border>
    </dxf>
    <dxf>
      <fill>
        <patternFill patternType="lightUp"/>
      </fill>
      <border>
        <left style="thin">
          <color auto="1"/>
        </left>
        <right style="thin">
          <color auto="1"/>
        </right>
        <top style="thin">
          <color auto="1"/>
        </top>
        <bottom/>
        <vertical/>
        <horizontal/>
      </border>
    </dxf>
    <dxf>
      <fill>
        <patternFill patternType="lightUp"/>
      </fill>
      <border>
        <top style="thin">
          <color auto="1"/>
        </top>
        <bottom style="thin">
          <color auto="1"/>
        </bottom>
        <vertical/>
        <horizontal/>
      </border>
    </dxf>
    <dxf>
      <fill>
        <patternFill patternType="lightUp"/>
      </fill>
      <border>
        <top style="thin">
          <color auto="1"/>
        </top>
        <bottom style="thin">
          <color auto="1"/>
        </bottom>
        <vertical/>
        <horizontal/>
      </border>
    </dxf>
    <dxf>
      <fill>
        <patternFill patternType="lightUp"/>
      </fill>
      <border>
        <left style="thin">
          <color auto="1"/>
        </left>
        <right style="thin">
          <color auto="1"/>
        </right>
        <vertical/>
        <horizontal/>
      </border>
    </dxf>
    <dxf>
      <fill>
        <patternFill patternType="lightUp"/>
      </fill>
      <border>
        <left style="thin">
          <color auto="1"/>
        </left>
        <right style="thin">
          <color auto="1"/>
        </right>
        <vertical/>
        <horizontal/>
      </border>
    </dxf>
    <dxf>
      <fill>
        <patternFill patternType="lightUp"/>
      </fill>
      <border>
        <left style="thin">
          <color auto="1"/>
        </left>
        <bottom style="thin">
          <color auto="1"/>
        </bottom>
        <vertical/>
        <horizontal/>
      </border>
    </dxf>
    <dxf>
      <fill>
        <patternFill patternType="lightUp"/>
      </fill>
      <border>
        <right style="thin">
          <color auto="1"/>
        </right>
        <bottom style="thin">
          <color auto="1"/>
        </bottom>
        <vertical/>
        <horizontal/>
      </border>
    </dxf>
    <dxf>
      <fill>
        <patternFill patternType="lightUp"/>
      </fill>
      <border>
        <right style="thin">
          <color auto="1"/>
        </right>
        <top style="thin">
          <color auto="1"/>
        </top>
        <vertical/>
        <horizontal/>
      </border>
    </dxf>
    <dxf>
      <fill>
        <patternFill patternType="lightUp"/>
      </fill>
      <border>
        <left style="thin">
          <color auto="1"/>
        </left>
        <top style="thin">
          <color auto="1"/>
        </top>
        <vertical/>
        <horizontal/>
      </border>
    </dxf>
    <dxf>
      <fill>
        <patternFill patternType="lightUp"/>
      </fill>
      <border>
        <right style="thin">
          <color auto="1"/>
        </right>
        <vertical/>
        <horizontal/>
      </border>
    </dxf>
    <dxf>
      <fill>
        <patternFill patternType="lightUp"/>
      </fill>
      <border>
        <left style="thin">
          <color auto="1"/>
        </left>
        <vertical/>
        <horizontal/>
      </border>
    </dxf>
    <dxf>
      <fill>
        <patternFill patternType="lightUp"/>
      </fill>
      <border>
        <bottom style="thin">
          <color auto="1"/>
        </bottom>
        <vertical/>
        <horizontal/>
      </border>
    </dxf>
    <dxf>
      <fill>
        <patternFill patternType="lightUp"/>
      </fill>
      <border>
        <top style="thin">
          <color auto="1"/>
        </top>
        <vertical/>
        <horizontal/>
      </border>
    </dxf>
    <dxf>
      <fill>
        <patternFill patternType="lightUp"/>
      </fill>
    </dxf>
    <dxf>
      <font>
        <color theme="0" tint="-4.9989318521683403E-2"/>
      </font>
      <fill>
        <patternFill patternType="lightVertical">
          <bgColor theme="9" tint="-0.24994659260841701"/>
        </patternFill>
      </fill>
    </dxf>
    <dxf>
      <font>
        <color theme="0" tint="-4.9989318521683403E-2"/>
      </font>
      <fill>
        <patternFill patternType="lightGrid">
          <bgColor theme="7" tint="0.39994506668294322"/>
        </patternFill>
      </fill>
    </dxf>
    <dxf>
      <fill>
        <patternFill>
          <bgColor theme="1"/>
        </patternFill>
      </fill>
    </dxf>
    <dxf>
      <fill>
        <patternFill patternType="lightUp"/>
      </fill>
      <border>
        <left/>
        <right style="thin">
          <color auto="1"/>
        </right>
        <top style="thin">
          <color auto="1"/>
        </top>
        <bottom style="thin">
          <color auto="1"/>
        </bottom>
        <vertical/>
        <horizontal/>
      </border>
    </dxf>
    <dxf>
      <fill>
        <patternFill patternType="lightUp"/>
      </fill>
      <border>
        <left style="thin">
          <color auto="1"/>
        </left>
        <right/>
        <top style="thin">
          <color auto="1"/>
        </top>
        <bottom style="thin">
          <color auto="1"/>
        </bottom>
        <vertical/>
        <horizontal/>
      </border>
    </dxf>
    <dxf>
      <fill>
        <patternFill patternType="lightUp"/>
      </fill>
      <border>
        <top style="thin">
          <color auto="1"/>
        </top>
        <bottom style="thin">
          <color auto="1"/>
        </bottom>
        <vertical/>
        <horizontal/>
      </border>
    </dxf>
    <dxf>
      <fill>
        <patternFill patternType="lightUp"/>
      </fill>
      <border>
        <left style="thin">
          <color auto="1"/>
        </left>
        <right style="thin">
          <color auto="1"/>
        </right>
        <top/>
        <bottom/>
        <vertical/>
        <horizontal/>
      </border>
    </dxf>
    <dxf>
      <fill>
        <patternFill patternType="lightUp"/>
      </fill>
      <border>
        <left style="thin">
          <color auto="1"/>
        </left>
        <bottom style="thin">
          <color auto="1"/>
        </bottom>
        <vertical/>
        <horizontal/>
      </border>
    </dxf>
    <dxf>
      <fill>
        <patternFill patternType="lightUp"/>
      </fill>
      <border>
        <right style="thin">
          <color auto="1"/>
        </right>
        <bottom style="thin">
          <color auto="1"/>
        </bottom>
        <vertical/>
        <horizontal/>
      </border>
    </dxf>
    <dxf>
      <fill>
        <patternFill patternType="lightUp"/>
      </fill>
      <border>
        <right style="thin">
          <color auto="1"/>
        </right>
        <top style="thin">
          <color auto="1"/>
        </top>
        <vertical/>
        <horizontal/>
      </border>
    </dxf>
    <dxf>
      <fill>
        <patternFill patternType="lightUp"/>
      </fill>
      <border>
        <left style="thin">
          <color auto="1"/>
        </left>
        <top style="thin">
          <color auto="1"/>
        </top>
        <vertical/>
        <horizontal/>
      </border>
    </dxf>
    <dxf>
      <fill>
        <patternFill patternType="lightUp"/>
      </fill>
      <border>
        <left style="thin">
          <color auto="1"/>
        </left>
        <bottom style="thin">
          <color auto="1"/>
        </bottom>
        <vertical/>
        <horizontal/>
      </border>
    </dxf>
    <dxf>
      <fill>
        <patternFill patternType="lightUp"/>
      </fill>
      <border>
        <right style="thin">
          <color auto="1"/>
        </right>
        <bottom style="thin">
          <color auto="1"/>
        </bottom>
        <vertical/>
        <horizontal/>
      </border>
    </dxf>
    <dxf>
      <fill>
        <patternFill patternType="lightUp"/>
      </fill>
      <border>
        <right style="thin">
          <color auto="1"/>
        </right>
        <top style="thin">
          <color auto="1"/>
        </top>
        <vertical/>
        <horizontal/>
      </border>
    </dxf>
    <dxf>
      <fill>
        <patternFill patternType="lightUp"/>
      </fill>
      <border>
        <left style="thin">
          <color auto="1"/>
        </left>
        <top style="thin">
          <color auto="1"/>
        </top>
        <vertical/>
        <horizontal/>
      </border>
    </dxf>
    <dxf>
      <fill>
        <patternFill patternType="lightUp"/>
      </fill>
      <border>
        <left style="thin">
          <color auto="1"/>
        </left>
        <right style="thin">
          <color auto="1"/>
        </right>
        <top style="thin">
          <color auto="1"/>
        </top>
        <bottom style="thin">
          <color auto="1"/>
        </bottom>
        <vertical/>
        <horizontal/>
      </border>
    </dxf>
    <dxf>
      <fill>
        <patternFill patternType="lightUp"/>
      </fill>
      <border>
        <left/>
        <right style="thin">
          <color auto="1"/>
        </right>
        <top style="thin">
          <color auto="1"/>
        </top>
        <bottom style="thin">
          <color auto="1"/>
        </bottom>
      </border>
    </dxf>
    <dxf>
      <fill>
        <patternFill patternType="lightUp"/>
      </fill>
      <border>
        <left style="thin">
          <color auto="1"/>
        </left>
        <right/>
        <top style="thin">
          <color auto="1"/>
        </top>
        <bottom style="thin">
          <color auto="1"/>
        </bottom>
        <vertical/>
        <horizontal/>
      </border>
    </dxf>
    <dxf>
      <fill>
        <patternFill patternType="lightUp"/>
      </fill>
      <border>
        <left style="thin">
          <color auto="1"/>
        </left>
        <right style="thin">
          <color auto="1"/>
        </right>
        <top/>
        <bottom style="thin">
          <color auto="1"/>
        </bottom>
        <vertical/>
        <horizontal/>
      </border>
    </dxf>
    <dxf>
      <fill>
        <patternFill patternType="lightUp"/>
      </fill>
      <border>
        <left style="thin">
          <color auto="1"/>
        </left>
        <right style="thin">
          <color auto="1"/>
        </right>
        <top style="thin">
          <color auto="1"/>
        </top>
        <bottom/>
        <vertical/>
        <horizontal/>
      </border>
    </dxf>
    <dxf>
      <fill>
        <patternFill patternType="lightUp"/>
      </fill>
      <border>
        <top style="thin">
          <color auto="1"/>
        </top>
        <bottom style="thin">
          <color auto="1"/>
        </bottom>
        <vertical/>
        <horizontal/>
      </border>
    </dxf>
    <dxf>
      <fill>
        <patternFill patternType="lightUp"/>
      </fill>
      <border>
        <top style="thin">
          <color auto="1"/>
        </top>
        <bottom style="thin">
          <color auto="1"/>
        </bottom>
        <vertical/>
        <horizontal/>
      </border>
    </dxf>
    <dxf>
      <fill>
        <patternFill patternType="lightUp"/>
      </fill>
      <border>
        <left style="thin">
          <color auto="1"/>
        </left>
        <right style="thin">
          <color auto="1"/>
        </right>
        <vertical/>
        <horizontal/>
      </border>
    </dxf>
    <dxf>
      <fill>
        <patternFill patternType="lightUp"/>
      </fill>
      <border>
        <left style="thin">
          <color auto="1"/>
        </left>
        <right style="thin">
          <color auto="1"/>
        </right>
        <vertical/>
        <horizontal/>
      </border>
    </dxf>
    <dxf>
      <fill>
        <patternFill patternType="lightUp"/>
      </fill>
      <border>
        <left style="thin">
          <color auto="1"/>
        </left>
        <bottom style="thin">
          <color auto="1"/>
        </bottom>
        <vertical/>
        <horizontal/>
      </border>
    </dxf>
    <dxf>
      <fill>
        <patternFill patternType="lightUp"/>
      </fill>
      <border>
        <right style="thin">
          <color auto="1"/>
        </right>
        <bottom style="thin">
          <color auto="1"/>
        </bottom>
        <vertical/>
        <horizontal/>
      </border>
    </dxf>
    <dxf>
      <fill>
        <patternFill patternType="lightUp"/>
      </fill>
      <border>
        <right style="thin">
          <color auto="1"/>
        </right>
        <top style="thin">
          <color auto="1"/>
        </top>
        <vertical/>
        <horizontal/>
      </border>
    </dxf>
    <dxf>
      <fill>
        <patternFill patternType="lightUp"/>
      </fill>
      <border>
        <left style="thin">
          <color auto="1"/>
        </left>
        <top style="thin">
          <color auto="1"/>
        </top>
        <vertical/>
        <horizontal/>
      </border>
    </dxf>
    <dxf>
      <fill>
        <patternFill patternType="lightUp"/>
      </fill>
      <border>
        <right style="thin">
          <color auto="1"/>
        </right>
        <vertical/>
        <horizontal/>
      </border>
    </dxf>
    <dxf>
      <fill>
        <patternFill patternType="lightUp"/>
      </fill>
      <border>
        <left style="thin">
          <color auto="1"/>
        </left>
        <vertical/>
        <horizontal/>
      </border>
    </dxf>
    <dxf>
      <fill>
        <patternFill patternType="lightUp"/>
      </fill>
      <border>
        <bottom style="thin">
          <color auto="1"/>
        </bottom>
        <vertical/>
        <horizontal/>
      </border>
    </dxf>
    <dxf>
      <fill>
        <patternFill patternType="lightUp"/>
      </fill>
      <border>
        <top style="thin">
          <color auto="1"/>
        </top>
        <vertical/>
        <horizontal/>
      </border>
    </dxf>
    <dxf>
      <fill>
        <patternFill patternType="lightUp"/>
      </fill>
    </dxf>
    <dxf>
      <font>
        <color theme="0" tint="-4.9989318521683403E-2"/>
      </font>
      <fill>
        <patternFill patternType="lightVertical">
          <bgColor theme="9" tint="-0.24994659260841701"/>
        </patternFill>
      </fill>
    </dxf>
    <dxf>
      <font>
        <color theme="0" tint="-4.9989318521683403E-2"/>
      </font>
      <fill>
        <patternFill patternType="lightGrid">
          <bgColor theme="7" tint="0.39994506668294322"/>
        </patternFill>
      </fill>
    </dxf>
    <dxf>
      <fill>
        <patternFill>
          <bgColor theme="1"/>
        </patternFill>
      </fill>
    </dxf>
    <dxf>
      <fill>
        <patternFill patternType="lightUp"/>
      </fill>
      <border>
        <left/>
        <right style="thin">
          <color auto="1"/>
        </right>
        <top style="thin">
          <color auto="1"/>
        </top>
        <bottom style="thin">
          <color auto="1"/>
        </bottom>
        <vertical/>
        <horizontal/>
      </border>
    </dxf>
    <dxf>
      <fill>
        <patternFill patternType="lightUp"/>
      </fill>
      <border>
        <left style="thin">
          <color auto="1"/>
        </left>
        <right/>
        <top style="thin">
          <color auto="1"/>
        </top>
        <bottom style="thin">
          <color auto="1"/>
        </bottom>
        <vertical/>
        <horizontal/>
      </border>
    </dxf>
    <dxf>
      <fill>
        <patternFill patternType="lightUp"/>
      </fill>
      <border>
        <top style="thin">
          <color auto="1"/>
        </top>
        <bottom style="thin">
          <color auto="1"/>
        </bottom>
        <vertical/>
        <horizontal/>
      </border>
    </dxf>
    <dxf>
      <fill>
        <patternFill patternType="lightUp"/>
      </fill>
      <border>
        <left style="thin">
          <color auto="1"/>
        </left>
        <right style="thin">
          <color auto="1"/>
        </right>
        <top/>
        <bottom/>
        <vertical/>
        <horizontal/>
      </border>
    </dxf>
    <dxf>
      <fill>
        <patternFill patternType="lightUp"/>
      </fill>
      <border>
        <left style="thin">
          <color auto="1"/>
        </left>
        <bottom style="thin">
          <color auto="1"/>
        </bottom>
        <vertical/>
        <horizontal/>
      </border>
    </dxf>
    <dxf>
      <fill>
        <patternFill patternType="lightUp"/>
      </fill>
      <border>
        <right style="thin">
          <color auto="1"/>
        </right>
        <bottom style="thin">
          <color auto="1"/>
        </bottom>
        <vertical/>
        <horizontal/>
      </border>
    </dxf>
    <dxf>
      <fill>
        <patternFill patternType="lightUp"/>
      </fill>
      <border>
        <right style="thin">
          <color auto="1"/>
        </right>
        <top style="thin">
          <color auto="1"/>
        </top>
        <vertical/>
        <horizontal/>
      </border>
    </dxf>
    <dxf>
      <fill>
        <patternFill patternType="lightUp"/>
      </fill>
      <border>
        <left style="thin">
          <color auto="1"/>
        </left>
        <top style="thin">
          <color auto="1"/>
        </top>
        <vertical/>
        <horizontal/>
      </border>
    </dxf>
    <dxf>
      <fill>
        <patternFill patternType="lightUp"/>
      </fill>
      <border>
        <left style="thin">
          <color auto="1"/>
        </left>
        <bottom style="thin">
          <color auto="1"/>
        </bottom>
        <vertical/>
        <horizontal/>
      </border>
    </dxf>
    <dxf>
      <fill>
        <patternFill patternType="lightUp"/>
      </fill>
      <border>
        <right style="thin">
          <color auto="1"/>
        </right>
        <bottom style="thin">
          <color auto="1"/>
        </bottom>
        <vertical/>
        <horizontal/>
      </border>
    </dxf>
    <dxf>
      <fill>
        <patternFill patternType="lightUp"/>
      </fill>
      <border>
        <right style="thin">
          <color auto="1"/>
        </right>
        <top style="thin">
          <color auto="1"/>
        </top>
        <vertical/>
        <horizontal/>
      </border>
    </dxf>
    <dxf>
      <fill>
        <patternFill patternType="lightUp"/>
      </fill>
      <border>
        <left style="thin">
          <color auto="1"/>
        </left>
        <top style="thin">
          <color auto="1"/>
        </top>
        <vertical/>
        <horizontal/>
      </border>
    </dxf>
    <dxf>
      <fill>
        <patternFill patternType="lightUp"/>
      </fill>
      <border>
        <left style="thin">
          <color auto="1"/>
        </left>
        <right style="thin">
          <color auto="1"/>
        </right>
        <top style="thin">
          <color auto="1"/>
        </top>
        <bottom style="thin">
          <color auto="1"/>
        </bottom>
        <vertical/>
        <horizontal/>
      </border>
    </dxf>
    <dxf>
      <fill>
        <patternFill patternType="lightUp"/>
      </fill>
      <border>
        <left/>
        <right style="thin">
          <color auto="1"/>
        </right>
        <top style="thin">
          <color auto="1"/>
        </top>
        <bottom style="thin">
          <color auto="1"/>
        </bottom>
      </border>
    </dxf>
    <dxf>
      <fill>
        <patternFill patternType="lightUp"/>
      </fill>
      <border>
        <left style="thin">
          <color auto="1"/>
        </left>
        <right/>
        <top style="thin">
          <color auto="1"/>
        </top>
        <bottom style="thin">
          <color auto="1"/>
        </bottom>
        <vertical/>
        <horizontal/>
      </border>
    </dxf>
    <dxf>
      <fill>
        <patternFill patternType="lightUp"/>
      </fill>
      <border>
        <left style="thin">
          <color auto="1"/>
        </left>
        <right style="thin">
          <color auto="1"/>
        </right>
        <top/>
        <bottom style="thin">
          <color auto="1"/>
        </bottom>
        <vertical/>
        <horizontal/>
      </border>
    </dxf>
    <dxf>
      <fill>
        <patternFill patternType="lightUp"/>
      </fill>
      <border>
        <left style="thin">
          <color auto="1"/>
        </left>
        <right style="thin">
          <color auto="1"/>
        </right>
        <top style="thin">
          <color auto="1"/>
        </top>
        <bottom/>
        <vertical/>
        <horizontal/>
      </border>
    </dxf>
    <dxf>
      <fill>
        <patternFill patternType="lightUp"/>
      </fill>
      <border>
        <top style="thin">
          <color auto="1"/>
        </top>
        <bottom style="thin">
          <color auto="1"/>
        </bottom>
        <vertical/>
        <horizontal/>
      </border>
    </dxf>
    <dxf>
      <fill>
        <patternFill patternType="lightUp"/>
      </fill>
      <border>
        <top style="thin">
          <color auto="1"/>
        </top>
        <bottom style="thin">
          <color auto="1"/>
        </bottom>
        <vertical/>
        <horizontal/>
      </border>
    </dxf>
    <dxf>
      <fill>
        <patternFill patternType="lightUp"/>
      </fill>
      <border>
        <left style="thin">
          <color auto="1"/>
        </left>
        <right style="thin">
          <color auto="1"/>
        </right>
        <vertical/>
        <horizontal/>
      </border>
    </dxf>
    <dxf>
      <fill>
        <patternFill patternType="lightUp"/>
      </fill>
      <border>
        <left style="thin">
          <color auto="1"/>
        </left>
        <right style="thin">
          <color auto="1"/>
        </right>
        <vertical/>
        <horizontal/>
      </border>
    </dxf>
    <dxf>
      <fill>
        <patternFill patternType="lightUp"/>
      </fill>
      <border>
        <left style="thin">
          <color auto="1"/>
        </left>
        <bottom style="thin">
          <color auto="1"/>
        </bottom>
        <vertical/>
        <horizontal/>
      </border>
    </dxf>
    <dxf>
      <fill>
        <patternFill patternType="lightUp"/>
      </fill>
      <border>
        <right style="thin">
          <color auto="1"/>
        </right>
        <bottom style="thin">
          <color auto="1"/>
        </bottom>
        <vertical/>
        <horizontal/>
      </border>
    </dxf>
    <dxf>
      <fill>
        <patternFill patternType="lightUp"/>
      </fill>
      <border>
        <right style="thin">
          <color auto="1"/>
        </right>
        <top style="thin">
          <color auto="1"/>
        </top>
        <vertical/>
        <horizontal/>
      </border>
    </dxf>
    <dxf>
      <fill>
        <patternFill patternType="lightUp"/>
      </fill>
      <border>
        <left style="thin">
          <color auto="1"/>
        </left>
        <top style="thin">
          <color auto="1"/>
        </top>
        <vertical/>
        <horizontal/>
      </border>
    </dxf>
    <dxf>
      <fill>
        <patternFill patternType="lightUp"/>
      </fill>
      <border>
        <right style="thin">
          <color auto="1"/>
        </right>
        <vertical/>
        <horizontal/>
      </border>
    </dxf>
    <dxf>
      <fill>
        <patternFill patternType="lightUp"/>
      </fill>
      <border>
        <left style="thin">
          <color auto="1"/>
        </left>
        <vertical/>
        <horizontal/>
      </border>
    </dxf>
    <dxf>
      <fill>
        <patternFill patternType="lightUp"/>
      </fill>
      <border>
        <bottom style="thin">
          <color auto="1"/>
        </bottom>
        <vertical/>
        <horizontal/>
      </border>
    </dxf>
    <dxf>
      <fill>
        <patternFill patternType="lightUp"/>
      </fill>
      <border>
        <top style="thin">
          <color auto="1"/>
        </top>
        <vertical/>
        <horizontal/>
      </border>
    </dxf>
    <dxf>
      <fill>
        <patternFill patternType="lightUp"/>
      </fill>
    </dxf>
    <dxf>
      <font>
        <color theme="0" tint="-4.9989318521683403E-2"/>
      </font>
      <fill>
        <patternFill patternType="lightVertical">
          <bgColor theme="9" tint="-0.24994659260841701"/>
        </patternFill>
      </fill>
    </dxf>
    <dxf>
      <font>
        <color theme="0" tint="-4.9989318521683403E-2"/>
      </font>
      <fill>
        <patternFill patternType="lightGrid">
          <bgColor theme="7" tint="0.39994506668294322"/>
        </patternFill>
      </fill>
    </dxf>
    <dxf>
      <fill>
        <patternFill>
          <bgColor theme="1"/>
        </patternFill>
      </fill>
    </dxf>
    <dxf>
      <fill>
        <patternFill patternType="lightUp"/>
      </fill>
      <border>
        <left/>
        <right style="thin">
          <color auto="1"/>
        </right>
        <top style="thin">
          <color auto="1"/>
        </top>
        <bottom style="thin">
          <color auto="1"/>
        </bottom>
        <vertical/>
        <horizontal/>
      </border>
    </dxf>
    <dxf>
      <fill>
        <patternFill patternType="lightUp"/>
      </fill>
      <border>
        <left style="thin">
          <color auto="1"/>
        </left>
        <right/>
        <top style="thin">
          <color auto="1"/>
        </top>
        <bottom style="thin">
          <color auto="1"/>
        </bottom>
        <vertical/>
        <horizontal/>
      </border>
    </dxf>
    <dxf>
      <fill>
        <patternFill patternType="lightUp"/>
      </fill>
      <border>
        <top style="thin">
          <color auto="1"/>
        </top>
        <bottom style="thin">
          <color auto="1"/>
        </bottom>
        <vertical/>
        <horizontal/>
      </border>
    </dxf>
    <dxf>
      <fill>
        <patternFill patternType="lightUp"/>
      </fill>
      <border>
        <left style="thin">
          <color auto="1"/>
        </left>
        <right style="thin">
          <color auto="1"/>
        </right>
        <top/>
        <bottom/>
        <vertical/>
        <horizontal/>
      </border>
    </dxf>
    <dxf>
      <fill>
        <patternFill patternType="lightUp"/>
      </fill>
      <border>
        <left style="thin">
          <color auto="1"/>
        </left>
        <bottom style="thin">
          <color auto="1"/>
        </bottom>
        <vertical/>
        <horizontal/>
      </border>
    </dxf>
    <dxf>
      <fill>
        <patternFill patternType="lightUp"/>
      </fill>
      <border>
        <right style="thin">
          <color auto="1"/>
        </right>
        <bottom style="thin">
          <color auto="1"/>
        </bottom>
        <vertical/>
        <horizontal/>
      </border>
    </dxf>
    <dxf>
      <fill>
        <patternFill patternType="lightUp"/>
      </fill>
      <border>
        <right style="thin">
          <color auto="1"/>
        </right>
        <top style="thin">
          <color auto="1"/>
        </top>
        <vertical/>
        <horizontal/>
      </border>
    </dxf>
    <dxf>
      <fill>
        <patternFill patternType="lightUp"/>
      </fill>
      <border>
        <left style="thin">
          <color auto="1"/>
        </left>
        <top style="thin">
          <color auto="1"/>
        </top>
        <vertical/>
        <horizontal/>
      </border>
    </dxf>
    <dxf>
      <fill>
        <patternFill patternType="lightUp"/>
      </fill>
      <border>
        <left style="thin">
          <color auto="1"/>
        </left>
        <bottom style="thin">
          <color auto="1"/>
        </bottom>
        <vertical/>
        <horizontal/>
      </border>
    </dxf>
    <dxf>
      <fill>
        <patternFill patternType="lightUp"/>
      </fill>
      <border>
        <right style="thin">
          <color auto="1"/>
        </right>
        <bottom style="thin">
          <color auto="1"/>
        </bottom>
        <vertical/>
        <horizontal/>
      </border>
    </dxf>
    <dxf>
      <fill>
        <patternFill patternType="lightUp"/>
      </fill>
      <border>
        <right style="thin">
          <color auto="1"/>
        </right>
        <top style="thin">
          <color auto="1"/>
        </top>
        <vertical/>
        <horizontal/>
      </border>
    </dxf>
    <dxf>
      <fill>
        <patternFill patternType="lightUp"/>
      </fill>
      <border>
        <left style="thin">
          <color auto="1"/>
        </left>
        <top style="thin">
          <color auto="1"/>
        </top>
        <vertical/>
        <horizontal/>
      </border>
    </dxf>
    <dxf>
      <fill>
        <patternFill patternType="lightUp"/>
      </fill>
      <border>
        <left style="thin">
          <color auto="1"/>
        </left>
        <right style="thin">
          <color auto="1"/>
        </right>
        <top style="thin">
          <color auto="1"/>
        </top>
        <bottom style="thin">
          <color auto="1"/>
        </bottom>
        <vertical/>
        <horizontal/>
      </border>
    </dxf>
    <dxf>
      <fill>
        <patternFill patternType="lightUp"/>
      </fill>
      <border>
        <left/>
        <right style="thin">
          <color auto="1"/>
        </right>
        <top style="thin">
          <color auto="1"/>
        </top>
        <bottom style="thin">
          <color auto="1"/>
        </bottom>
      </border>
    </dxf>
    <dxf>
      <fill>
        <patternFill patternType="lightUp"/>
      </fill>
      <border>
        <left style="thin">
          <color auto="1"/>
        </left>
        <right/>
        <top style="thin">
          <color auto="1"/>
        </top>
        <bottom style="thin">
          <color auto="1"/>
        </bottom>
        <vertical/>
        <horizontal/>
      </border>
    </dxf>
    <dxf>
      <fill>
        <patternFill patternType="lightUp"/>
      </fill>
      <border>
        <left style="thin">
          <color auto="1"/>
        </left>
        <right style="thin">
          <color auto="1"/>
        </right>
        <top/>
        <bottom style="thin">
          <color auto="1"/>
        </bottom>
        <vertical/>
        <horizontal/>
      </border>
    </dxf>
    <dxf>
      <fill>
        <patternFill patternType="lightUp"/>
      </fill>
      <border>
        <left style="thin">
          <color auto="1"/>
        </left>
        <right style="thin">
          <color auto="1"/>
        </right>
        <top style="thin">
          <color auto="1"/>
        </top>
        <bottom/>
        <vertical/>
        <horizontal/>
      </border>
    </dxf>
    <dxf>
      <fill>
        <patternFill patternType="lightUp"/>
      </fill>
      <border>
        <top style="thin">
          <color auto="1"/>
        </top>
        <bottom style="thin">
          <color auto="1"/>
        </bottom>
        <vertical/>
        <horizontal/>
      </border>
    </dxf>
    <dxf>
      <fill>
        <patternFill patternType="lightUp"/>
      </fill>
      <border>
        <top style="thin">
          <color auto="1"/>
        </top>
        <bottom style="thin">
          <color auto="1"/>
        </bottom>
        <vertical/>
        <horizontal/>
      </border>
    </dxf>
    <dxf>
      <fill>
        <patternFill patternType="lightUp"/>
      </fill>
      <border>
        <left style="thin">
          <color auto="1"/>
        </left>
        <right style="thin">
          <color auto="1"/>
        </right>
        <vertical/>
        <horizontal/>
      </border>
    </dxf>
    <dxf>
      <fill>
        <patternFill patternType="lightUp"/>
      </fill>
      <border>
        <left style="thin">
          <color auto="1"/>
        </left>
        <right style="thin">
          <color auto="1"/>
        </right>
        <vertical/>
        <horizontal/>
      </border>
    </dxf>
    <dxf>
      <fill>
        <patternFill patternType="lightUp"/>
      </fill>
      <border>
        <left style="thin">
          <color auto="1"/>
        </left>
        <bottom style="thin">
          <color auto="1"/>
        </bottom>
        <vertical/>
        <horizontal/>
      </border>
    </dxf>
    <dxf>
      <fill>
        <patternFill patternType="lightUp"/>
      </fill>
      <border>
        <right style="thin">
          <color auto="1"/>
        </right>
        <bottom style="thin">
          <color auto="1"/>
        </bottom>
        <vertical/>
        <horizontal/>
      </border>
    </dxf>
    <dxf>
      <fill>
        <patternFill patternType="lightUp"/>
      </fill>
      <border>
        <right style="thin">
          <color auto="1"/>
        </right>
        <top style="thin">
          <color auto="1"/>
        </top>
        <vertical/>
        <horizontal/>
      </border>
    </dxf>
    <dxf>
      <fill>
        <patternFill patternType="lightUp"/>
      </fill>
      <border>
        <left style="thin">
          <color auto="1"/>
        </left>
        <top style="thin">
          <color auto="1"/>
        </top>
        <vertical/>
        <horizontal/>
      </border>
    </dxf>
    <dxf>
      <fill>
        <patternFill patternType="lightUp"/>
      </fill>
      <border>
        <right style="thin">
          <color auto="1"/>
        </right>
        <vertical/>
        <horizontal/>
      </border>
    </dxf>
    <dxf>
      <fill>
        <patternFill patternType="lightUp"/>
      </fill>
      <border>
        <left style="thin">
          <color auto="1"/>
        </left>
        <vertical/>
        <horizontal/>
      </border>
    </dxf>
    <dxf>
      <fill>
        <patternFill patternType="lightUp"/>
      </fill>
      <border>
        <bottom style="thin">
          <color auto="1"/>
        </bottom>
        <vertical/>
        <horizontal/>
      </border>
    </dxf>
    <dxf>
      <fill>
        <patternFill patternType="lightUp"/>
      </fill>
      <border>
        <top style="thin">
          <color auto="1"/>
        </top>
        <vertical/>
        <horizontal/>
      </border>
    </dxf>
    <dxf>
      <fill>
        <patternFill patternType="lightUp"/>
      </fill>
    </dxf>
    <dxf>
      <font>
        <color theme="0" tint="-4.9989318521683403E-2"/>
      </font>
      <fill>
        <patternFill patternType="lightVertical">
          <bgColor theme="9" tint="-0.24994659260841701"/>
        </patternFill>
      </fill>
    </dxf>
    <dxf>
      <font>
        <color theme="0" tint="-4.9989318521683403E-2"/>
      </font>
      <fill>
        <patternFill patternType="lightGrid">
          <bgColor theme="7" tint="0.39994506668294322"/>
        </patternFill>
      </fill>
    </dxf>
    <dxf>
      <fill>
        <patternFill>
          <bgColor theme="1"/>
        </patternFill>
      </fill>
    </dxf>
    <dxf>
      <fill>
        <patternFill patternType="lightUp"/>
      </fill>
      <border>
        <left/>
        <right style="thin">
          <color auto="1"/>
        </right>
        <top style="thin">
          <color auto="1"/>
        </top>
        <bottom style="thin">
          <color auto="1"/>
        </bottom>
        <vertical/>
        <horizontal/>
      </border>
    </dxf>
    <dxf>
      <fill>
        <patternFill patternType="lightUp"/>
      </fill>
      <border>
        <left style="thin">
          <color auto="1"/>
        </left>
        <right/>
        <top style="thin">
          <color auto="1"/>
        </top>
        <bottom style="thin">
          <color auto="1"/>
        </bottom>
        <vertical/>
        <horizontal/>
      </border>
    </dxf>
    <dxf>
      <fill>
        <patternFill patternType="lightUp"/>
      </fill>
      <border>
        <top style="thin">
          <color auto="1"/>
        </top>
        <bottom style="thin">
          <color auto="1"/>
        </bottom>
        <vertical/>
        <horizontal/>
      </border>
    </dxf>
    <dxf>
      <fill>
        <patternFill patternType="lightUp"/>
      </fill>
      <border>
        <left style="thin">
          <color auto="1"/>
        </left>
        <right style="thin">
          <color auto="1"/>
        </right>
        <top/>
        <bottom/>
        <vertical/>
        <horizontal/>
      </border>
    </dxf>
    <dxf>
      <fill>
        <patternFill patternType="lightUp"/>
      </fill>
      <border>
        <left style="thin">
          <color auto="1"/>
        </left>
        <bottom style="thin">
          <color auto="1"/>
        </bottom>
        <vertical/>
        <horizontal/>
      </border>
    </dxf>
    <dxf>
      <fill>
        <patternFill patternType="lightUp"/>
      </fill>
      <border>
        <right style="thin">
          <color auto="1"/>
        </right>
        <bottom style="thin">
          <color auto="1"/>
        </bottom>
        <vertical/>
        <horizontal/>
      </border>
    </dxf>
    <dxf>
      <fill>
        <patternFill patternType="lightUp"/>
      </fill>
      <border>
        <right style="thin">
          <color auto="1"/>
        </right>
        <top style="thin">
          <color auto="1"/>
        </top>
        <vertical/>
        <horizontal/>
      </border>
    </dxf>
    <dxf>
      <fill>
        <patternFill patternType="lightUp"/>
      </fill>
      <border>
        <left style="thin">
          <color auto="1"/>
        </left>
        <top style="thin">
          <color auto="1"/>
        </top>
        <vertical/>
        <horizontal/>
      </border>
    </dxf>
    <dxf>
      <fill>
        <patternFill patternType="lightUp"/>
      </fill>
      <border>
        <left style="thin">
          <color auto="1"/>
        </left>
        <bottom style="thin">
          <color auto="1"/>
        </bottom>
        <vertical/>
        <horizontal/>
      </border>
    </dxf>
    <dxf>
      <fill>
        <patternFill patternType="lightUp"/>
      </fill>
      <border>
        <right style="thin">
          <color auto="1"/>
        </right>
        <bottom style="thin">
          <color auto="1"/>
        </bottom>
        <vertical/>
        <horizontal/>
      </border>
    </dxf>
    <dxf>
      <fill>
        <patternFill patternType="lightUp"/>
      </fill>
      <border>
        <right style="thin">
          <color auto="1"/>
        </right>
        <top style="thin">
          <color auto="1"/>
        </top>
        <vertical/>
        <horizontal/>
      </border>
    </dxf>
    <dxf>
      <fill>
        <patternFill patternType="lightUp"/>
      </fill>
      <border>
        <left style="thin">
          <color auto="1"/>
        </left>
        <top style="thin">
          <color auto="1"/>
        </top>
        <vertical/>
        <horizontal/>
      </border>
    </dxf>
    <dxf>
      <fill>
        <patternFill patternType="lightUp"/>
      </fill>
      <border>
        <left style="thin">
          <color auto="1"/>
        </left>
        <right style="thin">
          <color auto="1"/>
        </right>
        <top style="thin">
          <color auto="1"/>
        </top>
        <bottom style="thin">
          <color auto="1"/>
        </bottom>
        <vertical/>
        <horizontal/>
      </border>
    </dxf>
    <dxf>
      <fill>
        <patternFill patternType="lightUp"/>
      </fill>
      <border>
        <left/>
        <right style="thin">
          <color auto="1"/>
        </right>
        <top style="thin">
          <color auto="1"/>
        </top>
        <bottom style="thin">
          <color auto="1"/>
        </bottom>
      </border>
    </dxf>
    <dxf>
      <fill>
        <patternFill patternType="lightUp"/>
      </fill>
      <border>
        <left style="thin">
          <color auto="1"/>
        </left>
        <right/>
        <top style="thin">
          <color auto="1"/>
        </top>
        <bottom style="thin">
          <color auto="1"/>
        </bottom>
        <vertical/>
        <horizontal/>
      </border>
    </dxf>
    <dxf>
      <fill>
        <patternFill patternType="lightUp"/>
      </fill>
      <border>
        <left style="thin">
          <color auto="1"/>
        </left>
        <right style="thin">
          <color auto="1"/>
        </right>
        <top/>
        <bottom style="thin">
          <color auto="1"/>
        </bottom>
        <vertical/>
        <horizontal/>
      </border>
    </dxf>
    <dxf>
      <fill>
        <patternFill patternType="lightUp"/>
      </fill>
      <border>
        <left style="thin">
          <color auto="1"/>
        </left>
        <right style="thin">
          <color auto="1"/>
        </right>
        <top style="thin">
          <color auto="1"/>
        </top>
        <bottom/>
        <vertical/>
        <horizontal/>
      </border>
    </dxf>
    <dxf>
      <fill>
        <patternFill patternType="lightUp"/>
      </fill>
      <border>
        <top style="thin">
          <color auto="1"/>
        </top>
        <bottom style="thin">
          <color auto="1"/>
        </bottom>
        <vertical/>
        <horizontal/>
      </border>
    </dxf>
    <dxf>
      <fill>
        <patternFill patternType="lightUp"/>
      </fill>
      <border>
        <top style="thin">
          <color auto="1"/>
        </top>
        <bottom style="thin">
          <color auto="1"/>
        </bottom>
        <vertical/>
        <horizontal/>
      </border>
    </dxf>
    <dxf>
      <fill>
        <patternFill patternType="lightUp"/>
      </fill>
      <border>
        <left style="thin">
          <color auto="1"/>
        </left>
        <right style="thin">
          <color auto="1"/>
        </right>
        <vertical/>
        <horizontal/>
      </border>
    </dxf>
    <dxf>
      <fill>
        <patternFill patternType="lightUp"/>
      </fill>
      <border>
        <left style="thin">
          <color auto="1"/>
        </left>
        <right style="thin">
          <color auto="1"/>
        </right>
        <vertical/>
        <horizontal/>
      </border>
    </dxf>
    <dxf>
      <fill>
        <patternFill patternType="lightUp"/>
      </fill>
      <border>
        <left style="thin">
          <color auto="1"/>
        </left>
        <bottom style="thin">
          <color auto="1"/>
        </bottom>
        <vertical/>
        <horizontal/>
      </border>
    </dxf>
    <dxf>
      <fill>
        <patternFill patternType="lightUp"/>
      </fill>
      <border>
        <right style="thin">
          <color auto="1"/>
        </right>
        <bottom style="thin">
          <color auto="1"/>
        </bottom>
        <vertical/>
        <horizontal/>
      </border>
    </dxf>
    <dxf>
      <fill>
        <patternFill patternType="lightUp"/>
      </fill>
      <border>
        <right style="thin">
          <color auto="1"/>
        </right>
        <top style="thin">
          <color auto="1"/>
        </top>
        <vertical/>
        <horizontal/>
      </border>
    </dxf>
    <dxf>
      <fill>
        <patternFill patternType="lightUp"/>
      </fill>
      <border>
        <left style="thin">
          <color auto="1"/>
        </left>
        <top style="thin">
          <color auto="1"/>
        </top>
        <vertical/>
        <horizontal/>
      </border>
    </dxf>
    <dxf>
      <fill>
        <patternFill patternType="lightUp"/>
      </fill>
      <border>
        <right style="thin">
          <color auto="1"/>
        </right>
        <vertical/>
        <horizontal/>
      </border>
    </dxf>
    <dxf>
      <fill>
        <patternFill patternType="lightUp"/>
      </fill>
      <border>
        <left style="thin">
          <color auto="1"/>
        </left>
        <vertical/>
        <horizontal/>
      </border>
    </dxf>
    <dxf>
      <fill>
        <patternFill patternType="lightUp"/>
      </fill>
      <border>
        <bottom style="thin">
          <color auto="1"/>
        </bottom>
        <vertical/>
        <horizontal/>
      </border>
    </dxf>
    <dxf>
      <fill>
        <patternFill patternType="lightUp"/>
      </fill>
      <border>
        <top style="thin">
          <color auto="1"/>
        </top>
        <vertical/>
        <horizontal/>
      </border>
    </dxf>
    <dxf>
      <fill>
        <patternFill patternType="lightUp"/>
      </fill>
    </dxf>
    <dxf>
      <font>
        <color theme="0" tint="-4.9989318521683403E-2"/>
      </font>
      <fill>
        <patternFill patternType="lightVertical">
          <bgColor theme="9" tint="-0.24994659260841701"/>
        </patternFill>
      </fill>
    </dxf>
    <dxf>
      <font>
        <color theme="0" tint="-4.9989318521683403E-2"/>
      </font>
      <fill>
        <patternFill patternType="lightGrid">
          <bgColor theme="7" tint="0.39994506668294322"/>
        </patternFill>
      </fill>
    </dxf>
    <dxf>
      <fill>
        <patternFill>
          <bgColor theme="1"/>
        </patternFill>
      </fill>
    </dxf>
    <dxf>
      <fill>
        <patternFill patternType="lightUp"/>
      </fill>
      <border>
        <left/>
        <right style="thin">
          <color auto="1"/>
        </right>
        <top style="thin">
          <color auto="1"/>
        </top>
        <bottom style="thin">
          <color auto="1"/>
        </bottom>
        <vertical/>
        <horizontal/>
      </border>
    </dxf>
    <dxf>
      <fill>
        <patternFill patternType="lightUp"/>
      </fill>
      <border>
        <left style="thin">
          <color auto="1"/>
        </left>
        <right/>
        <top style="thin">
          <color auto="1"/>
        </top>
        <bottom style="thin">
          <color auto="1"/>
        </bottom>
        <vertical/>
        <horizontal/>
      </border>
    </dxf>
    <dxf>
      <fill>
        <patternFill patternType="lightUp"/>
      </fill>
      <border>
        <top style="thin">
          <color auto="1"/>
        </top>
        <bottom style="thin">
          <color auto="1"/>
        </bottom>
        <vertical/>
        <horizontal/>
      </border>
    </dxf>
    <dxf>
      <fill>
        <patternFill patternType="lightUp"/>
      </fill>
      <border>
        <left style="thin">
          <color auto="1"/>
        </left>
        <right style="thin">
          <color auto="1"/>
        </right>
        <top/>
        <bottom/>
        <vertical/>
        <horizontal/>
      </border>
    </dxf>
    <dxf>
      <fill>
        <patternFill patternType="lightUp"/>
      </fill>
      <border>
        <left style="thin">
          <color auto="1"/>
        </left>
        <bottom style="thin">
          <color auto="1"/>
        </bottom>
        <vertical/>
        <horizontal/>
      </border>
    </dxf>
    <dxf>
      <fill>
        <patternFill patternType="lightUp"/>
      </fill>
      <border>
        <right style="thin">
          <color auto="1"/>
        </right>
        <bottom style="thin">
          <color auto="1"/>
        </bottom>
        <vertical/>
        <horizontal/>
      </border>
    </dxf>
    <dxf>
      <fill>
        <patternFill patternType="lightUp"/>
      </fill>
      <border>
        <right style="thin">
          <color auto="1"/>
        </right>
        <top style="thin">
          <color auto="1"/>
        </top>
        <vertical/>
        <horizontal/>
      </border>
    </dxf>
    <dxf>
      <fill>
        <patternFill patternType="lightUp"/>
      </fill>
      <border>
        <left style="thin">
          <color auto="1"/>
        </left>
        <top style="thin">
          <color auto="1"/>
        </top>
        <vertical/>
        <horizontal/>
      </border>
    </dxf>
    <dxf>
      <fill>
        <patternFill patternType="lightUp"/>
      </fill>
      <border>
        <left style="thin">
          <color auto="1"/>
        </left>
        <bottom style="thin">
          <color auto="1"/>
        </bottom>
        <vertical/>
        <horizontal/>
      </border>
    </dxf>
    <dxf>
      <fill>
        <patternFill patternType="lightUp"/>
      </fill>
      <border>
        <right style="thin">
          <color auto="1"/>
        </right>
        <bottom style="thin">
          <color auto="1"/>
        </bottom>
        <vertical/>
        <horizontal/>
      </border>
    </dxf>
    <dxf>
      <fill>
        <patternFill patternType="lightUp"/>
      </fill>
      <border>
        <right style="thin">
          <color auto="1"/>
        </right>
        <top style="thin">
          <color auto="1"/>
        </top>
        <vertical/>
        <horizontal/>
      </border>
    </dxf>
    <dxf>
      <fill>
        <patternFill patternType="lightUp"/>
      </fill>
      <border>
        <left style="thin">
          <color auto="1"/>
        </left>
        <top style="thin">
          <color auto="1"/>
        </top>
        <vertical/>
        <horizontal/>
      </border>
    </dxf>
    <dxf>
      <fill>
        <patternFill patternType="lightUp"/>
      </fill>
      <border>
        <left style="thin">
          <color auto="1"/>
        </left>
        <right style="thin">
          <color auto="1"/>
        </right>
        <top style="thin">
          <color auto="1"/>
        </top>
        <bottom style="thin">
          <color auto="1"/>
        </bottom>
        <vertical/>
        <horizontal/>
      </border>
    </dxf>
    <dxf>
      <fill>
        <patternFill patternType="lightUp"/>
      </fill>
      <border>
        <left/>
        <right style="thin">
          <color auto="1"/>
        </right>
        <top style="thin">
          <color auto="1"/>
        </top>
        <bottom style="thin">
          <color auto="1"/>
        </bottom>
      </border>
    </dxf>
    <dxf>
      <fill>
        <patternFill patternType="lightUp"/>
      </fill>
      <border>
        <left style="thin">
          <color auto="1"/>
        </left>
        <right/>
        <top style="thin">
          <color auto="1"/>
        </top>
        <bottom style="thin">
          <color auto="1"/>
        </bottom>
        <vertical/>
        <horizontal/>
      </border>
    </dxf>
    <dxf>
      <fill>
        <patternFill patternType="lightUp"/>
      </fill>
      <border>
        <left style="thin">
          <color auto="1"/>
        </left>
        <right style="thin">
          <color auto="1"/>
        </right>
        <top/>
        <bottom style="thin">
          <color auto="1"/>
        </bottom>
        <vertical/>
        <horizontal/>
      </border>
    </dxf>
    <dxf>
      <fill>
        <patternFill patternType="lightUp"/>
      </fill>
      <border>
        <left style="thin">
          <color auto="1"/>
        </left>
        <right style="thin">
          <color auto="1"/>
        </right>
        <top style="thin">
          <color auto="1"/>
        </top>
        <bottom/>
        <vertical/>
        <horizontal/>
      </border>
    </dxf>
    <dxf>
      <fill>
        <patternFill patternType="lightUp"/>
      </fill>
      <border>
        <top style="thin">
          <color auto="1"/>
        </top>
        <bottom style="thin">
          <color auto="1"/>
        </bottom>
        <vertical/>
        <horizontal/>
      </border>
    </dxf>
    <dxf>
      <fill>
        <patternFill patternType="lightUp"/>
      </fill>
      <border>
        <top style="thin">
          <color auto="1"/>
        </top>
        <bottom style="thin">
          <color auto="1"/>
        </bottom>
        <vertical/>
        <horizontal/>
      </border>
    </dxf>
    <dxf>
      <fill>
        <patternFill patternType="lightUp"/>
      </fill>
      <border>
        <left style="thin">
          <color auto="1"/>
        </left>
        <right style="thin">
          <color auto="1"/>
        </right>
        <vertical/>
        <horizontal/>
      </border>
    </dxf>
    <dxf>
      <fill>
        <patternFill patternType="lightUp"/>
      </fill>
      <border>
        <left style="thin">
          <color auto="1"/>
        </left>
        <right style="thin">
          <color auto="1"/>
        </right>
        <vertical/>
        <horizontal/>
      </border>
    </dxf>
    <dxf>
      <fill>
        <patternFill patternType="lightUp"/>
      </fill>
      <border>
        <left style="thin">
          <color auto="1"/>
        </left>
        <bottom style="thin">
          <color auto="1"/>
        </bottom>
        <vertical/>
        <horizontal/>
      </border>
    </dxf>
    <dxf>
      <fill>
        <patternFill patternType="lightUp"/>
      </fill>
      <border>
        <right style="thin">
          <color auto="1"/>
        </right>
        <bottom style="thin">
          <color auto="1"/>
        </bottom>
        <vertical/>
        <horizontal/>
      </border>
    </dxf>
    <dxf>
      <fill>
        <patternFill patternType="lightUp"/>
      </fill>
      <border>
        <right style="thin">
          <color auto="1"/>
        </right>
        <top style="thin">
          <color auto="1"/>
        </top>
        <vertical/>
        <horizontal/>
      </border>
    </dxf>
    <dxf>
      <fill>
        <patternFill patternType="lightUp"/>
      </fill>
      <border>
        <left style="thin">
          <color auto="1"/>
        </left>
        <top style="thin">
          <color auto="1"/>
        </top>
        <vertical/>
        <horizontal/>
      </border>
    </dxf>
    <dxf>
      <fill>
        <patternFill patternType="lightUp"/>
      </fill>
      <border>
        <right style="thin">
          <color auto="1"/>
        </right>
        <vertical/>
        <horizontal/>
      </border>
    </dxf>
    <dxf>
      <fill>
        <patternFill patternType="lightUp"/>
      </fill>
      <border>
        <left style="thin">
          <color auto="1"/>
        </left>
        <vertical/>
        <horizontal/>
      </border>
    </dxf>
    <dxf>
      <fill>
        <patternFill patternType="lightUp"/>
      </fill>
      <border>
        <bottom style="thin">
          <color auto="1"/>
        </bottom>
        <vertical/>
        <horizontal/>
      </border>
    </dxf>
    <dxf>
      <fill>
        <patternFill patternType="lightUp"/>
      </fill>
      <border>
        <top style="thin">
          <color auto="1"/>
        </top>
        <vertical/>
        <horizontal/>
      </border>
    </dxf>
    <dxf>
      <fill>
        <patternFill patternType="lightUp"/>
      </fill>
    </dxf>
    <dxf>
      <font>
        <color theme="0" tint="-4.9989318521683403E-2"/>
      </font>
      <fill>
        <patternFill patternType="lightVertical">
          <bgColor theme="9" tint="-0.24994659260841701"/>
        </patternFill>
      </fill>
    </dxf>
    <dxf>
      <font>
        <color theme="0" tint="-4.9989318521683403E-2"/>
      </font>
      <fill>
        <patternFill patternType="lightGrid">
          <bgColor theme="7" tint="0.39994506668294322"/>
        </patternFill>
      </fill>
    </dxf>
    <dxf>
      <fill>
        <patternFill>
          <bgColor theme="1"/>
        </patternFill>
      </fill>
    </dxf>
    <dxf>
      <fill>
        <patternFill patternType="lightUp"/>
      </fill>
      <border>
        <left/>
        <right style="thin">
          <color auto="1"/>
        </right>
        <top style="thin">
          <color auto="1"/>
        </top>
        <bottom style="thin">
          <color auto="1"/>
        </bottom>
        <vertical/>
        <horizontal/>
      </border>
    </dxf>
    <dxf>
      <fill>
        <patternFill patternType="lightUp"/>
      </fill>
      <border>
        <left style="thin">
          <color auto="1"/>
        </left>
        <right/>
        <top style="thin">
          <color auto="1"/>
        </top>
        <bottom style="thin">
          <color auto="1"/>
        </bottom>
        <vertical/>
        <horizontal/>
      </border>
    </dxf>
    <dxf>
      <fill>
        <patternFill patternType="lightUp"/>
      </fill>
      <border>
        <top style="thin">
          <color auto="1"/>
        </top>
        <bottom style="thin">
          <color auto="1"/>
        </bottom>
        <vertical/>
        <horizontal/>
      </border>
    </dxf>
    <dxf>
      <fill>
        <patternFill patternType="lightUp"/>
      </fill>
      <border>
        <left style="thin">
          <color auto="1"/>
        </left>
        <right style="thin">
          <color auto="1"/>
        </right>
        <top/>
        <bottom/>
        <vertical/>
        <horizontal/>
      </border>
    </dxf>
    <dxf>
      <fill>
        <patternFill patternType="lightUp"/>
      </fill>
      <border>
        <left style="thin">
          <color auto="1"/>
        </left>
        <bottom style="thin">
          <color auto="1"/>
        </bottom>
        <vertical/>
        <horizontal/>
      </border>
    </dxf>
    <dxf>
      <fill>
        <patternFill patternType="lightUp"/>
      </fill>
      <border>
        <right style="thin">
          <color auto="1"/>
        </right>
        <bottom style="thin">
          <color auto="1"/>
        </bottom>
        <vertical/>
        <horizontal/>
      </border>
    </dxf>
    <dxf>
      <fill>
        <patternFill patternType="lightUp"/>
      </fill>
      <border>
        <right style="thin">
          <color auto="1"/>
        </right>
        <top style="thin">
          <color auto="1"/>
        </top>
        <vertical/>
        <horizontal/>
      </border>
    </dxf>
    <dxf>
      <fill>
        <patternFill patternType="lightUp"/>
      </fill>
      <border>
        <left style="thin">
          <color auto="1"/>
        </left>
        <top style="thin">
          <color auto="1"/>
        </top>
        <vertical/>
        <horizontal/>
      </border>
    </dxf>
    <dxf>
      <fill>
        <patternFill patternType="lightUp"/>
      </fill>
      <border>
        <left style="thin">
          <color auto="1"/>
        </left>
        <bottom style="thin">
          <color auto="1"/>
        </bottom>
        <vertical/>
        <horizontal/>
      </border>
    </dxf>
    <dxf>
      <fill>
        <patternFill patternType="lightUp"/>
      </fill>
      <border>
        <right style="thin">
          <color auto="1"/>
        </right>
        <bottom style="thin">
          <color auto="1"/>
        </bottom>
        <vertical/>
        <horizontal/>
      </border>
    </dxf>
    <dxf>
      <fill>
        <patternFill patternType="lightUp"/>
      </fill>
      <border>
        <right style="thin">
          <color auto="1"/>
        </right>
        <top style="thin">
          <color auto="1"/>
        </top>
        <vertical/>
        <horizontal/>
      </border>
    </dxf>
    <dxf>
      <fill>
        <patternFill patternType="lightUp"/>
      </fill>
      <border>
        <left style="thin">
          <color auto="1"/>
        </left>
        <top style="thin">
          <color auto="1"/>
        </top>
        <vertical/>
        <horizontal/>
      </border>
    </dxf>
    <dxf>
      <fill>
        <patternFill patternType="lightUp"/>
      </fill>
      <border>
        <left style="thin">
          <color auto="1"/>
        </left>
        <right style="thin">
          <color auto="1"/>
        </right>
        <top style="thin">
          <color auto="1"/>
        </top>
        <bottom style="thin">
          <color auto="1"/>
        </bottom>
        <vertical/>
        <horizontal/>
      </border>
    </dxf>
    <dxf>
      <fill>
        <patternFill patternType="lightUp"/>
      </fill>
      <border>
        <left/>
        <right style="thin">
          <color auto="1"/>
        </right>
        <top style="thin">
          <color auto="1"/>
        </top>
        <bottom style="thin">
          <color auto="1"/>
        </bottom>
      </border>
    </dxf>
    <dxf>
      <fill>
        <patternFill patternType="lightUp"/>
      </fill>
      <border>
        <left style="thin">
          <color auto="1"/>
        </left>
        <right/>
        <top style="thin">
          <color auto="1"/>
        </top>
        <bottom style="thin">
          <color auto="1"/>
        </bottom>
        <vertical/>
        <horizontal/>
      </border>
    </dxf>
    <dxf>
      <fill>
        <patternFill patternType="lightUp"/>
      </fill>
      <border>
        <left style="thin">
          <color auto="1"/>
        </left>
        <right style="thin">
          <color auto="1"/>
        </right>
        <top/>
        <bottom style="thin">
          <color auto="1"/>
        </bottom>
        <vertical/>
        <horizontal/>
      </border>
    </dxf>
    <dxf>
      <fill>
        <patternFill patternType="lightUp"/>
      </fill>
      <border>
        <left style="thin">
          <color auto="1"/>
        </left>
        <right style="thin">
          <color auto="1"/>
        </right>
        <top style="thin">
          <color auto="1"/>
        </top>
        <bottom/>
        <vertical/>
        <horizontal/>
      </border>
    </dxf>
    <dxf>
      <fill>
        <patternFill patternType="lightUp"/>
      </fill>
      <border>
        <top style="thin">
          <color auto="1"/>
        </top>
        <bottom style="thin">
          <color auto="1"/>
        </bottom>
        <vertical/>
        <horizontal/>
      </border>
    </dxf>
    <dxf>
      <fill>
        <patternFill patternType="lightUp"/>
      </fill>
      <border>
        <top style="thin">
          <color auto="1"/>
        </top>
        <bottom style="thin">
          <color auto="1"/>
        </bottom>
        <vertical/>
        <horizontal/>
      </border>
    </dxf>
    <dxf>
      <fill>
        <patternFill patternType="lightUp"/>
      </fill>
      <border>
        <left style="thin">
          <color auto="1"/>
        </left>
        <right style="thin">
          <color auto="1"/>
        </right>
        <vertical/>
        <horizontal/>
      </border>
    </dxf>
    <dxf>
      <fill>
        <patternFill patternType="lightUp"/>
      </fill>
      <border>
        <left style="thin">
          <color auto="1"/>
        </left>
        <right style="thin">
          <color auto="1"/>
        </right>
        <vertical/>
        <horizontal/>
      </border>
    </dxf>
    <dxf>
      <fill>
        <patternFill patternType="lightUp"/>
      </fill>
      <border>
        <left style="thin">
          <color auto="1"/>
        </left>
        <bottom style="thin">
          <color auto="1"/>
        </bottom>
        <vertical/>
        <horizontal/>
      </border>
    </dxf>
    <dxf>
      <fill>
        <patternFill patternType="lightUp"/>
      </fill>
      <border>
        <right style="thin">
          <color auto="1"/>
        </right>
        <bottom style="thin">
          <color auto="1"/>
        </bottom>
        <vertical/>
        <horizontal/>
      </border>
    </dxf>
    <dxf>
      <fill>
        <patternFill patternType="lightUp"/>
      </fill>
      <border>
        <right style="thin">
          <color auto="1"/>
        </right>
        <top style="thin">
          <color auto="1"/>
        </top>
        <vertical/>
        <horizontal/>
      </border>
    </dxf>
    <dxf>
      <fill>
        <patternFill patternType="lightUp"/>
      </fill>
      <border>
        <left style="thin">
          <color auto="1"/>
        </left>
        <top style="thin">
          <color auto="1"/>
        </top>
        <vertical/>
        <horizontal/>
      </border>
    </dxf>
    <dxf>
      <fill>
        <patternFill patternType="lightUp"/>
      </fill>
      <border>
        <right style="thin">
          <color auto="1"/>
        </right>
        <vertical/>
        <horizontal/>
      </border>
    </dxf>
    <dxf>
      <fill>
        <patternFill patternType="lightUp"/>
      </fill>
      <border>
        <left style="thin">
          <color auto="1"/>
        </left>
        <vertical/>
        <horizontal/>
      </border>
    </dxf>
    <dxf>
      <fill>
        <patternFill patternType="lightUp"/>
      </fill>
      <border>
        <bottom style="thin">
          <color auto="1"/>
        </bottom>
        <vertical/>
        <horizontal/>
      </border>
    </dxf>
    <dxf>
      <fill>
        <patternFill patternType="lightUp"/>
      </fill>
      <border>
        <top style="thin">
          <color auto="1"/>
        </top>
        <vertical/>
        <horizontal/>
      </border>
    </dxf>
    <dxf>
      <fill>
        <patternFill patternType="lightUp"/>
      </fill>
    </dxf>
    <dxf>
      <font>
        <color theme="0" tint="-4.9989318521683403E-2"/>
      </font>
      <fill>
        <patternFill patternType="lightVertical">
          <bgColor theme="9" tint="-0.24994659260841701"/>
        </patternFill>
      </fill>
    </dxf>
    <dxf>
      <font>
        <color theme="0" tint="-4.9989318521683403E-2"/>
      </font>
      <fill>
        <patternFill patternType="lightGrid">
          <bgColor theme="7" tint="0.39994506668294322"/>
        </patternFill>
      </fill>
    </dxf>
    <dxf>
      <fill>
        <patternFill>
          <bgColor theme="1"/>
        </patternFill>
      </fill>
    </dxf>
    <dxf>
      <fill>
        <patternFill patternType="lightUp"/>
      </fill>
      <border>
        <left/>
        <right style="thin">
          <color auto="1"/>
        </right>
        <top style="thin">
          <color auto="1"/>
        </top>
        <bottom style="thin">
          <color auto="1"/>
        </bottom>
        <vertical/>
        <horizontal/>
      </border>
    </dxf>
    <dxf>
      <fill>
        <patternFill patternType="lightUp"/>
      </fill>
      <border>
        <left style="thin">
          <color auto="1"/>
        </left>
        <right/>
        <top style="thin">
          <color auto="1"/>
        </top>
        <bottom style="thin">
          <color auto="1"/>
        </bottom>
        <vertical/>
        <horizontal/>
      </border>
    </dxf>
    <dxf>
      <fill>
        <patternFill patternType="lightUp"/>
      </fill>
      <border>
        <top style="thin">
          <color auto="1"/>
        </top>
        <bottom style="thin">
          <color auto="1"/>
        </bottom>
        <vertical/>
        <horizontal/>
      </border>
    </dxf>
    <dxf>
      <fill>
        <patternFill patternType="lightUp"/>
      </fill>
      <border>
        <left style="thin">
          <color auto="1"/>
        </left>
        <right style="thin">
          <color auto="1"/>
        </right>
        <top/>
        <bottom/>
        <vertical/>
        <horizontal/>
      </border>
    </dxf>
    <dxf>
      <fill>
        <patternFill patternType="lightUp"/>
      </fill>
      <border>
        <left style="thin">
          <color auto="1"/>
        </left>
        <bottom style="thin">
          <color auto="1"/>
        </bottom>
        <vertical/>
        <horizontal/>
      </border>
    </dxf>
    <dxf>
      <fill>
        <patternFill patternType="lightUp"/>
      </fill>
      <border>
        <right style="thin">
          <color auto="1"/>
        </right>
        <bottom style="thin">
          <color auto="1"/>
        </bottom>
        <vertical/>
        <horizontal/>
      </border>
    </dxf>
    <dxf>
      <fill>
        <patternFill patternType="lightUp"/>
      </fill>
      <border>
        <right style="thin">
          <color auto="1"/>
        </right>
        <top style="thin">
          <color auto="1"/>
        </top>
        <vertical/>
        <horizontal/>
      </border>
    </dxf>
    <dxf>
      <fill>
        <patternFill patternType="lightUp"/>
      </fill>
      <border>
        <left style="thin">
          <color auto="1"/>
        </left>
        <top style="thin">
          <color auto="1"/>
        </top>
        <vertical/>
        <horizontal/>
      </border>
    </dxf>
    <dxf>
      <fill>
        <patternFill patternType="lightUp"/>
      </fill>
      <border>
        <left style="thin">
          <color auto="1"/>
        </left>
        <bottom style="thin">
          <color auto="1"/>
        </bottom>
        <vertical/>
        <horizontal/>
      </border>
    </dxf>
    <dxf>
      <fill>
        <patternFill patternType="lightUp"/>
      </fill>
      <border>
        <right style="thin">
          <color auto="1"/>
        </right>
        <bottom style="thin">
          <color auto="1"/>
        </bottom>
        <vertical/>
        <horizontal/>
      </border>
    </dxf>
    <dxf>
      <fill>
        <patternFill patternType="lightUp"/>
      </fill>
      <border>
        <right style="thin">
          <color auto="1"/>
        </right>
        <top style="thin">
          <color auto="1"/>
        </top>
        <vertical/>
        <horizontal/>
      </border>
    </dxf>
    <dxf>
      <fill>
        <patternFill patternType="lightUp"/>
      </fill>
      <border>
        <left style="thin">
          <color auto="1"/>
        </left>
        <top style="thin">
          <color auto="1"/>
        </top>
        <vertical/>
        <horizontal/>
      </border>
    </dxf>
    <dxf>
      <fill>
        <patternFill patternType="lightUp"/>
      </fill>
      <border>
        <left style="thin">
          <color auto="1"/>
        </left>
        <right style="thin">
          <color auto="1"/>
        </right>
        <top style="thin">
          <color auto="1"/>
        </top>
        <bottom style="thin">
          <color auto="1"/>
        </bottom>
        <vertical/>
        <horizontal/>
      </border>
    </dxf>
    <dxf>
      <fill>
        <patternFill patternType="lightUp"/>
      </fill>
      <border>
        <left/>
        <right style="thin">
          <color auto="1"/>
        </right>
        <top style="thin">
          <color auto="1"/>
        </top>
        <bottom style="thin">
          <color auto="1"/>
        </bottom>
      </border>
    </dxf>
    <dxf>
      <fill>
        <patternFill patternType="lightUp"/>
      </fill>
      <border>
        <left style="thin">
          <color auto="1"/>
        </left>
        <right/>
        <top style="thin">
          <color auto="1"/>
        </top>
        <bottom style="thin">
          <color auto="1"/>
        </bottom>
        <vertical/>
        <horizontal/>
      </border>
    </dxf>
    <dxf>
      <fill>
        <patternFill patternType="lightUp"/>
      </fill>
      <border>
        <left style="thin">
          <color auto="1"/>
        </left>
        <right style="thin">
          <color auto="1"/>
        </right>
        <top/>
        <bottom style="thin">
          <color auto="1"/>
        </bottom>
        <vertical/>
        <horizontal/>
      </border>
    </dxf>
    <dxf>
      <fill>
        <patternFill patternType="lightUp"/>
      </fill>
      <border>
        <left style="thin">
          <color auto="1"/>
        </left>
        <right style="thin">
          <color auto="1"/>
        </right>
        <top style="thin">
          <color auto="1"/>
        </top>
        <bottom/>
        <vertical/>
        <horizontal/>
      </border>
    </dxf>
    <dxf>
      <fill>
        <patternFill patternType="lightUp"/>
      </fill>
      <border>
        <top style="thin">
          <color auto="1"/>
        </top>
        <bottom style="thin">
          <color auto="1"/>
        </bottom>
        <vertical/>
        <horizontal/>
      </border>
    </dxf>
    <dxf>
      <fill>
        <patternFill patternType="lightUp"/>
      </fill>
      <border>
        <top style="thin">
          <color auto="1"/>
        </top>
        <bottom style="thin">
          <color auto="1"/>
        </bottom>
        <vertical/>
        <horizontal/>
      </border>
    </dxf>
    <dxf>
      <fill>
        <patternFill patternType="lightUp"/>
      </fill>
      <border>
        <left style="thin">
          <color auto="1"/>
        </left>
        <right style="thin">
          <color auto="1"/>
        </right>
        <vertical/>
        <horizontal/>
      </border>
    </dxf>
    <dxf>
      <fill>
        <patternFill patternType="lightUp"/>
      </fill>
      <border>
        <left style="thin">
          <color auto="1"/>
        </left>
        <right style="thin">
          <color auto="1"/>
        </right>
        <vertical/>
        <horizontal/>
      </border>
    </dxf>
    <dxf>
      <fill>
        <patternFill patternType="lightUp"/>
      </fill>
      <border>
        <left style="thin">
          <color auto="1"/>
        </left>
        <bottom style="thin">
          <color auto="1"/>
        </bottom>
        <vertical/>
        <horizontal/>
      </border>
    </dxf>
    <dxf>
      <fill>
        <patternFill patternType="lightUp"/>
      </fill>
      <border>
        <right style="thin">
          <color auto="1"/>
        </right>
        <bottom style="thin">
          <color auto="1"/>
        </bottom>
        <vertical/>
        <horizontal/>
      </border>
    </dxf>
    <dxf>
      <fill>
        <patternFill patternType="lightUp"/>
      </fill>
      <border>
        <right style="thin">
          <color auto="1"/>
        </right>
        <top style="thin">
          <color auto="1"/>
        </top>
        <vertical/>
        <horizontal/>
      </border>
    </dxf>
    <dxf>
      <fill>
        <patternFill patternType="lightUp"/>
      </fill>
      <border>
        <left style="thin">
          <color auto="1"/>
        </left>
        <top style="thin">
          <color auto="1"/>
        </top>
        <vertical/>
        <horizontal/>
      </border>
    </dxf>
    <dxf>
      <fill>
        <patternFill patternType="lightUp"/>
      </fill>
      <border>
        <right style="thin">
          <color auto="1"/>
        </right>
        <vertical/>
        <horizontal/>
      </border>
    </dxf>
    <dxf>
      <fill>
        <patternFill patternType="lightUp"/>
      </fill>
      <border>
        <left style="thin">
          <color auto="1"/>
        </left>
        <vertical/>
        <horizontal/>
      </border>
    </dxf>
    <dxf>
      <fill>
        <patternFill patternType="lightUp"/>
      </fill>
      <border>
        <bottom style="thin">
          <color auto="1"/>
        </bottom>
        <vertical/>
        <horizontal/>
      </border>
    </dxf>
    <dxf>
      <fill>
        <patternFill patternType="lightUp"/>
      </fill>
      <border>
        <top style="thin">
          <color auto="1"/>
        </top>
        <vertical/>
        <horizontal/>
      </border>
    </dxf>
    <dxf>
      <fill>
        <patternFill patternType="lightUp"/>
      </fill>
    </dxf>
    <dxf>
      <font>
        <color theme="0" tint="-4.9989318521683403E-2"/>
      </font>
      <fill>
        <patternFill patternType="lightVertical">
          <bgColor theme="9" tint="-0.24994659260841701"/>
        </patternFill>
      </fill>
    </dxf>
    <dxf>
      <font>
        <color theme="0" tint="-4.9989318521683403E-2"/>
      </font>
      <fill>
        <patternFill patternType="lightGrid">
          <bgColor theme="7" tint="0.39994506668294322"/>
        </patternFill>
      </fill>
    </dxf>
    <dxf>
      <fill>
        <patternFill>
          <bgColor theme="1"/>
        </patternFill>
      </fill>
    </dxf>
    <dxf>
      <fill>
        <patternFill patternType="lightUp"/>
      </fill>
      <border>
        <left/>
        <right style="thin">
          <color auto="1"/>
        </right>
        <top style="thin">
          <color auto="1"/>
        </top>
        <bottom style="thin">
          <color auto="1"/>
        </bottom>
        <vertical/>
        <horizontal/>
      </border>
    </dxf>
    <dxf>
      <fill>
        <patternFill patternType="lightUp"/>
      </fill>
      <border>
        <left style="thin">
          <color auto="1"/>
        </left>
        <right/>
        <top style="thin">
          <color auto="1"/>
        </top>
        <bottom style="thin">
          <color auto="1"/>
        </bottom>
        <vertical/>
        <horizontal/>
      </border>
    </dxf>
    <dxf>
      <fill>
        <patternFill patternType="lightUp"/>
      </fill>
      <border>
        <top style="thin">
          <color auto="1"/>
        </top>
        <bottom style="thin">
          <color auto="1"/>
        </bottom>
        <vertical/>
        <horizontal/>
      </border>
    </dxf>
    <dxf>
      <fill>
        <patternFill patternType="lightUp"/>
      </fill>
      <border>
        <left style="thin">
          <color auto="1"/>
        </left>
        <right style="thin">
          <color auto="1"/>
        </right>
        <top/>
        <bottom/>
        <vertical/>
        <horizontal/>
      </border>
    </dxf>
    <dxf>
      <fill>
        <patternFill patternType="lightUp"/>
      </fill>
      <border>
        <left style="thin">
          <color auto="1"/>
        </left>
        <bottom style="thin">
          <color auto="1"/>
        </bottom>
        <vertical/>
        <horizontal/>
      </border>
    </dxf>
    <dxf>
      <fill>
        <patternFill patternType="lightUp"/>
      </fill>
      <border>
        <right style="thin">
          <color auto="1"/>
        </right>
        <bottom style="thin">
          <color auto="1"/>
        </bottom>
        <vertical/>
        <horizontal/>
      </border>
    </dxf>
    <dxf>
      <fill>
        <patternFill patternType="lightUp"/>
      </fill>
      <border>
        <right style="thin">
          <color auto="1"/>
        </right>
        <top style="thin">
          <color auto="1"/>
        </top>
        <vertical/>
        <horizontal/>
      </border>
    </dxf>
    <dxf>
      <fill>
        <patternFill patternType="lightUp"/>
      </fill>
      <border>
        <left style="thin">
          <color auto="1"/>
        </left>
        <top style="thin">
          <color auto="1"/>
        </top>
        <vertical/>
        <horizontal/>
      </border>
    </dxf>
    <dxf>
      <fill>
        <patternFill patternType="lightUp"/>
      </fill>
      <border>
        <left style="thin">
          <color auto="1"/>
        </left>
        <bottom style="thin">
          <color auto="1"/>
        </bottom>
        <vertical/>
        <horizontal/>
      </border>
    </dxf>
    <dxf>
      <fill>
        <patternFill patternType="lightUp"/>
      </fill>
      <border>
        <right style="thin">
          <color auto="1"/>
        </right>
        <bottom style="thin">
          <color auto="1"/>
        </bottom>
        <vertical/>
        <horizontal/>
      </border>
    </dxf>
    <dxf>
      <fill>
        <patternFill patternType="lightUp"/>
      </fill>
      <border>
        <right style="thin">
          <color auto="1"/>
        </right>
        <top style="thin">
          <color auto="1"/>
        </top>
        <vertical/>
        <horizontal/>
      </border>
    </dxf>
    <dxf>
      <fill>
        <patternFill patternType="lightUp"/>
      </fill>
      <border>
        <left style="thin">
          <color auto="1"/>
        </left>
        <top style="thin">
          <color auto="1"/>
        </top>
        <vertical/>
        <horizontal/>
      </border>
    </dxf>
    <dxf>
      <fill>
        <patternFill patternType="lightUp"/>
      </fill>
      <border>
        <left style="thin">
          <color auto="1"/>
        </left>
        <right style="thin">
          <color auto="1"/>
        </right>
        <top style="thin">
          <color auto="1"/>
        </top>
        <bottom style="thin">
          <color auto="1"/>
        </bottom>
        <vertical/>
        <horizontal/>
      </border>
    </dxf>
    <dxf>
      <fill>
        <patternFill patternType="lightUp"/>
      </fill>
      <border>
        <left/>
        <right style="thin">
          <color auto="1"/>
        </right>
        <top style="thin">
          <color auto="1"/>
        </top>
        <bottom style="thin">
          <color auto="1"/>
        </bottom>
      </border>
    </dxf>
    <dxf>
      <fill>
        <patternFill patternType="lightUp"/>
      </fill>
      <border>
        <left style="thin">
          <color auto="1"/>
        </left>
        <right/>
        <top style="thin">
          <color auto="1"/>
        </top>
        <bottom style="thin">
          <color auto="1"/>
        </bottom>
        <vertical/>
        <horizontal/>
      </border>
    </dxf>
    <dxf>
      <fill>
        <patternFill patternType="lightUp"/>
      </fill>
      <border>
        <left style="thin">
          <color auto="1"/>
        </left>
        <right style="thin">
          <color auto="1"/>
        </right>
        <top/>
        <bottom style="thin">
          <color auto="1"/>
        </bottom>
        <vertical/>
        <horizontal/>
      </border>
    </dxf>
    <dxf>
      <fill>
        <patternFill patternType="lightUp"/>
      </fill>
      <border>
        <left style="thin">
          <color auto="1"/>
        </left>
        <right style="thin">
          <color auto="1"/>
        </right>
        <top style="thin">
          <color auto="1"/>
        </top>
        <bottom/>
        <vertical/>
        <horizontal/>
      </border>
    </dxf>
    <dxf>
      <fill>
        <patternFill patternType="lightUp"/>
      </fill>
      <border>
        <top style="thin">
          <color auto="1"/>
        </top>
        <bottom style="thin">
          <color auto="1"/>
        </bottom>
        <vertical/>
        <horizontal/>
      </border>
    </dxf>
    <dxf>
      <fill>
        <patternFill patternType="lightUp"/>
      </fill>
      <border>
        <top style="thin">
          <color auto="1"/>
        </top>
        <bottom style="thin">
          <color auto="1"/>
        </bottom>
        <vertical/>
        <horizontal/>
      </border>
    </dxf>
    <dxf>
      <fill>
        <patternFill patternType="lightUp"/>
      </fill>
      <border>
        <left style="thin">
          <color auto="1"/>
        </left>
        <right style="thin">
          <color auto="1"/>
        </right>
        <vertical/>
        <horizontal/>
      </border>
    </dxf>
    <dxf>
      <fill>
        <patternFill patternType="lightUp"/>
      </fill>
      <border>
        <left style="thin">
          <color auto="1"/>
        </left>
        <right style="thin">
          <color auto="1"/>
        </right>
        <vertical/>
        <horizontal/>
      </border>
    </dxf>
    <dxf>
      <fill>
        <patternFill patternType="lightUp"/>
      </fill>
      <border>
        <left style="thin">
          <color auto="1"/>
        </left>
        <bottom style="thin">
          <color auto="1"/>
        </bottom>
        <vertical/>
        <horizontal/>
      </border>
    </dxf>
    <dxf>
      <fill>
        <patternFill patternType="lightUp"/>
      </fill>
      <border>
        <right style="thin">
          <color auto="1"/>
        </right>
        <bottom style="thin">
          <color auto="1"/>
        </bottom>
        <vertical/>
        <horizontal/>
      </border>
    </dxf>
    <dxf>
      <fill>
        <patternFill patternType="lightUp"/>
      </fill>
      <border>
        <right style="thin">
          <color auto="1"/>
        </right>
        <top style="thin">
          <color auto="1"/>
        </top>
        <vertical/>
        <horizontal/>
      </border>
    </dxf>
    <dxf>
      <fill>
        <patternFill patternType="lightUp"/>
      </fill>
      <border>
        <left style="thin">
          <color auto="1"/>
        </left>
        <top style="thin">
          <color auto="1"/>
        </top>
        <vertical/>
        <horizontal/>
      </border>
    </dxf>
    <dxf>
      <fill>
        <patternFill patternType="lightUp"/>
      </fill>
      <border>
        <right style="thin">
          <color auto="1"/>
        </right>
        <vertical/>
        <horizontal/>
      </border>
    </dxf>
    <dxf>
      <fill>
        <patternFill patternType="lightUp"/>
      </fill>
      <border>
        <left style="thin">
          <color auto="1"/>
        </left>
        <vertical/>
        <horizontal/>
      </border>
    </dxf>
    <dxf>
      <fill>
        <patternFill patternType="lightUp"/>
      </fill>
      <border>
        <bottom style="thin">
          <color auto="1"/>
        </bottom>
        <vertical/>
        <horizontal/>
      </border>
    </dxf>
    <dxf>
      <fill>
        <patternFill patternType="lightUp"/>
      </fill>
      <border>
        <top style="thin">
          <color auto="1"/>
        </top>
        <vertical/>
        <horizontal/>
      </border>
    </dxf>
    <dxf>
      <fill>
        <patternFill patternType="lightUp"/>
      </fill>
    </dxf>
    <dxf>
      <font>
        <color theme="0" tint="-4.9989318521683403E-2"/>
      </font>
      <fill>
        <patternFill patternType="lightVertical">
          <bgColor theme="9" tint="-0.24994659260841701"/>
        </patternFill>
      </fill>
    </dxf>
    <dxf>
      <font>
        <color theme="0" tint="-4.9989318521683403E-2"/>
      </font>
      <fill>
        <patternFill patternType="lightGrid">
          <bgColor theme="7" tint="0.39994506668294322"/>
        </patternFill>
      </fill>
    </dxf>
    <dxf>
      <fill>
        <patternFill>
          <bgColor theme="1"/>
        </patternFill>
      </fill>
    </dxf>
    <dxf>
      <fill>
        <patternFill patternType="lightUp"/>
      </fill>
      <border>
        <left/>
        <right style="thin">
          <color auto="1"/>
        </right>
        <top style="thin">
          <color auto="1"/>
        </top>
        <bottom style="thin">
          <color auto="1"/>
        </bottom>
        <vertical/>
        <horizontal/>
      </border>
    </dxf>
    <dxf>
      <fill>
        <patternFill patternType="lightUp"/>
      </fill>
      <border>
        <left style="thin">
          <color auto="1"/>
        </left>
        <right/>
        <top style="thin">
          <color auto="1"/>
        </top>
        <bottom style="thin">
          <color auto="1"/>
        </bottom>
        <vertical/>
        <horizontal/>
      </border>
    </dxf>
    <dxf>
      <fill>
        <patternFill patternType="lightUp"/>
      </fill>
      <border>
        <top style="thin">
          <color auto="1"/>
        </top>
        <bottom style="thin">
          <color auto="1"/>
        </bottom>
        <vertical/>
        <horizontal/>
      </border>
    </dxf>
    <dxf>
      <fill>
        <patternFill patternType="lightUp"/>
      </fill>
      <border>
        <left style="thin">
          <color auto="1"/>
        </left>
        <right style="thin">
          <color auto="1"/>
        </right>
        <top/>
        <bottom/>
        <vertical/>
        <horizontal/>
      </border>
    </dxf>
    <dxf>
      <fill>
        <patternFill patternType="lightUp"/>
      </fill>
      <border>
        <left style="thin">
          <color auto="1"/>
        </left>
        <bottom style="thin">
          <color auto="1"/>
        </bottom>
        <vertical/>
        <horizontal/>
      </border>
    </dxf>
    <dxf>
      <fill>
        <patternFill patternType="lightUp"/>
      </fill>
      <border>
        <right style="thin">
          <color auto="1"/>
        </right>
        <bottom style="thin">
          <color auto="1"/>
        </bottom>
        <vertical/>
        <horizontal/>
      </border>
    </dxf>
    <dxf>
      <fill>
        <patternFill patternType="lightUp"/>
      </fill>
      <border>
        <right style="thin">
          <color auto="1"/>
        </right>
        <top style="thin">
          <color auto="1"/>
        </top>
        <vertical/>
        <horizontal/>
      </border>
    </dxf>
    <dxf>
      <fill>
        <patternFill patternType="lightUp"/>
      </fill>
      <border>
        <left style="thin">
          <color auto="1"/>
        </left>
        <top style="thin">
          <color auto="1"/>
        </top>
        <vertical/>
        <horizontal/>
      </border>
    </dxf>
    <dxf>
      <fill>
        <patternFill patternType="lightUp"/>
      </fill>
      <border>
        <left style="thin">
          <color auto="1"/>
        </left>
        <bottom style="thin">
          <color auto="1"/>
        </bottom>
        <vertical/>
        <horizontal/>
      </border>
    </dxf>
    <dxf>
      <fill>
        <patternFill patternType="lightUp"/>
      </fill>
      <border>
        <right style="thin">
          <color auto="1"/>
        </right>
        <bottom style="thin">
          <color auto="1"/>
        </bottom>
        <vertical/>
        <horizontal/>
      </border>
    </dxf>
    <dxf>
      <fill>
        <patternFill patternType="lightUp"/>
      </fill>
      <border>
        <right style="thin">
          <color auto="1"/>
        </right>
        <top style="thin">
          <color auto="1"/>
        </top>
        <vertical/>
        <horizontal/>
      </border>
    </dxf>
    <dxf>
      <fill>
        <patternFill patternType="lightUp"/>
      </fill>
      <border>
        <left style="thin">
          <color auto="1"/>
        </left>
        <top style="thin">
          <color auto="1"/>
        </top>
        <vertical/>
        <horizontal/>
      </border>
    </dxf>
    <dxf>
      <fill>
        <patternFill patternType="lightUp"/>
      </fill>
      <border>
        <left style="thin">
          <color auto="1"/>
        </left>
        <right style="thin">
          <color auto="1"/>
        </right>
        <top style="thin">
          <color auto="1"/>
        </top>
        <bottom style="thin">
          <color auto="1"/>
        </bottom>
        <vertical/>
        <horizontal/>
      </border>
    </dxf>
    <dxf>
      <fill>
        <patternFill patternType="lightUp"/>
      </fill>
      <border>
        <left/>
        <right style="thin">
          <color auto="1"/>
        </right>
        <top style="thin">
          <color auto="1"/>
        </top>
        <bottom style="thin">
          <color auto="1"/>
        </bottom>
      </border>
    </dxf>
    <dxf>
      <fill>
        <patternFill patternType="lightUp"/>
      </fill>
      <border>
        <left style="thin">
          <color auto="1"/>
        </left>
        <right/>
        <top style="thin">
          <color auto="1"/>
        </top>
        <bottom style="thin">
          <color auto="1"/>
        </bottom>
        <vertical/>
        <horizontal/>
      </border>
    </dxf>
    <dxf>
      <fill>
        <patternFill patternType="lightUp"/>
      </fill>
      <border>
        <left style="thin">
          <color auto="1"/>
        </left>
        <right style="thin">
          <color auto="1"/>
        </right>
        <top/>
        <bottom style="thin">
          <color auto="1"/>
        </bottom>
        <vertical/>
        <horizontal/>
      </border>
    </dxf>
    <dxf>
      <fill>
        <patternFill patternType="lightUp"/>
      </fill>
      <border>
        <left style="thin">
          <color auto="1"/>
        </left>
        <right style="thin">
          <color auto="1"/>
        </right>
        <top style="thin">
          <color auto="1"/>
        </top>
        <bottom/>
        <vertical/>
        <horizontal/>
      </border>
    </dxf>
    <dxf>
      <fill>
        <patternFill patternType="lightUp"/>
      </fill>
      <border>
        <top style="thin">
          <color auto="1"/>
        </top>
        <bottom style="thin">
          <color auto="1"/>
        </bottom>
        <vertical/>
        <horizontal/>
      </border>
    </dxf>
    <dxf>
      <fill>
        <patternFill patternType="lightUp"/>
      </fill>
      <border>
        <top style="thin">
          <color auto="1"/>
        </top>
        <bottom style="thin">
          <color auto="1"/>
        </bottom>
        <vertical/>
        <horizontal/>
      </border>
    </dxf>
    <dxf>
      <fill>
        <patternFill patternType="lightUp"/>
      </fill>
      <border>
        <left style="thin">
          <color auto="1"/>
        </left>
        <right style="thin">
          <color auto="1"/>
        </right>
        <vertical/>
        <horizontal/>
      </border>
    </dxf>
    <dxf>
      <fill>
        <patternFill patternType="lightUp"/>
      </fill>
      <border>
        <left style="thin">
          <color auto="1"/>
        </left>
        <right style="thin">
          <color auto="1"/>
        </right>
        <vertical/>
        <horizontal/>
      </border>
    </dxf>
    <dxf>
      <fill>
        <patternFill patternType="lightUp"/>
      </fill>
      <border>
        <left style="thin">
          <color auto="1"/>
        </left>
        <bottom style="thin">
          <color auto="1"/>
        </bottom>
        <vertical/>
        <horizontal/>
      </border>
    </dxf>
    <dxf>
      <fill>
        <patternFill patternType="lightUp"/>
      </fill>
      <border>
        <right style="thin">
          <color auto="1"/>
        </right>
        <bottom style="thin">
          <color auto="1"/>
        </bottom>
        <vertical/>
        <horizontal/>
      </border>
    </dxf>
    <dxf>
      <fill>
        <patternFill patternType="lightUp"/>
      </fill>
      <border>
        <right style="thin">
          <color auto="1"/>
        </right>
        <top style="thin">
          <color auto="1"/>
        </top>
        <vertical/>
        <horizontal/>
      </border>
    </dxf>
    <dxf>
      <fill>
        <patternFill patternType="lightUp"/>
      </fill>
      <border>
        <left style="thin">
          <color auto="1"/>
        </left>
        <top style="thin">
          <color auto="1"/>
        </top>
        <vertical/>
        <horizontal/>
      </border>
    </dxf>
    <dxf>
      <fill>
        <patternFill patternType="lightUp"/>
      </fill>
      <border>
        <right style="thin">
          <color auto="1"/>
        </right>
        <vertical/>
        <horizontal/>
      </border>
    </dxf>
    <dxf>
      <fill>
        <patternFill patternType="lightUp"/>
      </fill>
      <border>
        <left style="thin">
          <color auto="1"/>
        </left>
        <vertical/>
        <horizontal/>
      </border>
    </dxf>
    <dxf>
      <fill>
        <patternFill patternType="lightUp"/>
      </fill>
      <border>
        <bottom style="thin">
          <color auto="1"/>
        </bottom>
        <vertical/>
        <horizontal/>
      </border>
    </dxf>
    <dxf>
      <fill>
        <patternFill patternType="lightUp"/>
      </fill>
      <border>
        <top style="thin">
          <color auto="1"/>
        </top>
        <vertical/>
        <horizontal/>
      </border>
    </dxf>
    <dxf>
      <fill>
        <patternFill patternType="lightUp"/>
      </fill>
    </dxf>
    <dxf>
      <font>
        <color theme="0" tint="-4.9989318521683403E-2"/>
      </font>
      <fill>
        <patternFill patternType="lightVertical">
          <bgColor theme="9" tint="-0.24994659260841701"/>
        </patternFill>
      </fill>
    </dxf>
    <dxf>
      <font>
        <color theme="0" tint="-4.9989318521683403E-2"/>
      </font>
      <fill>
        <patternFill patternType="lightGrid">
          <bgColor theme="7" tint="0.39994506668294322"/>
        </patternFill>
      </fill>
    </dxf>
    <dxf>
      <fill>
        <patternFill>
          <bgColor theme="1"/>
        </patternFill>
      </fill>
    </dxf>
    <dxf>
      <fill>
        <patternFill patternType="lightUp"/>
      </fill>
      <border>
        <left/>
        <right style="thin">
          <color auto="1"/>
        </right>
        <top style="thin">
          <color auto="1"/>
        </top>
        <bottom style="thin">
          <color auto="1"/>
        </bottom>
        <vertical/>
        <horizontal/>
      </border>
    </dxf>
    <dxf>
      <fill>
        <patternFill patternType="lightUp"/>
      </fill>
      <border>
        <left style="thin">
          <color auto="1"/>
        </left>
        <right/>
        <top style="thin">
          <color auto="1"/>
        </top>
        <bottom style="thin">
          <color auto="1"/>
        </bottom>
        <vertical/>
        <horizontal/>
      </border>
    </dxf>
    <dxf>
      <fill>
        <patternFill patternType="lightUp"/>
      </fill>
      <border>
        <top style="thin">
          <color auto="1"/>
        </top>
        <bottom style="thin">
          <color auto="1"/>
        </bottom>
        <vertical/>
        <horizontal/>
      </border>
    </dxf>
    <dxf>
      <fill>
        <patternFill patternType="lightUp"/>
      </fill>
      <border>
        <left style="thin">
          <color auto="1"/>
        </left>
        <right style="thin">
          <color auto="1"/>
        </right>
        <top/>
        <bottom/>
        <vertical/>
        <horizontal/>
      </border>
    </dxf>
    <dxf>
      <fill>
        <patternFill patternType="lightUp"/>
      </fill>
      <border>
        <left style="thin">
          <color auto="1"/>
        </left>
        <bottom style="thin">
          <color auto="1"/>
        </bottom>
        <vertical/>
        <horizontal/>
      </border>
    </dxf>
    <dxf>
      <fill>
        <patternFill patternType="lightUp"/>
      </fill>
      <border>
        <right style="thin">
          <color auto="1"/>
        </right>
        <bottom style="thin">
          <color auto="1"/>
        </bottom>
        <vertical/>
        <horizontal/>
      </border>
    </dxf>
    <dxf>
      <fill>
        <patternFill patternType="lightUp"/>
      </fill>
      <border>
        <right style="thin">
          <color auto="1"/>
        </right>
        <top style="thin">
          <color auto="1"/>
        </top>
        <vertical/>
        <horizontal/>
      </border>
    </dxf>
    <dxf>
      <fill>
        <patternFill patternType="lightUp"/>
      </fill>
      <border>
        <left style="thin">
          <color auto="1"/>
        </left>
        <top style="thin">
          <color auto="1"/>
        </top>
        <vertical/>
        <horizontal/>
      </border>
    </dxf>
    <dxf>
      <fill>
        <patternFill patternType="lightUp"/>
      </fill>
      <border>
        <left style="thin">
          <color auto="1"/>
        </left>
        <bottom style="thin">
          <color auto="1"/>
        </bottom>
        <vertical/>
        <horizontal/>
      </border>
    </dxf>
    <dxf>
      <fill>
        <patternFill patternType="lightUp"/>
      </fill>
      <border>
        <right style="thin">
          <color auto="1"/>
        </right>
        <bottom style="thin">
          <color auto="1"/>
        </bottom>
        <vertical/>
        <horizontal/>
      </border>
    </dxf>
    <dxf>
      <fill>
        <patternFill patternType="lightUp"/>
      </fill>
      <border>
        <right style="thin">
          <color auto="1"/>
        </right>
        <top style="thin">
          <color auto="1"/>
        </top>
        <vertical/>
        <horizontal/>
      </border>
    </dxf>
    <dxf>
      <fill>
        <patternFill patternType="lightUp"/>
      </fill>
      <border>
        <left style="thin">
          <color auto="1"/>
        </left>
        <top style="thin">
          <color auto="1"/>
        </top>
        <vertical/>
        <horizontal/>
      </border>
    </dxf>
    <dxf>
      <fill>
        <patternFill patternType="lightUp"/>
      </fill>
      <border>
        <left style="thin">
          <color auto="1"/>
        </left>
        <right style="thin">
          <color auto="1"/>
        </right>
        <top style="thin">
          <color auto="1"/>
        </top>
        <bottom style="thin">
          <color auto="1"/>
        </bottom>
        <vertical/>
        <horizontal/>
      </border>
    </dxf>
    <dxf>
      <fill>
        <patternFill patternType="lightUp"/>
      </fill>
      <border>
        <left/>
        <right style="thin">
          <color auto="1"/>
        </right>
        <top style="thin">
          <color auto="1"/>
        </top>
        <bottom style="thin">
          <color auto="1"/>
        </bottom>
      </border>
    </dxf>
    <dxf>
      <fill>
        <patternFill patternType="lightUp"/>
      </fill>
      <border>
        <left style="thin">
          <color auto="1"/>
        </left>
        <right/>
        <top style="thin">
          <color auto="1"/>
        </top>
        <bottom style="thin">
          <color auto="1"/>
        </bottom>
        <vertical/>
        <horizontal/>
      </border>
    </dxf>
    <dxf>
      <fill>
        <patternFill patternType="lightUp"/>
      </fill>
      <border>
        <left style="thin">
          <color auto="1"/>
        </left>
        <right style="thin">
          <color auto="1"/>
        </right>
        <top/>
        <bottom style="thin">
          <color auto="1"/>
        </bottom>
        <vertical/>
        <horizontal/>
      </border>
    </dxf>
    <dxf>
      <fill>
        <patternFill patternType="lightUp"/>
      </fill>
      <border>
        <left style="thin">
          <color auto="1"/>
        </left>
        <right style="thin">
          <color auto="1"/>
        </right>
        <top style="thin">
          <color auto="1"/>
        </top>
        <bottom/>
        <vertical/>
        <horizontal/>
      </border>
    </dxf>
    <dxf>
      <fill>
        <patternFill patternType="lightUp"/>
      </fill>
      <border>
        <top style="thin">
          <color auto="1"/>
        </top>
        <bottom style="thin">
          <color auto="1"/>
        </bottom>
        <vertical/>
        <horizontal/>
      </border>
    </dxf>
    <dxf>
      <fill>
        <patternFill patternType="lightUp"/>
      </fill>
      <border>
        <top style="thin">
          <color auto="1"/>
        </top>
        <bottom style="thin">
          <color auto="1"/>
        </bottom>
        <vertical/>
        <horizontal/>
      </border>
    </dxf>
    <dxf>
      <fill>
        <patternFill patternType="lightUp"/>
      </fill>
      <border>
        <left style="thin">
          <color auto="1"/>
        </left>
        <right style="thin">
          <color auto="1"/>
        </right>
        <vertical/>
        <horizontal/>
      </border>
    </dxf>
    <dxf>
      <fill>
        <patternFill patternType="lightUp"/>
      </fill>
      <border>
        <left style="thin">
          <color auto="1"/>
        </left>
        <right style="thin">
          <color auto="1"/>
        </right>
        <vertical/>
        <horizontal/>
      </border>
    </dxf>
    <dxf>
      <fill>
        <patternFill patternType="lightUp"/>
      </fill>
      <border>
        <left style="thin">
          <color auto="1"/>
        </left>
        <bottom style="thin">
          <color auto="1"/>
        </bottom>
        <vertical/>
        <horizontal/>
      </border>
    </dxf>
    <dxf>
      <fill>
        <patternFill patternType="lightUp"/>
      </fill>
      <border>
        <right style="thin">
          <color auto="1"/>
        </right>
        <bottom style="thin">
          <color auto="1"/>
        </bottom>
        <vertical/>
        <horizontal/>
      </border>
    </dxf>
    <dxf>
      <fill>
        <patternFill patternType="lightUp"/>
      </fill>
      <border>
        <right style="thin">
          <color auto="1"/>
        </right>
        <top style="thin">
          <color auto="1"/>
        </top>
        <vertical/>
        <horizontal/>
      </border>
    </dxf>
    <dxf>
      <fill>
        <patternFill patternType="lightUp"/>
      </fill>
      <border>
        <left style="thin">
          <color auto="1"/>
        </left>
        <top style="thin">
          <color auto="1"/>
        </top>
        <vertical/>
        <horizontal/>
      </border>
    </dxf>
    <dxf>
      <fill>
        <patternFill patternType="lightUp"/>
      </fill>
      <border>
        <right style="thin">
          <color auto="1"/>
        </right>
        <vertical/>
        <horizontal/>
      </border>
    </dxf>
    <dxf>
      <fill>
        <patternFill patternType="lightUp"/>
      </fill>
      <border>
        <left style="thin">
          <color auto="1"/>
        </left>
        <vertical/>
        <horizontal/>
      </border>
    </dxf>
    <dxf>
      <fill>
        <patternFill patternType="lightUp"/>
      </fill>
      <border>
        <bottom style="thin">
          <color auto="1"/>
        </bottom>
        <vertical/>
        <horizontal/>
      </border>
    </dxf>
    <dxf>
      <fill>
        <patternFill patternType="lightUp"/>
      </fill>
      <border>
        <top style="thin">
          <color auto="1"/>
        </top>
        <vertical/>
        <horizontal/>
      </border>
    </dxf>
    <dxf>
      <fill>
        <patternFill patternType="lightUp"/>
      </fill>
    </dxf>
    <dxf>
      <font>
        <color theme="0" tint="-4.9989318521683403E-2"/>
      </font>
      <fill>
        <patternFill patternType="lightVertical">
          <bgColor theme="9" tint="-0.24994659260841701"/>
        </patternFill>
      </fill>
    </dxf>
    <dxf>
      <font>
        <color theme="0" tint="-4.9989318521683403E-2"/>
      </font>
      <fill>
        <patternFill patternType="lightGrid">
          <bgColor theme="7" tint="0.39994506668294322"/>
        </patternFill>
      </fill>
    </dxf>
    <dxf>
      <fill>
        <patternFill>
          <bgColor theme="1"/>
        </patternFill>
      </fill>
    </dxf>
    <dxf>
      <fill>
        <patternFill patternType="lightUp"/>
      </fill>
      <border>
        <left/>
        <right style="thin">
          <color auto="1"/>
        </right>
        <top style="thin">
          <color auto="1"/>
        </top>
        <bottom style="thin">
          <color auto="1"/>
        </bottom>
        <vertical/>
        <horizontal/>
      </border>
    </dxf>
    <dxf>
      <fill>
        <patternFill patternType="lightUp"/>
      </fill>
      <border>
        <left style="thin">
          <color auto="1"/>
        </left>
        <right/>
        <top style="thin">
          <color auto="1"/>
        </top>
        <bottom style="thin">
          <color auto="1"/>
        </bottom>
        <vertical/>
        <horizontal/>
      </border>
    </dxf>
    <dxf>
      <fill>
        <patternFill patternType="lightUp"/>
      </fill>
      <border>
        <top style="thin">
          <color auto="1"/>
        </top>
        <bottom style="thin">
          <color auto="1"/>
        </bottom>
        <vertical/>
        <horizontal/>
      </border>
    </dxf>
    <dxf>
      <fill>
        <patternFill patternType="lightUp"/>
      </fill>
      <border>
        <left style="thin">
          <color auto="1"/>
        </left>
        <right style="thin">
          <color auto="1"/>
        </right>
        <top/>
        <bottom/>
        <vertical/>
        <horizontal/>
      </border>
    </dxf>
    <dxf>
      <fill>
        <patternFill patternType="lightUp"/>
      </fill>
      <border>
        <left style="thin">
          <color auto="1"/>
        </left>
        <bottom style="thin">
          <color auto="1"/>
        </bottom>
        <vertical/>
        <horizontal/>
      </border>
    </dxf>
    <dxf>
      <fill>
        <patternFill patternType="lightUp"/>
      </fill>
      <border>
        <right style="thin">
          <color auto="1"/>
        </right>
        <bottom style="thin">
          <color auto="1"/>
        </bottom>
        <vertical/>
        <horizontal/>
      </border>
    </dxf>
    <dxf>
      <fill>
        <patternFill patternType="lightUp"/>
      </fill>
      <border>
        <right style="thin">
          <color auto="1"/>
        </right>
        <top style="thin">
          <color auto="1"/>
        </top>
        <vertical/>
        <horizontal/>
      </border>
    </dxf>
    <dxf>
      <fill>
        <patternFill patternType="lightUp"/>
      </fill>
      <border>
        <left style="thin">
          <color auto="1"/>
        </left>
        <top style="thin">
          <color auto="1"/>
        </top>
        <vertical/>
        <horizontal/>
      </border>
    </dxf>
    <dxf>
      <fill>
        <patternFill patternType="lightUp"/>
      </fill>
      <border>
        <left style="thin">
          <color auto="1"/>
        </left>
        <bottom style="thin">
          <color auto="1"/>
        </bottom>
        <vertical/>
        <horizontal/>
      </border>
    </dxf>
    <dxf>
      <fill>
        <patternFill patternType="lightUp"/>
      </fill>
      <border>
        <right style="thin">
          <color auto="1"/>
        </right>
        <bottom style="thin">
          <color auto="1"/>
        </bottom>
        <vertical/>
        <horizontal/>
      </border>
    </dxf>
    <dxf>
      <fill>
        <patternFill patternType="lightUp"/>
      </fill>
      <border>
        <right style="thin">
          <color auto="1"/>
        </right>
        <top style="thin">
          <color auto="1"/>
        </top>
        <vertical/>
        <horizontal/>
      </border>
    </dxf>
    <dxf>
      <fill>
        <patternFill patternType="lightUp"/>
      </fill>
      <border>
        <left style="thin">
          <color auto="1"/>
        </left>
        <top style="thin">
          <color auto="1"/>
        </top>
        <vertical/>
        <horizontal/>
      </border>
    </dxf>
    <dxf>
      <fill>
        <patternFill patternType="lightUp"/>
      </fill>
      <border>
        <left style="thin">
          <color auto="1"/>
        </left>
        <right style="thin">
          <color auto="1"/>
        </right>
        <top style="thin">
          <color auto="1"/>
        </top>
        <bottom style="thin">
          <color auto="1"/>
        </bottom>
        <vertical/>
        <horizontal/>
      </border>
    </dxf>
    <dxf>
      <fill>
        <patternFill patternType="lightUp"/>
      </fill>
      <border>
        <left/>
        <right style="thin">
          <color auto="1"/>
        </right>
        <top style="thin">
          <color auto="1"/>
        </top>
        <bottom style="thin">
          <color auto="1"/>
        </bottom>
      </border>
    </dxf>
    <dxf>
      <fill>
        <patternFill patternType="lightUp"/>
      </fill>
      <border>
        <left style="thin">
          <color auto="1"/>
        </left>
        <right/>
        <top style="thin">
          <color auto="1"/>
        </top>
        <bottom style="thin">
          <color auto="1"/>
        </bottom>
        <vertical/>
        <horizontal/>
      </border>
    </dxf>
    <dxf>
      <fill>
        <patternFill patternType="lightUp"/>
      </fill>
      <border>
        <left style="thin">
          <color auto="1"/>
        </left>
        <right style="thin">
          <color auto="1"/>
        </right>
        <top/>
        <bottom style="thin">
          <color auto="1"/>
        </bottom>
        <vertical/>
        <horizontal/>
      </border>
    </dxf>
    <dxf>
      <fill>
        <patternFill patternType="lightUp"/>
      </fill>
      <border>
        <left style="thin">
          <color auto="1"/>
        </left>
        <right style="thin">
          <color auto="1"/>
        </right>
        <top style="thin">
          <color auto="1"/>
        </top>
        <bottom/>
        <vertical/>
        <horizontal/>
      </border>
    </dxf>
    <dxf>
      <fill>
        <patternFill patternType="lightUp"/>
      </fill>
      <border>
        <top style="thin">
          <color auto="1"/>
        </top>
        <bottom style="thin">
          <color auto="1"/>
        </bottom>
        <vertical/>
        <horizontal/>
      </border>
    </dxf>
    <dxf>
      <fill>
        <patternFill patternType="lightUp"/>
      </fill>
      <border>
        <top style="thin">
          <color auto="1"/>
        </top>
        <bottom style="thin">
          <color auto="1"/>
        </bottom>
        <vertical/>
        <horizontal/>
      </border>
    </dxf>
    <dxf>
      <fill>
        <patternFill patternType="lightUp"/>
      </fill>
      <border>
        <left style="thin">
          <color auto="1"/>
        </left>
        <right style="thin">
          <color auto="1"/>
        </right>
        <vertical/>
        <horizontal/>
      </border>
    </dxf>
    <dxf>
      <fill>
        <patternFill patternType="lightUp"/>
      </fill>
      <border>
        <left style="thin">
          <color auto="1"/>
        </left>
        <right style="thin">
          <color auto="1"/>
        </right>
        <vertical/>
        <horizontal/>
      </border>
    </dxf>
    <dxf>
      <fill>
        <patternFill patternType="lightUp"/>
      </fill>
      <border>
        <left style="thin">
          <color auto="1"/>
        </left>
        <bottom style="thin">
          <color auto="1"/>
        </bottom>
        <vertical/>
        <horizontal/>
      </border>
    </dxf>
    <dxf>
      <fill>
        <patternFill patternType="lightUp"/>
      </fill>
      <border>
        <right style="thin">
          <color auto="1"/>
        </right>
        <bottom style="thin">
          <color auto="1"/>
        </bottom>
        <vertical/>
        <horizontal/>
      </border>
    </dxf>
    <dxf>
      <fill>
        <patternFill patternType="lightUp"/>
      </fill>
      <border>
        <right style="thin">
          <color auto="1"/>
        </right>
        <top style="thin">
          <color auto="1"/>
        </top>
        <vertical/>
        <horizontal/>
      </border>
    </dxf>
    <dxf>
      <fill>
        <patternFill patternType="lightUp"/>
      </fill>
      <border>
        <left style="thin">
          <color auto="1"/>
        </left>
        <top style="thin">
          <color auto="1"/>
        </top>
        <vertical/>
        <horizontal/>
      </border>
    </dxf>
    <dxf>
      <fill>
        <patternFill patternType="lightUp"/>
      </fill>
      <border>
        <right style="thin">
          <color auto="1"/>
        </right>
        <vertical/>
        <horizontal/>
      </border>
    </dxf>
    <dxf>
      <fill>
        <patternFill patternType="lightUp"/>
      </fill>
      <border>
        <left style="thin">
          <color auto="1"/>
        </left>
        <vertical/>
        <horizontal/>
      </border>
    </dxf>
    <dxf>
      <fill>
        <patternFill patternType="lightUp"/>
      </fill>
      <border>
        <bottom style="thin">
          <color auto="1"/>
        </bottom>
        <vertical/>
        <horizontal/>
      </border>
    </dxf>
    <dxf>
      <fill>
        <patternFill patternType="lightUp"/>
      </fill>
      <border>
        <top style="thin">
          <color auto="1"/>
        </top>
        <vertical/>
        <horizontal/>
      </border>
    </dxf>
    <dxf>
      <fill>
        <patternFill patternType="lightUp"/>
      </fill>
    </dxf>
    <dxf>
      <font>
        <color theme="0" tint="-4.9989318521683403E-2"/>
      </font>
      <fill>
        <patternFill patternType="lightVertical">
          <bgColor theme="9" tint="-0.24994659260841701"/>
        </patternFill>
      </fill>
    </dxf>
    <dxf>
      <font>
        <color theme="0" tint="-4.9989318521683403E-2"/>
      </font>
      <fill>
        <patternFill patternType="lightGrid">
          <bgColor theme="7" tint="0.39994506668294322"/>
        </patternFill>
      </fill>
    </dxf>
    <dxf>
      <fill>
        <patternFill>
          <bgColor theme="1"/>
        </patternFill>
      </fill>
    </dxf>
    <dxf>
      <fill>
        <patternFill patternType="lightUp"/>
      </fill>
      <border>
        <left/>
        <right style="thin">
          <color auto="1"/>
        </right>
        <top style="thin">
          <color auto="1"/>
        </top>
        <bottom style="thin">
          <color auto="1"/>
        </bottom>
        <vertical/>
        <horizontal/>
      </border>
    </dxf>
    <dxf>
      <fill>
        <patternFill patternType="lightUp"/>
      </fill>
      <border>
        <left style="thin">
          <color auto="1"/>
        </left>
        <right/>
        <top style="thin">
          <color auto="1"/>
        </top>
        <bottom style="thin">
          <color auto="1"/>
        </bottom>
        <vertical/>
        <horizontal/>
      </border>
    </dxf>
    <dxf>
      <fill>
        <patternFill patternType="lightUp"/>
      </fill>
      <border>
        <top style="thin">
          <color auto="1"/>
        </top>
        <bottom style="thin">
          <color auto="1"/>
        </bottom>
        <vertical/>
        <horizontal/>
      </border>
    </dxf>
    <dxf>
      <fill>
        <patternFill patternType="lightUp"/>
      </fill>
      <border>
        <left style="thin">
          <color auto="1"/>
        </left>
        <right style="thin">
          <color auto="1"/>
        </right>
        <top/>
        <bottom/>
        <vertical/>
        <horizontal/>
      </border>
    </dxf>
    <dxf>
      <fill>
        <patternFill patternType="lightUp"/>
      </fill>
      <border>
        <left style="thin">
          <color auto="1"/>
        </left>
        <bottom style="thin">
          <color auto="1"/>
        </bottom>
        <vertical/>
        <horizontal/>
      </border>
    </dxf>
    <dxf>
      <fill>
        <patternFill patternType="lightUp"/>
      </fill>
      <border>
        <right style="thin">
          <color auto="1"/>
        </right>
        <bottom style="thin">
          <color auto="1"/>
        </bottom>
        <vertical/>
        <horizontal/>
      </border>
    </dxf>
    <dxf>
      <fill>
        <patternFill patternType="lightUp"/>
      </fill>
      <border>
        <right style="thin">
          <color auto="1"/>
        </right>
        <top style="thin">
          <color auto="1"/>
        </top>
        <vertical/>
        <horizontal/>
      </border>
    </dxf>
    <dxf>
      <fill>
        <patternFill patternType="lightUp"/>
      </fill>
      <border>
        <left style="thin">
          <color auto="1"/>
        </left>
        <top style="thin">
          <color auto="1"/>
        </top>
        <vertical/>
        <horizontal/>
      </border>
    </dxf>
    <dxf>
      <fill>
        <patternFill patternType="lightUp"/>
      </fill>
      <border>
        <left style="thin">
          <color auto="1"/>
        </left>
        <bottom style="thin">
          <color auto="1"/>
        </bottom>
        <vertical/>
        <horizontal/>
      </border>
    </dxf>
    <dxf>
      <fill>
        <patternFill patternType="lightUp"/>
      </fill>
      <border>
        <right style="thin">
          <color auto="1"/>
        </right>
        <bottom style="thin">
          <color auto="1"/>
        </bottom>
        <vertical/>
        <horizontal/>
      </border>
    </dxf>
    <dxf>
      <fill>
        <patternFill patternType="lightUp"/>
      </fill>
      <border>
        <right style="thin">
          <color auto="1"/>
        </right>
        <top style="thin">
          <color auto="1"/>
        </top>
        <vertical/>
        <horizontal/>
      </border>
    </dxf>
    <dxf>
      <fill>
        <patternFill patternType="lightUp"/>
      </fill>
      <border>
        <left style="thin">
          <color auto="1"/>
        </left>
        <top style="thin">
          <color auto="1"/>
        </top>
        <vertical/>
        <horizontal/>
      </border>
    </dxf>
    <dxf>
      <fill>
        <patternFill patternType="lightUp"/>
      </fill>
      <border>
        <left style="thin">
          <color auto="1"/>
        </left>
        <right style="thin">
          <color auto="1"/>
        </right>
        <top style="thin">
          <color auto="1"/>
        </top>
        <bottom style="thin">
          <color auto="1"/>
        </bottom>
        <vertical/>
        <horizontal/>
      </border>
    </dxf>
    <dxf>
      <fill>
        <patternFill patternType="lightUp"/>
      </fill>
      <border>
        <left/>
        <right style="thin">
          <color auto="1"/>
        </right>
        <top style="thin">
          <color auto="1"/>
        </top>
        <bottom style="thin">
          <color auto="1"/>
        </bottom>
      </border>
    </dxf>
    <dxf>
      <fill>
        <patternFill patternType="lightUp"/>
      </fill>
      <border>
        <left style="thin">
          <color auto="1"/>
        </left>
        <right/>
        <top style="thin">
          <color auto="1"/>
        </top>
        <bottom style="thin">
          <color auto="1"/>
        </bottom>
        <vertical/>
        <horizontal/>
      </border>
    </dxf>
    <dxf>
      <fill>
        <patternFill patternType="lightUp"/>
      </fill>
      <border>
        <left style="thin">
          <color auto="1"/>
        </left>
        <right style="thin">
          <color auto="1"/>
        </right>
        <top/>
        <bottom style="thin">
          <color auto="1"/>
        </bottom>
        <vertical/>
        <horizontal/>
      </border>
    </dxf>
    <dxf>
      <fill>
        <patternFill patternType="lightUp"/>
      </fill>
      <border>
        <left style="thin">
          <color auto="1"/>
        </left>
        <right style="thin">
          <color auto="1"/>
        </right>
        <top style="thin">
          <color auto="1"/>
        </top>
        <bottom/>
        <vertical/>
        <horizontal/>
      </border>
    </dxf>
    <dxf>
      <fill>
        <patternFill patternType="lightUp"/>
      </fill>
      <border>
        <top style="thin">
          <color auto="1"/>
        </top>
        <bottom style="thin">
          <color auto="1"/>
        </bottom>
        <vertical/>
        <horizontal/>
      </border>
    </dxf>
    <dxf>
      <fill>
        <patternFill patternType="lightUp"/>
      </fill>
      <border>
        <top style="thin">
          <color auto="1"/>
        </top>
        <bottom style="thin">
          <color auto="1"/>
        </bottom>
        <vertical/>
        <horizontal/>
      </border>
    </dxf>
    <dxf>
      <fill>
        <patternFill patternType="lightUp"/>
      </fill>
      <border>
        <left style="thin">
          <color auto="1"/>
        </left>
        <right style="thin">
          <color auto="1"/>
        </right>
        <vertical/>
        <horizontal/>
      </border>
    </dxf>
    <dxf>
      <fill>
        <patternFill patternType="lightUp"/>
      </fill>
      <border>
        <left style="thin">
          <color auto="1"/>
        </left>
        <right style="thin">
          <color auto="1"/>
        </right>
        <vertical/>
        <horizontal/>
      </border>
    </dxf>
    <dxf>
      <fill>
        <patternFill patternType="lightUp"/>
      </fill>
      <border>
        <left style="thin">
          <color auto="1"/>
        </left>
        <bottom style="thin">
          <color auto="1"/>
        </bottom>
        <vertical/>
        <horizontal/>
      </border>
    </dxf>
    <dxf>
      <fill>
        <patternFill patternType="lightUp"/>
      </fill>
      <border>
        <right style="thin">
          <color auto="1"/>
        </right>
        <bottom style="thin">
          <color auto="1"/>
        </bottom>
        <vertical/>
        <horizontal/>
      </border>
    </dxf>
    <dxf>
      <fill>
        <patternFill patternType="lightUp"/>
      </fill>
      <border>
        <right style="thin">
          <color auto="1"/>
        </right>
        <top style="thin">
          <color auto="1"/>
        </top>
        <vertical/>
        <horizontal/>
      </border>
    </dxf>
    <dxf>
      <fill>
        <patternFill patternType="lightUp"/>
      </fill>
      <border>
        <left style="thin">
          <color auto="1"/>
        </left>
        <top style="thin">
          <color auto="1"/>
        </top>
        <vertical/>
        <horizontal/>
      </border>
    </dxf>
    <dxf>
      <fill>
        <patternFill patternType="lightUp"/>
      </fill>
      <border>
        <right style="thin">
          <color auto="1"/>
        </right>
        <vertical/>
        <horizontal/>
      </border>
    </dxf>
    <dxf>
      <fill>
        <patternFill patternType="lightUp"/>
      </fill>
      <border>
        <left style="thin">
          <color auto="1"/>
        </left>
        <vertical/>
        <horizontal/>
      </border>
    </dxf>
    <dxf>
      <fill>
        <patternFill patternType="lightUp"/>
      </fill>
      <border>
        <bottom style="thin">
          <color auto="1"/>
        </bottom>
        <vertical/>
        <horizontal/>
      </border>
    </dxf>
    <dxf>
      <fill>
        <patternFill patternType="lightUp"/>
      </fill>
      <border>
        <top style="thin">
          <color auto="1"/>
        </top>
        <vertical/>
        <horizontal/>
      </border>
    </dxf>
    <dxf>
      <fill>
        <patternFill patternType="lightUp"/>
      </fill>
    </dxf>
    <dxf>
      <font>
        <color theme="0" tint="-4.9989318521683403E-2"/>
      </font>
      <fill>
        <patternFill patternType="lightVertical">
          <bgColor theme="9" tint="-0.24994659260841701"/>
        </patternFill>
      </fill>
    </dxf>
    <dxf>
      <font>
        <color theme="0" tint="-4.9989318521683403E-2"/>
      </font>
      <fill>
        <patternFill patternType="lightGrid">
          <bgColor theme="7" tint="0.39994506668294322"/>
        </patternFill>
      </fill>
    </dxf>
    <dxf>
      <fill>
        <patternFill>
          <bgColor theme="1"/>
        </patternFill>
      </fill>
    </dxf>
    <dxf>
      <fill>
        <patternFill patternType="lightUp"/>
      </fill>
      <border>
        <left/>
        <right style="thin">
          <color auto="1"/>
        </right>
        <top style="thin">
          <color auto="1"/>
        </top>
        <bottom style="thin">
          <color auto="1"/>
        </bottom>
        <vertical/>
        <horizontal/>
      </border>
    </dxf>
    <dxf>
      <fill>
        <patternFill patternType="lightUp"/>
      </fill>
      <border>
        <left style="thin">
          <color auto="1"/>
        </left>
        <right/>
        <top style="thin">
          <color auto="1"/>
        </top>
        <bottom style="thin">
          <color auto="1"/>
        </bottom>
        <vertical/>
        <horizontal/>
      </border>
    </dxf>
    <dxf>
      <fill>
        <patternFill patternType="lightUp"/>
      </fill>
      <border>
        <top style="thin">
          <color auto="1"/>
        </top>
        <bottom style="thin">
          <color auto="1"/>
        </bottom>
        <vertical/>
        <horizontal/>
      </border>
    </dxf>
    <dxf>
      <fill>
        <patternFill patternType="lightUp"/>
      </fill>
      <border>
        <left style="thin">
          <color auto="1"/>
        </left>
        <right style="thin">
          <color auto="1"/>
        </right>
        <top/>
        <bottom/>
        <vertical/>
        <horizontal/>
      </border>
    </dxf>
    <dxf>
      <fill>
        <patternFill patternType="lightUp"/>
      </fill>
      <border>
        <left style="thin">
          <color auto="1"/>
        </left>
        <bottom style="thin">
          <color auto="1"/>
        </bottom>
        <vertical/>
        <horizontal/>
      </border>
    </dxf>
    <dxf>
      <fill>
        <patternFill patternType="lightUp"/>
      </fill>
      <border>
        <right style="thin">
          <color auto="1"/>
        </right>
        <bottom style="thin">
          <color auto="1"/>
        </bottom>
        <vertical/>
        <horizontal/>
      </border>
    </dxf>
    <dxf>
      <fill>
        <patternFill patternType="lightUp"/>
      </fill>
      <border>
        <right style="thin">
          <color auto="1"/>
        </right>
        <top style="thin">
          <color auto="1"/>
        </top>
        <vertical/>
        <horizontal/>
      </border>
    </dxf>
    <dxf>
      <fill>
        <patternFill patternType="lightUp"/>
      </fill>
      <border>
        <left style="thin">
          <color auto="1"/>
        </left>
        <top style="thin">
          <color auto="1"/>
        </top>
        <vertical/>
        <horizontal/>
      </border>
    </dxf>
    <dxf>
      <fill>
        <patternFill patternType="lightUp"/>
      </fill>
      <border>
        <left style="thin">
          <color auto="1"/>
        </left>
        <bottom style="thin">
          <color auto="1"/>
        </bottom>
        <vertical/>
        <horizontal/>
      </border>
    </dxf>
    <dxf>
      <fill>
        <patternFill patternType="lightUp"/>
      </fill>
      <border>
        <right style="thin">
          <color auto="1"/>
        </right>
        <bottom style="thin">
          <color auto="1"/>
        </bottom>
        <vertical/>
        <horizontal/>
      </border>
    </dxf>
    <dxf>
      <fill>
        <patternFill patternType="lightUp"/>
      </fill>
      <border>
        <right style="thin">
          <color auto="1"/>
        </right>
        <top style="thin">
          <color auto="1"/>
        </top>
        <vertical/>
        <horizontal/>
      </border>
    </dxf>
    <dxf>
      <fill>
        <patternFill patternType="lightUp"/>
      </fill>
      <border>
        <left style="thin">
          <color auto="1"/>
        </left>
        <top style="thin">
          <color auto="1"/>
        </top>
        <vertical/>
        <horizontal/>
      </border>
    </dxf>
    <dxf>
      <fill>
        <patternFill patternType="lightUp"/>
      </fill>
      <border>
        <left style="thin">
          <color auto="1"/>
        </left>
        <right style="thin">
          <color auto="1"/>
        </right>
        <top style="thin">
          <color auto="1"/>
        </top>
        <bottom style="thin">
          <color auto="1"/>
        </bottom>
        <vertical/>
        <horizontal/>
      </border>
    </dxf>
    <dxf>
      <fill>
        <patternFill patternType="lightUp"/>
      </fill>
      <border>
        <left/>
        <right style="thin">
          <color auto="1"/>
        </right>
        <top style="thin">
          <color auto="1"/>
        </top>
        <bottom style="thin">
          <color auto="1"/>
        </bottom>
      </border>
    </dxf>
    <dxf>
      <fill>
        <patternFill patternType="lightUp"/>
      </fill>
      <border>
        <left style="thin">
          <color auto="1"/>
        </left>
        <right/>
        <top style="thin">
          <color auto="1"/>
        </top>
        <bottom style="thin">
          <color auto="1"/>
        </bottom>
        <vertical/>
        <horizontal/>
      </border>
    </dxf>
    <dxf>
      <fill>
        <patternFill patternType="lightUp"/>
      </fill>
      <border>
        <left style="thin">
          <color auto="1"/>
        </left>
        <right style="thin">
          <color auto="1"/>
        </right>
        <top/>
        <bottom style="thin">
          <color auto="1"/>
        </bottom>
        <vertical/>
        <horizontal/>
      </border>
    </dxf>
    <dxf>
      <fill>
        <patternFill patternType="lightUp"/>
      </fill>
      <border>
        <left style="thin">
          <color auto="1"/>
        </left>
        <right style="thin">
          <color auto="1"/>
        </right>
        <top style="thin">
          <color auto="1"/>
        </top>
        <bottom/>
        <vertical/>
        <horizontal/>
      </border>
    </dxf>
    <dxf>
      <fill>
        <patternFill patternType="lightUp"/>
      </fill>
      <border>
        <top style="thin">
          <color auto="1"/>
        </top>
        <bottom style="thin">
          <color auto="1"/>
        </bottom>
        <vertical/>
        <horizontal/>
      </border>
    </dxf>
    <dxf>
      <fill>
        <patternFill patternType="lightUp"/>
      </fill>
      <border>
        <top style="thin">
          <color auto="1"/>
        </top>
        <bottom style="thin">
          <color auto="1"/>
        </bottom>
        <vertical/>
        <horizontal/>
      </border>
    </dxf>
    <dxf>
      <fill>
        <patternFill patternType="lightUp"/>
      </fill>
      <border>
        <left style="thin">
          <color auto="1"/>
        </left>
        <right style="thin">
          <color auto="1"/>
        </right>
        <vertical/>
        <horizontal/>
      </border>
    </dxf>
    <dxf>
      <fill>
        <patternFill patternType="lightUp"/>
      </fill>
      <border>
        <left style="thin">
          <color auto="1"/>
        </left>
        <right style="thin">
          <color auto="1"/>
        </right>
        <vertical/>
        <horizontal/>
      </border>
    </dxf>
    <dxf>
      <fill>
        <patternFill patternType="lightUp"/>
      </fill>
      <border>
        <left style="thin">
          <color auto="1"/>
        </left>
        <bottom style="thin">
          <color auto="1"/>
        </bottom>
        <vertical/>
        <horizontal/>
      </border>
    </dxf>
    <dxf>
      <fill>
        <patternFill patternType="lightUp"/>
      </fill>
      <border>
        <right style="thin">
          <color auto="1"/>
        </right>
        <bottom style="thin">
          <color auto="1"/>
        </bottom>
        <vertical/>
        <horizontal/>
      </border>
    </dxf>
    <dxf>
      <fill>
        <patternFill patternType="lightUp"/>
      </fill>
      <border>
        <right style="thin">
          <color auto="1"/>
        </right>
        <top style="thin">
          <color auto="1"/>
        </top>
        <vertical/>
        <horizontal/>
      </border>
    </dxf>
    <dxf>
      <fill>
        <patternFill patternType="lightUp"/>
      </fill>
      <border>
        <left style="thin">
          <color auto="1"/>
        </left>
        <top style="thin">
          <color auto="1"/>
        </top>
        <vertical/>
        <horizontal/>
      </border>
    </dxf>
    <dxf>
      <fill>
        <patternFill patternType="lightUp"/>
      </fill>
      <border>
        <right style="thin">
          <color auto="1"/>
        </right>
        <vertical/>
        <horizontal/>
      </border>
    </dxf>
    <dxf>
      <fill>
        <patternFill patternType="lightUp"/>
      </fill>
      <border>
        <left style="thin">
          <color auto="1"/>
        </left>
        <vertical/>
        <horizontal/>
      </border>
    </dxf>
    <dxf>
      <fill>
        <patternFill patternType="lightUp"/>
      </fill>
      <border>
        <bottom style="thin">
          <color auto="1"/>
        </bottom>
        <vertical/>
        <horizontal/>
      </border>
    </dxf>
    <dxf>
      <fill>
        <patternFill patternType="lightUp"/>
      </fill>
      <border>
        <top style="thin">
          <color auto="1"/>
        </top>
        <vertical/>
        <horizontal/>
      </border>
    </dxf>
    <dxf>
      <fill>
        <patternFill patternType="lightUp"/>
      </fill>
    </dxf>
    <dxf>
      <font>
        <color theme="0" tint="-4.9989318521683403E-2"/>
      </font>
      <fill>
        <patternFill patternType="lightVertical">
          <bgColor theme="9" tint="-0.24994659260841701"/>
        </patternFill>
      </fill>
    </dxf>
    <dxf>
      <font>
        <color theme="0" tint="-4.9989318521683403E-2"/>
      </font>
      <fill>
        <patternFill patternType="lightGrid">
          <bgColor theme="7" tint="0.39994506668294322"/>
        </patternFill>
      </fill>
    </dxf>
    <dxf>
      <fill>
        <patternFill>
          <bgColor theme="1"/>
        </patternFill>
      </fill>
    </dxf>
    <dxf>
      <fill>
        <patternFill patternType="lightUp"/>
      </fill>
      <border>
        <left/>
        <right style="thin">
          <color auto="1"/>
        </right>
        <top style="thin">
          <color auto="1"/>
        </top>
        <bottom style="thin">
          <color auto="1"/>
        </bottom>
        <vertical/>
        <horizontal/>
      </border>
    </dxf>
    <dxf>
      <fill>
        <patternFill patternType="lightUp"/>
      </fill>
      <border>
        <left style="thin">
          <color auto="1"/>
        </left>
        <right/>
        <top style="thin">
          <color auto="1"/>
        </top>
        <bottom style="thin">
          <color auto="1"/>
        </bottom>
        <vertical/>
        <horizontal/>
      </border>
    </dxf>
    <dxf>
      <fill>
        <patternFill patternType="lightUp"/>
      </fill>
      <border>
        <top style="thin">
          <color auto="1"/>
        </top>
        <bottom style="thin">
          <color auto="1"/>
        </bottom>
        <vertical/>
        <horizontal/>
      </border>
    </dxf>
    <dxf>
      <fill>
        <patternFill patternType="lightUp"/>
      </fill>
      <border>
        <left style="thin">
          <color auto="1"/>
        </left>
        <right style="thin">
          <color auto="1"/>
        </right>
        <top/>
        <bottom/>
        <vertical/>
        <horizontal/>
      </border>
    </dxf>
    <dxf>
      <fill>
        <patternFill patternType="lightUp"/>
      </fill>
      <border>
        <left style="thin">
          <color auto="1"/>
        </left>
        <bottom style="thin">
          <color auto="1"/>
        </bottom>
        <vertical/>
        <horizontal/>
      </border>
    </dxf>
    <dxf>
      <fill>
        <patternFill patternType="lightUp"/>
      </fill>
      <border>
        <right style="thin">
          <color auto="1"/>
        </right>
        <bottom style="thin">
          <color auto="1"/>
        </bottom>
        <vertical/>
        <horizontal/>
      </border>
    </dxf>
    <dxf>
      <fill>
        <patternFill patternType="lightUp"/>
      </fill>
      <border>
        <right style="thin">
          <color auto="1"/>
        </right>
        <top style="thin">
          <color auto="1"/>
        </top>
        <vertical/>
        <horizontal/>
      </border>
    </dxf>
    <dxf>
      <fill>
        <patternFill patternType="lightUp"/>
      </fill>
      <border>
        <left style="thin">
          <color auto="1"/>
        </left>
        <top style="thin">
          <color auto="1"/>
        </top>
        <vertical/>
        <horizontal/>
      </border>
    </dxf>
    <dxf>
      <fill>
        <patternFill patternType="lightUp"/>
      </fill>
      <border>
        <left style="thin">
          <color auto="1"/>
        </left>
        <bottom style="thin">
          <color auto="1"/>
        </bottom>
        <vertical/>
        <horizontal/>
      </border>
    </dxf>
    <dxf>
      <fill>
        <patternFill patternType="lightUp"/>
      </fill>
      <border>
        <right style="thin">
          <color auto="1"/>
        </right>
        <bottom style="thin">
          <color auto="1"/>
        </bottom>
        <vertical/>
        <horizontal/>
      </border>
    </dxf>
    <dxf>
      <fill>
        <patternFill patternType="lightUp"/>
      </fill>
      <border>
        <right style="thin">
          <color auto="1"/>
        </right>
        <top style="thin">
          <color auto="1"/>
        </top>
        <vertical/>
        <horizontal/>
      </border>
    </dxf>
    <dxf>
      <fill>
        <patternFill patternType="lightUp"/>
      </fill>
      <border>
        <left style="thin">
          <color auto="1"/>
        </left>
        <top style="thin">
          <color auto="1"/>
        </top>
        <vertical/>
        <horizontal/>
      </border>
    </dxf>
    <dxf>
      <fill>
        <patternFill patternType="lightUp"/>
      </fill>
      <border>
        <left style="thin">
          <color auto="1"/>
        </left>
        <right style="thin">
          <color auto="1"/>
        </right>
        <top style="thin">
          <color auto="1"/>
        </top>
        <bottom style="thin">
          <color auto="1"/>
        </bottom>
        <vertical/>
        <horizontal/>
      </border>
    </dxf>
    <dxf>
      <fill>
        <patternFill patternType="lightUp"/>
      </fill>
      <border>
        <left/>
        <right style="thin">
          <color auto="1"/>
        </right>
        <top style="thin">
          <color auto="1"/>
        </top>
        <bottom style="thin">
          <color auto="1"/>
        </bottom>
      </border>
    </dxf>
    <dxf>
      <fill>
        <patternFill patternType="lightUp"/>
      </fill>
      <border>
        <left style="thin">
          <color auto="1"/>
        </left>
        <right/>
        <top style="thin">
          <color auto="1"/>
        </top>
        <bottom style="thin">
          <color auto="1"/>
        </bottom>
        <vertical/>
        <horizontal/>
      </border>
    </dxf>
    <dxf>
      <fill>
        <patternFill patternType="lightUp"/>
      </fill>
      <border>
        <left style="thin">
          <color auto="1"/>
        </left>
        <right style="thin">
          <color auto="1"/>
        </right>
        <top/>
        <bottom style="thin">
          <color auto="1"/>
        </bottom>
        <vertical/>
        <horizontal/>
      </border>
    </dxf>
    <dxf>
      <fill>
        <patternFill patternType="lightUp"/>
      </fill>
      <border>
        <left style="thin">
          <color auto="1"/>
        </left>
        <right style="thin">
          <color auto="1"/>
        </right>
        <top style="thin">
          <color auto="1"/>
        </top>
        <bottom/>
        <vertical/>
        <horizontal/>
      </border>
    </dxf>
    <dxf>
      <fill>
        <patternFill patternType="lightUp"/>
      </fill>
      <border>
        <top style="thin">
          <color auto="1"/>
        </top>
        <bottom style="thin">
          <color auto="1"/>
        </bottom>
        <vertical/>
        <horizontal/>
      </border>
    </dxf>
    <dxf>
      <fill>
        <patternFill patternType="lightUp"/>
      </fill>
      <border>
        <top style="thin">
          <color auto="1"/>
        </top>
        <bottom style="thin">
          <color auto="1"/>
        </bottom>
        <vertical/>
        <horizontal/>
      </border>
    </dxf>
    <dxf>
      <fill>
        <patternFill patternType="lightUp"/>
      </fill>
      <border>
        <left style="thin">
          <color auto="1"/>
        </left>
        <right style="thin">
          <color auto="1"/>
        </right>
        <vertical/>
        <horizontal/>
      </border>
    </dxf>
    <dxf>
      <fill>
        <patternFill patternType="lightUp"/>
      </fill>
      <border>
        <left style="thin">
          <color auto="1"/>
        </left>
        <right style="thin">
          <color auto="1"/>
        </right>
        <vertical/>
        <horizontal/>
      </border>
    </dxf>
    <dxf>
      <fill>
        <patternFill patternType="lightUp"/>
      </fill>
      <border>
        <left style="thin">
          <color auto="1"/>
        </left>
        <bottom style="thin">
          <color auto="1"/>
        </bottom>
        <vertical/>
        <horizontal/>
      </border>
    </dxf>
    <dxf>
      <fill>
        <patternFill patternType="lightUp"/>
      </fill>
      <border>
        <right style="thin">
          <color auto="1"/>
        </right>
        <bottom style="thin">
          <color auto="1"/>
        </bottom>
        <vertical/>
        <horizontal/>
      </border>
    </dxf>
    <dxf>
      <fill>
        <patternFill patternType="lightUp"/>
      </fill>
      <border>
        <right style="thin">
          <color auto="1"/>
        </right>
        <top style="thin">
          <color auto="1"/>
        </top>
        <vertical/>
        <horizontal/>
      </border>
    </dxf>
    <dxf>
      <fill>
        <patternFill patternType="lightUp"/>
      </fill>
      <border>
        <left style="thin">
          <color auto="1"/>
        </left>
        <top style="thin">
          <color auto="1"/>
        </top>
        <vertical/>
        <horizontal/>
      </border>
    </dxf>
    <dxf>
      <fill>
        <patternFill patternType="lightUp"/>
      </fill>
      <border>
        <right style="thin">
          <color auto="1"/>
        </right>
        <vertical/>
        <horizontal/>
      </border>
    </dxf>
    <dxf>
      <fill>
        <patternFill patternType="lightUp"/>
      </fill>
      <border>
        <left style="thin">
          <color auto="1"/>
        </left>
        <vertical/>
        <horizontal/>
      </border>
    </dxf>
    <dxf>
      <fill>
        <patternFill patternType="lightUp"/>
      </fill>
      <border>
        <bottom style="thin">
          <color auto="1"/>
        </bottom>
        <vertical/>
        <horizontal/>
      </border>
    </dxf>
    <dxf>
      <fill>
        <patternFill patternType="lightUp"/>
      </fill>
      <border>
        <top style="thin">
          <color auto="1"/>
        </top>
        <vertical/>
        <horizontal/>
      </border>
    </dxf>
    <dxf>
      <fill>
        <patternFill patternType="lightUp"/>
      </fill>
    </dxf>
    <dxf>
      <font>
        <color theme="0" tint="-4.9989318521683403E-2"/>
      </font>
      <fill>
        <patternFill patternType="lightVertical">
          <bgColor theme="9" tint="-0.24994659260841701"/>
        </patternFill>
      </fill>
    </dxf>
    <dxf>
      <font>
        <color theme="0" tint="-4.9989318521683403E-2"/>
      </font>
      <fill>
        <patternFill patternType="lightGrid">
          <bgColor theme="7" tint="0.39994506668294322"/>
        </patternFill>
      </fill>
    </dxf>
    <dxf>
      <fill>
        <patternFill>
          <bgColor theme="1"/>
        </patternFill>
      </fill>
    </dxf>
    <dxf>
      <fill>
        <patternFill patternType="lightUp"/>
      </fill>
      <border>
        <left/>
        <right style="thin">
          <color auto="1"/>
        </right>
        <top style="thin">
          <color auto="1"/>
        </top>
        <bottom style="thin">
          <color auto="1"/>
        </bottom>
        <vertical/>
        <horizontal/>
      </border>
    </dxf>
    <dxf>
      <fill>
        <patternFill patternType="lightUp"/>
      </fill>
      <border>
        <left style="thin">
          <color auto="1"/>
        </left>
        <right/>
        <top style="thin">
          <color auto="1"/>
        </top>
        <bottom style="thin">
          <color auto="1"/>
        </bottom>
        <vertical/>
        <horizontal/>
      </border>
    </dxf>
    <dxf>
      <fill>
        <patternFill patternType="lightUp"/>
      </fill>
      <border>
        <top style="thin">
          <color auto="1"/>
        </top>
        <bottom style="thin">
          <color auto="1"/>
        </bottom>
        <vertical/>
        <horizontal/>
      </border>
    </dxf>
    <dxf>
      <fill>
        <patternFill patternType="lightUp"/>
      </fill>
      <border>
        <left style="thin">
          <color auto="1"/>
        </left>
        <right style="thin">
          <color auto="1"/>
        </right>
        <top/>
        <bottom/>
        <vertical/>
        <horizontal/>
      </border>
    </dxf>
    <dxf>
      <fill>
        <patternFill patternType="lightUp"/>
      </fill>
      <border>
        <left style="thin">
          <color auto="1"/>
        </left>
        <bottom style="thin">
          <color auto="1"/>
        </bottom>
        <vertical/>
        <horizontal/>
      </border>
    </dxf>
    <dxf>
      <fill>
        <patternFill patternType="lightUp"/>
      </fill>
      <border>
        <right style="thin">
          <color auto="1"/>
        </right>
        <bottom style="thin">
          <color auto="1"/>
        </bottom>
        <vertical/>
        <horizontal/>
      </border>
    </dxf>
    <dxf>
      <fill>
        <patternFill patternType="lightUp"/>
      </fill>
      <border>
        <right style="thin">
          <color auto="1"/>
        </right>
        <top style="thin">
          <color auto="1"/>
        </top>
        <vertical/>
        <horizontal/>
      </border>
    </dxf>
    <dxf>
      <fill>
        <patternFill patternType="lightUp"/>
      </fill>
      <border>
        <left style="thin">
          <color auto="1"/>
        </left>
        <top style="thin">
          <color auto="1"/>
        </top>
        <vertical/>
        <horizontal/>
      </border>
    </dxf>
    <dxf>
      <fill>
        <patternFill patternType="lightUp"/>
      </fill>
      <border>
        <left style="thin">
          <color auto="1"/>
        </left>
        <bottom style="thin">
          <color auto="1"/>
        </bottom>
        <vertical/>
        <horizontal/>
      </border>
    </dxf>
    <dxf>
      <fill>
        <patternFill patternType="lightUp"/>
      </fill>
      <border>
        <right style="thin">
          <color auto="1"/>
        </right>
        <bottom style="thin">
          <color auto="1"/>
        </bottom>
        <vertical/>
        <horizontal/>
      </border>
    </dxf>
    <dxf>
      <fill>
        <patternFill patternType="lightUp"/>
      </fill>
      <border>
        <right style="thin">
          <color auto="1"/>
        </right>
        <top style="thin">
          <color auto="1"/>
        </top>
        <vertical/>
        <horizontal/>
      </border>
    </dxf>
    <dxf>
      <fill>
        <patternFill patternType="lightUp"/>
      </fill>
      <border>
        <left style="thin">
          <color auto="1"/>
        </left>
        <top style="thin">
          <color auto="1"/>
        </top>
        <vertical/>
        <horizontal/>
      </border>
    </dxf>
    <dxf>
      <fill>
        <patternFill patternType="lightUp"/>
      </fill>
      <border>
        <left style="thin">
          <color auto="1"/>
        </left>
        <right style="thin">
          <color auto="1"/>
        </right>
        <top style="thin">
          <color auto="1"/>
        </top>
        <bottom style="thin">
          <color auto="1"/>
        </bottom>
        <vertical/>
        <horizontal/>
      </border>
    </dxf>
    <dxf>
      <fill>
        <patternFill patternType="lightUp"/>
      </fill>
      <border>
        <left/>
        <right style="thin">
          <color auto="1"/>
        </right>
        <top style="thin">
          <color auto="1"/>
        </top>
        <bottom style="thin">
          <color auto="1"/>
        </bottom>
      </border>
    </dxf>
    <dxf>
      <fill>
        <patternFill patternType="lightUp"/>
      </fill>
      <border>
        <left style="thin">
          <color auto="1"/>
        </left>
        <right/>
        <top style="thin">
          <color auto="1"/>
        </top>
        <bottom style="thin">
          <color auto="1"/>
        </bottom>
        <vertical/>
        <horizontal/>
      </border>
    </dxf>
    <dxf>
      <fill>
        <patternFill patternType="lightUp"/>
      </fill>
      <border>
        <left style="thin">
          <color auto="1"/>
        </left>
        <right style="thin">
          <color auto="1"/>
        </right>
        <top/>
        <bottom style="thin">
          <color auto="1"/>
        </bottom>
        <vertical/>
        <horizontal/>
      </border>
    </dxf>
    <dxf>
      <fill>
        <patternFill patternType="lightUp"/>
      </fill>
      <border>
        <left style="thin">
          <color auto="1"/>
        </left>
        <right style="thin">
          <color auto="1"/>
        </right>
        <top style="thin">
          <color auto="1"/>
        </top>
        <bottom/>
        <vertical/>
        <horizontal/>
      </border>
    </dxf>
    <dxf>
      <fill>
        <patternFill patternType="lightUp"/>
      </fill>
      <border>
        <top style="thin">
          <color auto="1"/>
        </top>
        <bottom style="thin">
          <color auto="1"/>
        </bottom>
        <vertical/>
        <horizontal/>
      </border>
    </dxf>
    <dxf>
      <fill>
        <patternFill patternType="lightUp"/>
      </fill>
      <border>
        <top style="thin">
          <color auto="1"/>
        </top>
        <bottom style="thin">
          <color auto="1"/>
        </bottom>
        <vertical/>
        <horizontal/>
      </border>
    </dxf>
    <dxf>
      <fill>
        <patternFill patternType="lightUp"/>
      </fill>
      <border>
        <left style="thin">
          <color auto="1"/>
        </left>
        <right style="thin">
          <color auto="1"/>
        </right>
        <vertical/>
        <horizontal/>
      </border>
    </dxf>
    <dxf>
      <fill>
        <patternFill patternType="lightUp"/>
      </fill>
      <border>
        <left style="thin">
          <color auto="1"/>
        </left>
        <right style="thin">
          <color auto="1"/>
        </right>
        <vertical/>
        <horizontal/>
      </border>
    </dxf>
    <dxf>
      <fill>
        <patternFill patternType="lightUp"/>
      </fill>
      <border>
        <left style="thin">
          <color auto="1"/>
        </left>
        <bottom style="thin">
          <color auto="1"/>
        </bottom>
        <vertical/>
        <horizontal/>
      </border>
    </dxf>
    <dxf>
      <fill>
        <patternFill patternType="lightUp"/>
      </fill>
      <border>
        <right style="thin">
          <color auto="1"/>
        </right>
        <bottom style="thin">
          <color auto="1"/>
        </bottom>
        <vertical/>
        <horizontal/>
      </border>
    </dxf>
    <dxf>
      <fill>
        <patternFill patternType="lightUp"/>
      </fill>
      <border>
        <right style="thin">
          <color auto="1"/>
        </right>
        <top style="thin">
          <color auto="1"/>
        </top>
        <vertical/>
        <horizontal/>
      </border>
    </dxf>
    <dxf>
      <fill>
        <patternFill patternType="lightUp"/>
      </fill>
      <border>
        <left style="thin">
          <color auto="1"/>
        </left>
        <top style="thin">
          <color auto="1"/>
        </top>
        <vertical/>
        <horizontal/>
      </border>
    </dxf>
    <dxf>
      <fill>
        <patternFill patternType="lightUp"/>
      </fill>
      <border>
        <right style="thin">
          <color auto="1"/>
        </right>
        <vertical/>
        <horizontal/>
      </border>
    </dxf>
    <dxf>
      <fill>
        <patternFill patternType="lightUp"/>
      </fill>
      <border>
        <left style="thin">
          <color auto="1"/>
        </left>
        <vertical/>
        <horizontal/>
      </border>
    </dxf>
    <dxf>
      <fill>
        <patternFill patternType="lightUp"/>
      </fill>
      <border>
        <bottom style="thin">
          <color auto="1"/>
        </bottom>
        <vertical/>
        <horizontal/>
      </border>
    </dxf>
    <dxf>
      <fill>
        <patternFill patternType="lightUp"/>
      </fill>
      <border>
        <top style="thin">
          <color auto="1"/>
        </top>
        <vertical/>
        <horizontal/>
      </border>
    </dxf>
    <dxf>
      <fill>
        <patternFill patternType="lightUp"/>
      </fill>
    </dxf>
    <dxf>
      <font>
        <color theme="0" tint="-4.9989318521683403E-2"/>
      </font>
      <fill>
        <patternFill patternType="lightVertical">
          <bgColor theme="9" tint="-0.24994659260841701"/>
        </patternFill>
      </fill>
    </dxf>
    <dxf>
      <font>
        <color theme="0" tint="-4.9989318521683403E-2"/>
      </font>
      <fill>
        <patternFill patternType="lightGrid">
          <bgColor theme="7" tint="0.39994506668294322"/>
        </patternFill>
      </fill>
    </dxf>
    <dxf>
      <fill>
        <patternFill>
          <bgColor theme="1"/>
        </patternFill>
      </fill>
    </dxf>
    <dxf>
      <fill>
        <patternFill patternType="lightUp"/>
      </fill>
      <border>
        <left/>
        <right style="thin">
          <color auto="1"/>
        </right>
        <top style="thin">
          <color auto="1"/>
        </top>
        <bottom style="thin">
          <color auto="1"/>
        </bottom>
        <vertical/>
        <horizontal/>
      </border>
    </dxf>
    <dxf>
      <fill>
        <patternFill patternType="lightUp"/>
      </fill>
      <border>
        <left style="thin">
          <color auto="1"/>
        </left>
        <right/>
        <top style="thin">
          <color auto="1"/>
        </top>
        <bottom style="thin">
          <color auto="1"/>
        </bottom>
        <vertical/>
        <horizontal/>
      </border>
    </dxf>
    <dxf>
      <fill>
        <patternFill patternType="lightUp"/>
      </fill>
      <border>
        <top style="thin">
          <color auto="1"/>
        </top>
        <bottom style="thin">
          <color auto="1"/>
        </bottom>
        <vertical/>
        <horizontal/>
      </border>
    </dxf>
    <dxf>
      <fill>
        <patternFill patternType="lightUp"/>
      </fill>
      <border>
        <left style="thin">
          <color auto="1"/>
        </left>
        <right style="thin">
          <color auto="1"/>
        </right>
        <top/>
        <bottom/>
        <vertical/>
        <horizontal/>
      </border>
    </dxf>
    <dxf>
      <fill>
        <patternFill patternType="lightUp"/>
      </fill>
      <border>
        <left style="thin">
          <color auto="1"/>
        </left>
        <bottom style="thin">
          <color auto="1"/>
        </bottom>
        <vertical/>
        <horizontal/>
      </border>
    </dxf>
    <dxf>
      <fill>
        <patternFill patternType="lightUp"/>
      </fill>
      <border>
        <right style="thin">
          <color auto="1"/>
        </right>
        <bottom style="thin">
          <color auto="1"/>
        </bottom>
        <vertical/>
        <horizontal/>
      </border>
    </dxf>
    <dxf>
      <fill>
        <patternFill patternType="lightUp"/>
      </fill>
      <border>
        <right style="thin">
          <color auto="1"/>
        </right>
        <top style="thin">
          <color auto="1"/>
        </top>
        <vertical/>
        <horizontal/>
      </border>
    </dxf>
    <dxf>
      <fill>
        <patternFill patternType="lightUp"/>
      </fill>
      <border>
        <left style="thin">
          <color auto="1"/>
        </left>
        <top style="thin">
          <color auto="1"/>
        </top>
        <vertical/>
        <horizontal/>
      </border>
    </dxf>
    <dxf>
      <fill>
        <patternFill patternType="lightUp"/>
      </fill>
      <border>
        <left style="thin">
          <color auto="1"/>
        </left>
        <bottom style="thin">
          <color auto="1"/>
        </bottom>
        <vertical/>
        <horizontal/>
      </border>
    </dxf>
    <dxf>
      <fill>
        <patternFill patternType="lightUp"/>
      </fill>
      <border>
        <right style="thin">
          <color auto="1"/>
        </right>
        <bottom style="thin">
          <color auto="1"/>
        </bottom>
        <vertical/>
        <horizontal/>
      </border>
    </dxf>
    <dxf>
      <fill>
        <patternFill patternType="lightUp"/>
      </fill>
      <border>
        <right style="thin">
          <color auto="1"/>
        </right>
        <top style="thin">
          <color auto="1"/>
        </top>
        <vertical/>
        <horizontal/>
      </border>
    </dxf>
    <dxf>
      <fill>
        <patternFill patternType="lightUp"/>
      </fill>
      <border>
        <left style="thin">
          <color auto="1"/>
        </left>
        <top style="thin">
          <color auto="1"/>
        </top>
        <vertical/>
        <horizontal/>
      </border>
    </dxf>
    <dxf>
      <fill>
        <patternFill patternType="lightUp"/>
      </fill>
      <border>
        <left style="thin">
          <color auto="1"/>
        </left>
        <right style="thin">
          <color auto="1"/>
        </right>
        <top style="thin">
          <color auto="1"/>
        </top>
        <bottom style="thin">
          <color auto="1"/>
        </bottom>
        <vertical/>
        <horizontal/>
      </border>
    </dxf>
    <dxf>
      <fill>
        <patternFill patternType="lightUp"/>
      </fill>
      <border>
        <left/>
        <right style="thin">
          <color auto="1"/>
        </right>
        <top style="thin">
          <color auto="1"/>
        </top>
        <bottom style="thin">
          <color auto="1"/>
        </bottom>
      </border>
    </dxf>
    <dxf>
      <fill>
        <patternFill patternType="lightUp"/>
      </fill>
      <border>
        <left style="thin">
          <color auto="1"/>
        </left>
        <right/>
        <top style="thin">
          <color auto="1"/>
        </top>
        <bottom style="thin">
          <color auto="1"/>
        </bottom>
        <vertical/>
        <horizontal/>
      </border>
    </dxf>
    <dxf>
      <fill>
        <patternFill patternType="lightUp"/>
      </fill>
      <border>
        <left style="thin">
          <color auto="1"/>
        </left>
        <right style="thin">
          <color auto="1"/>
        </right>
        <top/>
        <bottom style="thin">
          <color auto="1"/>
        </bottom>
        <vertical/>
        <horizontal/>
      </border>
    </dxf>
    <dxf>
      <fill>
        <patternFill patternType="lightUp"/>
      </fill>
      <border>
        <left style="thin">
          <color auto="1"/>
        </left>
        <right style="thin">
          <color auto="1"/>
        </right>
        <top style="thin">
          <color auto="1"/>
        </top>
        <bottom/>
        <vertical/>
        <horizontal/>
      </border>
    </dxf>
    <dxf>
      <fill>
        <patternFill patternType="lightUp"/>
      </fill>
      <border>
        <top style="thin">
          <color auto="1"/>
        </top>
        <bottom style="thin">
          <color auto="1"/>
        </bottom>
        <vertical/>
        <horizontal/>
      </border>
    </dxf>
    <dxf>
      <fill>
        <patternFill patternType="lightUp"/>
      </fill>
      <border>
        <top style="thin">
          <color auto="1"/>
        </top>
        <bottom style="thin">
          <color auto="1"/>
        </bottom>
        <vertical/>
        <horizontal/>
      </border>
    </dxf>
    <dxf>
      <fill>
        <patternFill patternType="lightUp"/>
      </fill>
      <border>
        <left style="thin">
          <color auto="1"/>
        </left>
        <right style="thin">
          <color auto="1"/>
        </right>
        <vertical/>
        <horizontal/>
      </border>
    </dxf>
    <dxf>
      <fill>
        <patternFill patternType="lightUp"/>
      </fill>
      <border>
        <left style="thin">
          <color auto="1"/>
        </left>
        <right style="thin">
          <color auto="1"/>
        </right>
        <vertical/>
        <horizontal/>
      </border>
    </dxf>
    <dxf>
      <fill>
        <patternFill patternType="lightUp"/>
      </fill>
      <border>
        <left style="thin">
          <color auto="1"/>
        </left>
        <bottom style="thin">
          <color auto="1"/>
        </bottom>
        <vertical/>
        <horizontal/>
      </border>
    </dxf>
    <dxf>
      <fill>
        <patternFill patternType="lightUp"/>
      </fill>
      <border>
        <right style="thin">
          <color auto="1"/>
        </right>
        <bottom style="thin">
          <color auto="1"/>
        </bottom>
        <vertical/>
        <horizontal/>
      </border>
    </dxf>
    <dxf>
      <fill>
        <patternFill patternType="lightUp"/>
      </fill>
      <border>
        <right style="thin">
          <color auto="1"/>
        </right>
        <top style="thin">
          <color auto="1"/>
        </top>
        <vertical/>
        <horizontal/>
      </border>
    </dxf>
    <dxf>
      <fill>
        <patternFill patternType="lightUp"/>
      </fill>
      <border>
        <left style="thin">
          <color auto="1"/>
        </left>
        <top style="thin">
          <color auto="1"/>
        </top>
        <vertical/>
        <horizontal/>
      </border>
    </dxf>
    <dxf>
      <fill>
        <patternFill patternType="lightUp"/>
      </fill>
      <border>
        <right style="thin">
          <color auto="1"/>
        </right>
        <vertical/>
        <horizontal/>
      </border>
    </dxf>
    <dxf>
      <fill>
        <patternFill patternType="lightUp"/>
      </fill>
      <border>
        <left style="thin">
          <color auto="1"/>
        </left>
        <vertical/>
        <horizontal/>
      </border>
    </dxf>
    <dxf>
      <fill>
        <patternFill patternType="lightUp"/>
      </fill>
      <border>
        <bottom style="thin">
          <color auto="1"/>
        </bottom>
        <vertical/>
        <horizontal/>
      </border>
    </dxf>
    <dxf>
      <fill>
        <patternFill patternType="lightUp"/>
      </fill>
      <border>
        <top style="thin">
          <color auto="1"/>
        </top>
        <vertical/>
        <horizontal/>
      </border>
    </dxf>
    <dxf>
      <fill>
        <patternFill patternType="lightUp"/>
      </fill>
    </dxf>
    <dxf>
      <font>
        <color theme="0" tint="-4.9989318521683403E-2"/>
      </font>
      <fill>
        <patternFill patternType="lightVertical">
          <bgColor theme="9" tint="-0.24994659260841701"/>
        </patternFill>
      </fill>
    </dxf>
    <dxf>
      <font>
        <color theme="0" tint="-4.9989318521683403E-2"/>
      </font>
      <fill>
        <patternFill patternType="lightGrid">
          <bgColor theme="7" tint="0.39994506668294322"/>
        </patternFill>
      </fill>
    </dxf>
    <dxf>
      <fill>
        <patternFill>
          <bgColor theme="1"/>
        </patternFill>
      </fill>
    </dxf>
    <dxf>
      <fill>
        <patternFill patternType="lightUp"/>
      </fill>
      <border>
        <left/>
        <right style="thin">
          <color auto="1"/>
        </right>
        <top style="thin">
          <color auto="1"/>
        </top>
        <bottom style="thin">
          <color auto="1"/>
        </bottom>
        <vertical/>
        <horizontal/>
      </border>
    </dxf>
    <dxf>
      <fill>
        <patternFill patternType="lightUp"/>
      </fill>
      <border>
        <left style="thin">
          <color auto="1"/>
        </left>
        <right/>
        <top style="thin">
          <color auto="1"/>
        </top>
        <bottom style="thin">
          <color auto="1"/>
        </bottom>
        <vertical/>
        <horizontal/>
      </border>
    </dxf>
    <dxf>
      <fill>
        <patternFill patternType="lightUp"/>
      </fill>
      <border>
        <top style="thin">
          <color auto="1"/>
        </top>
        <bottom style="thin">
          <color auto="1"/>
        </bottom>
        <vertical/>
        <horizontal/>
      </border>
    </dxf>
    <dxf>
      <fill>
        <patternFill patternType="lightUp"/>
      </fill>
      <border>
        <left style="thin">
          <color auto="1"/>
        </left>
        <right style="thin">
          <color auto="1"/>
        </right>
        <top/>
        <bottom/>
        <vertical/>
        <horizontal/>
      </border>
    </dxf>
    <dxf>
      <fill>
        <patternFill patternType="lightUp"/>
      </fill>
      <border>
        <left style="thin">
          <color auto="1"/>
        </left>
        <bottom style="thin">
          <color auto="1"/>
        </bottom>
        <vertical/>
        <horizontal/>
      </border>
    </dxf>
    <dxf>
      <fill>
        <patternFill patternType="lightUp"/>
      </fill>
      <border>
        <right style="thin">
          <color auto="1"/>
        </right>
        <bottom style="thin">
          <color auto="1"/>
        </bottom>
        <vertical/>
        <horizontal/>
      </border>
    </dxf>
    <dxf>
      <fill>
        <patternFill patternType="lightUp"/>
      </fill>
      <border>
        <right style="thin">
          <color auto="1"/>
        </right>
        <top style="thin">
          <color auto="1"/>
        </top>
        <vertical/>
        <horizontal/>
      </border>
    </dxf>
    <dxf>
      <fill>
        <patternFill patternType="lightUp"/>
      </fill>
      <border>
        <left style="thin">
          <color auto="1"/>
        </left>
        <top style="thin">
          <color auto="1"/>
        </top>
        <vertical/>
        <horizontal/>
      </border>
    </dxf>
    <dxf>
      <fill>
        <patternFill patternType="lightUp"/>
      </fill>
      <border>
        <left style="thin">
          <color auto="1"/>
        </left>
        <bottom style="thin">
          <color auto="1"/>
        </bottom>
        <vertical/>
        <horizontal/>
      </border>
    </dxf>
    <dxf>
      <fill>
        <patternFill patternType="lightUp"/>
      </fill>
      <border>
        <right style="thin">
          <color auto="1"/>
        </right>
        <bottom style="thin">
          <color auto="1"/>
        </bottom>
        <vertical/>
        <horizontal/>
      </border>
    </dxf>
    <dxf>
      <fill>
        <patternFill patternType="lightUp"/>
      </fill>
      <border>
        <right style="thin">
          <color auto="1"/>
        </right>
        <top style="thin">
          <color auto="1"/>
        </top>
        <vertical/>
        <horizontal/>
      </border>
    </dxf>
    <dxf>
      <fill>
        <patternFill patternType="lightUp"/>
      </fill>
      <border>
        <left style="thin">
          <color auto="1"/>
        </left>
        <top style="thin">
          <color auto="1"/>
        </top>
        <vertical/>
        <horizontal/>
      </border>
    </dxf>
    <dxf>
      <fill>
        <patternFill patternType="lightUp"/>
      </fill>
      <border>
        <left style="thin">
          <color auto="1"/>
        </left>
        <right style="thin">
          <color auto="1"/>
        </right>
        <top style="thin">
          <color auto="1"/>
        </top>
        <bottom style="thin">
          <color auto="1"/>
        </bottom>
        <vertical/>
        <horizontal/>
      </border>
    </dxf>
    <dxf>
      <fill>
        <patternFill patternType="lightUp"/>
      </fill>
      <border>
        <left/>
        <right style="thin">
          <color auto="1"/>
        </right>
        <top style="thin">
          <color auto="1"/>
        </top>
        <bottom style="thin">
          <color auto="1"/>
        </bottom>
      </border>
    </dxf>
    <dxf>
      <fill>
        <patternFill patternType="lightUp"/>
      </fill>
      <border>
        <left style="thin">
          <color auto="1"/>
        </left>
        <right/>
        <top style="thin">
          <color auto="1"/>
        </top>
        <bottom style="thin">
          <color auto="1"/>
        </bottom>
        <vertical/>
        <horizontal/>
      </border>
    </dxf>
    <dxf>
      <fill>
        <patternFill patternType="lightUp"/>
      </fill>
      <border>
        <left style="thin">
          <color auto="1"/>
        </left>
        <right style="thin">
          <color auto="1"/>
        </right>
        <top/>
        <bottom style="thin">
          <color auto="1"/>
        </bottom>
        <vertical/>
        <horizontal/>
      </border>
    </dxf>
    <dxf>
      <fill>
        <patternFill patternType="lightUp"/>
      </fill>
      <border>
        <left style="thin">
          <color auto="1"/>
        </left>
        <right style="thin">
          <color auto="1"/>
        </right>
        <top style="thin">
          <color auto="1"/>
        </top>
        <bottom/>
        <vertical/>
        <horizontal/>
      </border>
    </dxf>
    <dxf>
      <fill>
        <patternFill patternType="lightUp"/>
      </fill>
      <border>
        <top style="thin">
          <color auto="1"/>
        </top>
        <bottom style="thin">
          <color auto="1"/>
        </bottom>
        <vertical/>
        <horizontal/>
      </border>
    </dxf>
    <dxf>
      <fill>
        <patternFill patternType="lightUp"/>
      </fill>
      <border>
        <top style="thin">
          <color auto="1"/>
        </top>
        <bottom style="thin">
          <color auto="1"/>
        </bottom>
        <vertical/>
        <horizontal/>
      </border>
    </dxf>
    <dxf>
      <fill>
        <patternFill patternType="lightUp"/>
      </fill>
      <border>
        <left style="thin">
          <color auto="1"/>
        </left>
        <right style="thin">
          <color auto="1"/>
        </right>
        <vertical/>
        <horizontal/>
      </border>
    </dxf>
    <dxf>
      <fill>
        <patternFill patternType="lightUp"/>
      </fill>
      <border>
        <left style="thin">
          <color auto="1"/>
        </left>
        <right style="thin">
          <color auto="1"/>
        </right>
        <vertical/>
        <horizontal/>
      </border>
    </dxf>
    <dxf>
      <fill>
        <patternFill patternType="lightUp"/>
      </fill>
      <border>
        <left style="thin">
          <color auto="1"/>
        </left>
        <bottom style="thin">
          <color auto="1"/>
        </bottom>
        <vertical/>
        <horizontal/>
      </border>
    </dxf>
    <dxf>
      <fill>
        <patternFill patternType="lightUp"/>
      </fill>
      <border>
        <right style="thin">
          <color auto="1"/>
        </right>
        <bottom style="thin">
          <color auto="1"/>
        </bottom>
        <vertical/>
        <horizontal/>
      </border>
    </dxf>
    <dxf>
      <fill>
        <patternFill patternType="lightUp"/>
      </fill>
      <border>
        <right style="thin">
          <color auto="1"/>
        </right>
        <top style="thin">
          <color auto="1"/>
        </top>
        <vertical/>
        <horizontal/>
      </border>
    </dxf>
    <dxf>
      <fill>
        <patternFill patternType="lightUp"/>
      </fill>
      <border>
        <left style="thin">
          <color auto="1"/>
        </left>
        <top style="thin">
          <color auto="1"/>
        </top>
        <vertical/>
        <horizontal/>
      </border>
    </dxf>
    <dxf>
      <fill>
        <patternFill patternType="lightUp"/>
      </fill>
      <border>
        <right style="thin">
          <color auto="1"/>
        </right>
        <vertical/>
        <horizontal/>
      </border>
    </dxf>
    <dxf>
      <fill>
        <patternFill patternType="lightUp"/>
      </fill>
      <border>
        <left style="thin">
          <color auto="1"/>
        </left>
        <vertical/>
        <horizontal/>
      </border>
    </dxf>
    <dxf>
      <fill>
        <patternFill patternType="lightUp"/>
      </fill>
      <border>
        <bottom style="thin">
          <color auto="1"/>
        </bottom>
        <vertical/>
        <horizontal/>
      </border>
    </dxf>
    <dxf>
      <fill>
        <patternFill patternType="lightUp"/>
      </fill>
      <border>
        <top style="thin">
          <color auto="1"/>
        </top>
        <vertical/>
        <horizontal/>
      </border>
    </dxf>
    <dxf>
      <fill>
        <patternFill patternType="lightUp"/>
      </fill>
    </dxf>
    <dxf>
      <font>
        <color theme="0" tint="-4.9989318521683403E-2"/>
      </font>
      <fill>
        <patternFill patternType="lightVertical">
          <bgColor theme="9" tint="-0.24994659260841701"/>
        </patternFill>
      </fill>
    </dxf>
    <dxf>
      <font>
        <color theme="0" tint="-4.9989318521683403E-2"/>
      </font>
      <fill>
        <patternFill patternType="lightGrid">
          <bgColor theme="7" tint="0.39994506668294322"/>
        </patternFill>
      </fill>
    </dxf>
    <dxf>
      <fill>
        <patternFill>
          <bgColor theme="1"/>
        </patternFill>
      </fill>
    </dxf>
    <dxf>
      <fill>
        <patternFill patternType="lightUp"/>
      </fill>
      <border>
        <left/>
        <right style="thin">
          <color auto="1"/>
        </right>
        <top style="thin">
          <color auto="1"/>
        </top>
        <bottom style="thin">
          <color auto="1"/>
        </bottom>
        <vertical/>
        <horizontal/>
      </border>
    </dxf>
    <dxf>
      <fill>
        <patternFill patternType="lightUp"/>
      </fill>
      <border>
        <left style="thin">
          <color auto="1"/>
        </left>
        <right/>
        <top style="thin">
          <color auto="1"/>
        </top>
        <bottom style="thin">
          <color auto="1"/>
        </bottom>
        <vertical/>
        <horizontal/>
      </border>
    </dxf>
    <dxf>
      <fill>
        <patternFill patternType="lightUp"/>
      </fill>
      <border>
        <top style="thin">
          <color auto="1"/>
        </top>
        <bottom style="thin">
          <color auto="1"/>
        </bottom>
        <vertical/>
        <horizontal/>
      </border>
    </dxf>
    <dxf>
      <fill>
        <patternFill patternType="lightUp"/>
      </fill>
      <border>
        <left style="thin">
          <color auto="1"/>
        </left>
        <right style="thin">
          <color auto="1"/>
        </right>
        <top/>
        <bottom/>
        <vertical/>
        <horizontal/>
      </border>
    </dxf>
    <dxf>
      <fill>
        <patternFill patternType="lightUp"/>
      </fill>
      <border>
        <left style="thin">
          <color auto="1"/>
        </left>
        <bottom style="thin">
          <color auto="1"/>
        </bottom>
        <vertical/>
        <horizontal/>
      </border>
    </dxf>
    <dxf>
      <fill>
        <patternFill patternType="lightUp"/>
      </fill>
      <border>
        <right style="thin">
          <color auto="1"/>
        </right>
        <bottom style="thin">
          <color auto="1"/>
        </bottom>
        <vertical/>
        <horizontal/>
      </border>
    </dxf>
    <dxf>
      <fill>
        <patternFill patternType="lightUp"/>
      </fill>
      <border>
        <right style="thin">
          <color auto="1"/>
        </right>
        <top style="thin">
          <color auto="1"/>
        </top>
        <vertical/>
        <horizontal/>
      </border>
    </dxf>
    <dxf>
      <fill>
        <patternFill patternType="lightUp"/>
      </fill>
      <border>
        <left style="thin">
          <color auto="1"/>
        </left>
        <top style="thin">
          <color auto="1"/>
        </top>
        <vertical/>
        <horizontal/>
      </border>
    </dxf>
    <dxf>
      <fill>
        <patternFill patternType="lightUp"/>
      </fill>
      <border>
        <left style="thin">
          <color auto="1"/>
        </left>
        <bottom style="thin">
          <color auto="1"/>
        </bottom>
        <vertical/>
        <horizontal/>
      </border>
    </dxf>
    <dxf>
      <fill>
        <patternFill patternType="lightUp"/>
      </fill>
      <border>
        <right style="thin">
          <color auto="1"/>
        </right>
        <bottom style="thin">
          <color auto="1"/>
        </bottom>
        <vertical/>
        <horizontal/>
      </border>
    </dxf>
    <dxf>
      <fill>
        <patternFill patternType="lightUp"/>
      </fill>
      <border>
        <right style="thin">
          <color auto="1"/>
        </right>
        <top style="thin">
          <color auto="1"/>
        </top>
        <vertical/>
        <horizontal/>
      </border>
    </dxf>
    <dxf>
      <fill>
        <patternFill patternType="lightUp"/>
      </fill>
      <border>
        <left style="thin">
          <color auto="1"/>
        </left>
        <top style="thin">
          <color auto="1"/>
        </top>
        <vertical/>
        <horizontal/>
      </border>
    </dxf>
    <dxf>
      <fill>
        <patternFill patternType="lightUp"/>
      </fill>
      <border>
        <left style="thin">
          <color auto="1"/>
        </left>
        <right style="thin">
          <color auto="1"/>
        </right>
        <top style="thin">
          <color auto="1"/>
        </top>
        <bottom style="thin">
          <color auto="1"/>
        </bottom>
        <vertical/>
        <horizontal/>
      </border>
    </dxf>
    <dxf>
      <fill>
        <patternFill patternType="lightUp"/>
      </fill>
      <border>
        <left/>
        <right style="thin">
          <color auto="1"/>
        </right>
        <top style="thin">
          <color auto="1"/>
        </top>
        <bottom style="thin">
          <color auto="1"/>
        </bottom>
      </border>
    </dxf>
    <dxf>
      <fill>
        <patternFill patternType="lightUp"/>
      </fill>
      <border>
        <left style="thin">
          <color auto="1"/>
        </left>
        <right/>
        <top style="thin">
          <color auto="1"/>
        </top>
        <bottom style="thin">
          <color auto="1"/>
        </bottom>
        <vertical/>
        <horizontal/>
      </border>
    </dxf>
    <dxf>
      <fill>
        <patternFill patternType="lightUp"/>
      </fill>
      <border>
        <left style="thin">
          <color auto="1"/>
        </left>
        <right style="thin">
          <color auto="1"/>
        </right>
        <top/>
        <bottom style="thin">
          <color auto="1"/>
        </bottom>
        <vertical/>
        <horizontal/>
      </border>
    </dxf>
    <dxf>
      <fill>
        <patternFill patternType="lightUp"/>
      </fill>
      <border>
        <left style="thin">
          <color auto="1"/>
        </left>
        <right style="thin">
          <color auto="1"/>
        </right>
        <top style="thin">
          <color auto="1"/>
        </top>
        <bottom/>
        <vertical/>
        <horizontal/>
      </border>
    </dxf>
    <dxf>
      <fill>
        <patternFill patternType="lightUp"/>
      </fill>
      <border>
        <top style="thin">
          <color auto="1"/>
        </top>
        <bottom style="thin">
          <color auto="1"/>
        </bottom>
        <vertical/>
        <horizontal/>
      </border>
    </dxf>
    <dxf>
      <fill>
        <patternFill patternType="lightUp"/>
      </fill>
      <border>
        <top style="thin">
          <color auto="1"/>
        </top>
        <bottom style="thin">
          <color auto="1"/>
        </bottom>
        <vertical/>
        <horizontal/>
      </border>
    </dxf>
    <dxf>
      <fill>
        <patternFill patternType="lightUp"/>
      </fill>
      <border>
        <left style="thin">
          <color auto="1"/>
        </left>
        <right style="thin">
          <color auto="1"/>
        </right>
        <vertical/>
        <horizontal/>
      </border>
    </dxf>
    <dxf>
      <fill>
        <patternFill patternType="lightUp"/>
      </fill>
      <border>
        <left style="thin">
          <color auto="1"/>
        </left>
        <right style="thin">
          <color auto="1"/>
        </right>
        <vertical/>
        <horizontal/>
      </border>
    </dxf>
    <dxf>
      <fill>
        <patternFill patternType="lightUp"/>
      </fill>
      <border>
        <left style="thin">
          <color auto="1"/>
        </left>
        <bottom style="thin">
          <color auto="1"/>
        </bottom>
        <vertical/>
        <horizontal/>
      </border>
    </dxf>
    <dxf>
      <fill>
        <patternFill patternType="lightUp"/>
      </fill>
      <border>
        <right style="thin">
          <color auto="1"/>
        </right>
        <bottom style="thin">
          <color auto="1"/>
        </bottom>
        <vertical/>
        <horizontal/>
      </border>
    </dxf>
    <dxf>
      <fill>
        <patternFill patternType="lightUp"/>
      </fill>
      <border>
        <right style="thin">
          <color auto="1"/>
        </right>
        <top style="thin">
          <color auto="1"/>
        </top>
        <vertical/>
        <horizontal/>
      </border>
    </dxf>
    <dxf>
      <fill>
        <patternFill patternType="lightUp"/>
      </fill>
      <border>
        <left style="thin">
          <color auto="1"/>
        </left>
        <top style="thin">
          <color auto="1"/>
        </top>
        <vertical/>
        <horizontal/>
      </border>
    </dxf>
    <dxf>
      <fill>
        <patternFill patternType="lightUp"/>
      </fill>
      <border>
        <right style="thin">
          <color auto="1"/>
        </right>
        <vertical/>
        <horizontal/>
      </border>
    </dxf>
    <dxf>
      <fill>
        <patternFill patternType="lightUp"/>
      </fill>
      <border>
        <left style="thin">
          <color auto="1"/>
        </left>
        <vertical/>
        <horizontal/>
      </border>
    </dxf>
    <dxf>
      <fill>
        <patternFill patternType="lightUp"/>
      </fill>
      <border>
        <bottom style="thin">
          <color auto="1"/>
        </bottom>
        <vertical/>
        <horizontal/>
      </border>
    </dxf>
    <dxf>
      <fill>
        <patternFill patternType="lightUp"/>
      </fill>
      <border>
        <top style="thin">
          <color auto="1"/>
        </top>
        <vertical/>
        <horizontal/>
      </border>
    </dxf>
    <dxf>
      <fill>
        <patternFill patternType="lightUp"/>
      </fill>
    </dxf>
    <dxf>
      <font>
        <color theme="0" tint="-4.9989318521683403E-2"/>
      </font>
      <fill>
        <patternFill patternType="lightVertical">
          <bgColor theme="9" tint="-0.24994659260841701"/>
        </patternFill>
      </fill>
    </dxf>
    <dxf>
      <font>
        <color theme="0" tint="-4.9989318521683403E-2"/>
      </font>
      <fill>
        <patternFill patternType="lightGrid">
          <bgColor theme="7" tint="0.39994506668294322"/>
        </patternFill>
      </fill>
    </dxf>
    <dxf>
      <fill>
        <patternFill>
          <bgColor theme="1"/>
        </patternFill>
      </fill>
    </dxf>
    <dxf>
      <fill>
        <patternFill patternType="lightUp"/>
      </fill>
      <border>
        <left/>
        <right style="thin">
          <color auto="1"/>
        </right>
        <top style="thin">
          <color auto="1"/>
        </top>
        <bottom style="thin">
          <color auto="1"/>
        </bottom>
        <vertical/>
        <horizontal/>
      </border>
    </dxf>
    <dxf>
      <fill>
        <patternFill patternType="lightUp"/>
      </fill>
      <border>
        <left style="thin">
          <color auto="1"/>
        </left>
        <right/>
        <top style="thin">
          <color auto="1"/>
        </top>
        <bottom style="thin">
          <color auto="1"/>
        </bottom>
        <vertical/>
        <horizontal/>
      </border>
    </dxf>
    <dxf>
      <fill>
        <patternFill patternType="lightUp"/>
      </fill>
      <border>
        <top style="thin">
          <color auto="1"/>
        </top>
        <bottom style="thin">
          <color auto="1"/>
        </bottom>
        <vertical/>
        <horizontal/>
      </border>
    </dxf>
    <dxf>
      <fill>
        <patternFill patternType="lightUp"/>
      </fill>
      <border>
        <left style="thin">
          <color auto="1"/>
        </left>
        <right style="thin">
          <color auto="1"/>
        </right>
        <top/>
        <bottom/>
        <vertical/>
        <horizontal/>
      </border>
    </dxf>
    <dxf>
      <fill>
        <patternFill patternType="lightUp"/>
      </fill>
      <border>
        <left style="thin">
          <color auto="1"/>
        </left>
        <bottom style="thin">
          <color auto="1"/>
        </bottom>
        <vertical/>
        <horizontal/>
      </border>
    </dxf>
    <dxf>
      <fill>
        <patternFill patternType="lightUp"/>
      </fill>
      <border>
        <right style="thin">
          <color auto="1"/>
        </right>
        <bottom style="thin">
          <color auto="1"/>
        </bottom>
        <vertical/>
        <horizontal/>
      </border>
    </dxf>
    <dxf>
      <fill>
        <patternFill patternType="lightUp"/>
      </fill>
      <border>
        <right style="thin">
          <color auto="1"/>
        </right>
        <top style="thin">
          <color auto="1"/>
        </top>
        <vertical/>
        <horizontal/>
      </border>
    </dxf>
    <dxf>
      <fill>
        <patternFill patternType="lightUp"/>
      </fill>
      <border>
        <left style="thin">
          <color auto="1"/>
        </left>
        <top style="thin">
          <color auto="1"/>
        </top>
        <vertical/>
        <horizontal/>
      </border>
    </dxf>
    <dxf>
      <fill>
        <patternFill patternType="lightUp"/>
      </fill>
      <border>
        <left style="thin">
          <color auto="1"/>
        </left>
        <bottom style="thin">
          <color auto="1"/>
        </bottom>
        <vertical/>
        <horizontal/>
      </border>
    </dxf>
    <dxf>
      <fill>
        <patternFill patternType="lightUp"/>
      </fill>
      <border>
        <right style="thin">
          <color auto="1"/>
        </right>
        <bottom style="thin">
          <color auto="1"/>
        </bottom>
        <vertical/>
        <horizontal/>
      </border>
    </dxf>
    <dxf>
      <fill>
        <patternFill patternType="lightUp"/>
      </fill>
      <border>
        <right style="thin">
          <color auto="1"/>
        </right>
        <top style="thin">
          <color auto="1"/>
        </top>
        <vertical/>
        <horizontal/>
      </border>
    </dxf>
    <dxf>
      <fill>
        <patternFill patternType="lightUp"/>
      </fill>
      <border>
        <left style="thin">
          <color auto="1"/>
        </left>
        <top style="thin">
          <color auto="1"/>
        </top>
        <vertical/>
        <horizontal/>
      </border>
    </dxf>
    <dxf>
      <fill>
        <patternFill patternType="lightUp"/>
      </fill>
      <border>
        <left style="thin">
          <color auto="1"/>
        </left>
        <right style="thin">
          <color auto="1"/>
        </right>
        <top style="thin">
          <color auto="1"/>
        </top>
        <bottom style="thin">
          <color auto="1"/>
        </bottom>
        <vertical/>
        <horizontal/>
      </border>
    </dxf>
    <dxf>
      <fill>
        <patternFill patternType="lightUp"/>
      </fill>
      <border>
        <left/>
        <right style="thin">
          <color auto="1"/>
        </right>
        <top style="thin">
          <color auto="1"/>
        </top>
        <bottom style="thin">
          <color auto="1"/>
        </bottom>
      </border>
    </dxf>
    <dxf>
      <fill>
        <patternFill patternType="lightUp"/>
      </fill>
      <border>
        <left style="thin">
          <color auto="1"/>
        </left>
        <right/>
        <top style="thin">
          <color auto="1"/>
        </top>
        <bottom style="thin">
          <color auto="1"/>
        </bottom>
        <vertical/>
        <horizontal/>
      </border>
    </dxf>
    <dxf>
      <fill>
        <patternFill patternType="lightUp"/>
      </fill>
      <border>
        <left style="thin">
          <color auto="1"/>
        </left>
        <right style="thin">
          <color auto="1"/>
        </right>
        <top/>
        <bottom style="thin">
          <color auto="1"/>
        </bottom>
        <vertical/>
        <horizontal/>
      </border>
    </dxf>
    <dxf>
      <fill>
        <patternFill patternType="lightUp"/>
      </fill>
      <border>
        <left style="thin">
          <color auto="1"/>
        </left>
        <right style="thin">
          <color auto="1"/>
        </right>
        <top style="thin">
          <color auto="1"/>
        </top>
        <bottom/>
        <vertical/>
        <horizontal/>
      </border>
    </dxf>
    <dxf>
      <fill>
        <patternFill patternType="lightUp"/>
      </fill>
      <border>
        <top style="thin">
          <color auto="1"/>
        </top>
        <bottom style="thin">
          <color auto="1"/>
        </bottom>
        <vertical/>
        <horizontal/>
      </border>
    </dxf>
    <dxf>
      <fill>
        <patternFill patternType="lightUp"/>
      </fill>
      <border>
        <top style="thin">
          <color auto="1"/>
        </top>
        <bottom style="thin">
          <color auto="1"/>
        </bottom>
        <vertical/>
        <horizontal/>
      </border>
    </dxf>
    <dxf>
      <fill>
        <patternFill patternType="lightUp"/>
      </fill>
      <border>
        <left style="thin">
          <color auto="1"/>
        </left>
        <right style="thin">
          <color auto="1"/>
        </right>
        <vertical/>
        <horizontal/>
      </border>
    </dxf>
    <dxf>
      <fill>
        <patternFill patternType="lightUp"/>
      </fill>
      <border>
        <left style="thin">
          <color auto="1"/>
        </left>
        <right style="thin">
          <color auto="1"/>
        </right>
        <vertical/>
        <horizontal/>
      </border>
    </dxf>
    <dxf>
      <fill>
        <patternFill patternType="lightUp"/>
      </fill>
      <border>
        <left style="thin">
          <color auto="1"/>
        </left>
        <bottom style="thin">
          <color auto="1"/>
        </bottom>
        <vertical/>
        <horizontal/>
      </border>
    </dxf>
    <dxf>
      <fill>
        <patternFill patternType="lightUp"/>
      </fill>
      <border>
        <right style="thin">
          <color auto="1"/>
        </right>
        <bottom style="thin">
          <color auto="1"/>
        </bottom>
        <vertical/>
        <horizontal/>
      </border>
    </dxf>
    <dxf>
      <fill>
        <patternFill patternType="lightUp"/>
      </fill>
      <border>
        <right style="thin">
          <color auto="1"/>
        </right>
        <top style="thin">
          <color auto="1"/>
        </top>
        <vertical/>
        <horizontal/>
      </border>
    </dxf>
    <dxf>
      <fill>
        <patternFill patternType="lightUp"/>
      </fill>
      <border>
        <left style="thin">
          <color auto="1"/>
        </left>
        <top style="thin">
          <color auto="1"/>
        </top>
        <vertical/>
        <horizontal/>
      </border>
    </dxf>
    <dxf>
      <fill>
        <patternFill patternType="lightUp"/>
      </fill>
      <border>
        <right style="thin">
          <color auto="1"/>
        </right>
        <vertical/>
        <horizontal/>
      </border>
    </dxf>
    <dxf>
      <fill>
        <patternFill patternType="lightUp"/>
      </fill>
      <border>
        <left style="thin">
          <color auto="1"/>
        </left>
        <vertical/>
        <horizontal/>
      </border>
    </dxf>
    <dxf>
      <fill>
        <patternFill patternType="lightUp"/>
      </fill>
      <border>
        <bottom style="thin">
          <color auto="1"/>
        </bottom>
        <vertical/>
        <horizontal/>
      </border>
    </dxf>
    <dxf>
      <fill>
        <patternFill patternType="lightUp"/>
      </fill>
      <border>
        <top style="thin">
          <color auto="1"/>
        </top>
        <vertical/>
        <horizontal/>
      </border>
    </dxf>
    <dxf>
      <fill>
        <patternFill patternType="lightUp"/>
      </fill>
    </dxf>
    <dxf>
      <font>
        <color theme="0" tint="-4.9989318521683403E-2"/>
      </font>
      <fill>
        <patternFill patternType="lightVertical">
          <bgColor theme="9" tint="-0.24994659260841701"/>
        </patternFill>
      </fill>
    </dxf>
    <dxf>
      <font>
        <color theme="0" tint="-4.9989318521683403E-2"/>
      </font>
      <fill>
        <patternFill patternType="lightGrid">
          <bgColor theme="7" tint="0.39994506668294322"/>
        </patternFill>
      </fill>
    </dxf>
    <dxf>
      <fill>
        <patternFill>
          <bgColor theme="1"/>
        </patternFill>
      </fill>
    </dxf>
    <dxf>
      <fill>
        <patternFill patternType="lightUp"/>
      </fill>
      <border>
        <left/>
        <right style="thin">
          <color auto="1"/>
        </right>
        <top style="thin">
          <color auto="1"/>
        </top>
        <bottom style="thin">
          <color auto="1"/>
        </bottom>
        <vertical/>
        <horizontal/>
      </border>
    </dxf>
    <dxf>
      <fill>
        <patternFill patternType="lightUp"/>
      </fill>
      <border>
        <left style="thin">
          <color auto="1"/>
        </left>
        <right/>
        <top style="thin">
          <color auto="1"/>
        </top>
        <bottom style="thin">
          <color auto="1"/>
        </bottom>
        <vertical/>
        <horizontal/>
      </border>
    </dxf>
    <dxf>
      <fill>
        <patternFill patternType="lightUp"/>
      </fill>
      <border>
        <top style="thin">
          <color auto="1"/>
        </top>
        <bottom style="thin">
          <color auto="1"/>
        </bottom>
        <vertical/>
        <horizontal/>
      </border>
    </dxf>
    <dxf>
      <fill>
        <patternFill patternType="lightUp"/>
      </fill>
      <border>
        <left style="thin">
          <color auto="1"/>
        </left>
        <right style="thin">
          <color auto="1"/>
        </right>
        <top/>
        <bottom/>
        <vertical/>
        <horizontal/>
      </border>
    </dxf>
    <dxf>
      <fill>
        <patternFill patternType="lightUp"/>
      </fill>
      <border>
        <left style="thin">
          <color auto="1"/>
        </left>
        <bottom style="thin">
          <color auto="1"/>
        </bottom>
        <vertical/>
        <horizontal/>
      </border>
    </dxf>
    <dxf>
      <fill>
        <patternFill patternType="lightUp"/>
      </fill>
      <border>
        <right style="thin">
          <color auto="1"/>
        </right>
        <bottom style="thin">
          <color auto="1"/>
        </bottom>
        <vertical/>
        <horizontal/>
      </border>
    </dxf>
    <dxf>
      <fill>
        <patternFill patternType="lightUp"/>
      </fill>
      <border>
        <right style="thin">
          <color auto="1"/>
        </right>
        <top style="thin">
          <color auto="1"/>
        </top>
        <vertical/>
        <horizontal/>
      </border>
    </dxf>
    <dxf>
      <fill>
        <patternFill patternType="lightUp"/>
      </fill>
      <border>
        <left style="thin">
          <color auto="1"/>
        </left>
        <top style="thin">
          <color auto="1"/>
        </top>
        <vertical/>
        <horizontal/>
      </border>
    </dxf>
    <dxf>
      <fill>
        <patternFill patternType="lightUp"/>
      </fill>
      <border>
        <left style="thin">
          <color auto="1"/>
        </left>
        <bottom style="thin">
          <color auto="1"/>
        </bottom>
        <vertical/>
        <horizontal/>
      </border>
    </dxf>
    <dxf>
      <fill>
        <patternFill patternType="lightUp"/>
      </fill>
      <border>
        <right style="thin">
          <color auto="1"/>
        </right>
        <bottom style="thin">
          <color auto="1"/>
        </bottom>
        <vertical/>
        <horizontal/>
      </border>
    </dxf>
    <dxf>
      <fill>
        <patternFill patternType="lightUp"/>
      </fill>
      <border>
        <right style="thin">
          <color auto="1"/>
        </right>
        <top style="thin">
          <color auto="1"/>
        </top>
        <vertical/>
        <horizontal/>
      </border>
    </dxf>
    <dxf>
      <fill>
        <patternFill patternType="lightUp"/>
      </fill>
      <border>
        <left style="thin">
          <color auto="1"/>
        </left>
        <top style="thin">
          <color auto="1"/>
        </top>
        <vertical/>
        <horizontal/>
      </border>
    </dxf>
    <dxf>
      <fill>
        <patternFill patternType="lightUp"/>
      </fill>
      <border>
        <left style="thin">
          <color auto="1"/>
        </left>
        <right style="thin">
          <color auto="1"/>
        </right>
        <top style="thin">
          <color auto="1"/>
        </top>
        <bottom style="thin">
          <color auto="1"/>
        </bottom>
        <vertical/>
        <horizontal/>
      </border>
    </dxf>
    <dxf>
      <fill>
        <patternFill patternType="lightUp"/>
      </fill>
      <border>
        <left/>
        <right style="thin">
          <color auto="1"/>
        </right>
        <top style="thin">
          <color auto="1"/>
        </top>
        <bottom style="thin">
          <color auto="1"/>
        </bottom>
      </border>
    </dxf>
    <dxf>
      <fill>
        <patternFill patternType="lightUp"/>
      </fill>
      <border>
        <left style="thin">
          <color auto="1"/>
        </left>
        <right/>
        <top style="thin">
          <color auto="1"/>
        </top>
        <bottom style="thin">
          <color auto="1"/>
        </bottom>
        <vertical/>
        <horizontal/>
      </border>
    </dxf>
    <dxf>
      <fill>
        <patternFill patternType="lightUp"/>
      </fill>
      <border>
        <left style="thin">
          <color auto="1"/>
        </left>
        <right style="thin">
          <color auto="1"/>
        </right>
        <top/>
        <bottom style="thin">
          <color auto="1"/>
        </bottom>
        <vertical/>
        <horizontal/>
      </border>
    </dxf>
    <dxf>
      <fill>
        <patternFill patternType="lightUp"/>
      </fill>
      <border>
        <left style="thin">
          <color auto="1"/>
        </left>
        <right style="thin">
          <color auto="1"/>
        </right>
        <top style="thin">
          <color auto="1"/>
        </top>
        <bottom/>
        <vertical/>
        <horizontal/>
      </border>
    </dxf>
    <dxf>
      <fill>
        <patternFill patternType="lightUp"/>
      </fill>
      <border>
        <top style="thin">
          <color auto="1"/>
        </top>
        <bottom style="thin">
          <color auto="1"/>
        </bottom>
        <vertical/>
        <horizontal/>
      </border>
    </dxf>
    <dxf>
      <fill>
        <patternFill patternType="lightUp"/>
      </fill>
      <border>
        <top style="thin">
          <color auto="1"/>
        </top>
        <bottom style="thin">
          <color auto="1"/>
        </bottom>
        <vertical/>
        <horizontal/>
      </border>
    </dxf>
    <dxf>
      <fill>
        <patternFill patternType="lightUp"/>
      </fill>
      <border>
        <left style="thin">
          <color auto="1"/>
        </left>
        <right style="thin">
          <color auto="1"/>
        </right>
        <vertical/>
        <horizontal/>
      </border>
    </dxf>
    <dxf>
      <fill>
        <patternFill patternType="lightUp"/>
      </fill>
      <border>
        <left style="thin">
          <color auto="1"/>
        </left>
        <right style="thin">
          <color auto="1"/>
        </right>
        <vertical/>
        <horizontal/>
      </border>
    </dxf>
    <dxf>
      <fill>
        <patternFill patternType="lightUp"/>
      </fill>
      <border>
        <left style="thin">
          <color auto="1"/>
        </left>
        <bottom style="thin">
          <color auto="1"/>
        </bottom>
        <vertical/>
        <horizontal/>
      </border>
    </dxf>
    <dxf>
      <fill>
        <patternFill patternType="lightUp"/>
      </fill>
      <border>
        <right style="thin">
          <color auto="1"/>
        </right>
        <bottom style="thin">
          <color auto="1"/>
        </bottom>
        <vertical/>
        <horizontal/>
      </border>
    </dxf>
    <dxf>
      <fill>
        <patternFill patternType="lightUp"/>
      </fill>
      <border>
        <right style="thin">
          <color auto="1"/>
        </right>
        <top style="thin">
          <color auto="1"/>
        </top>
        <vertical/>
        <horizontal/>
      </border>
    </dxf>
    <dxf>
      <fill>
        <patternFill patternType="lightUp"/>
      </fill>
      <border>
        <left style="thin">
          <color auto="1"/>
        </left>
        <top style="thin">
          <color auto="1"/>
        </top>
        <vertical/>
        <horizontal/>
      </border>
    </dxf>
    <dxf>
      <fill>
        <patternFill patternType="lightUp"/>
      </fill>
      <border>
        <right style="thin">
          <color auto="1"/>
        </right>
        <vertical/>
        <horizontal/>
      </border>
    </dxf>
    <dxf>
      <fill>
        <patternFill patternType="lightUp"/>
      </fill>
      <border>
        <left style="thin">
          <color auto="1"/>
        </left>
        <vertical/>
        <horizontal/>
      </border>
    </dxf>
    <dxf>
      <fill>
        <patternFill patternType="lightUp"/>
      </fill>
      <border>
        <bottom style="thin">
          <color auto="1"/>
        </bottom>
        <vertical/>
        <horizontal/>
      </border>
    </dxf>
    <dxf>
      <fill>
        <patternFill patternType="lightUp"/>
      </fill>
      <border>
        <top style="thin">
          <color auto="1"/>
        </top>
        <vertical/>
        <horizontal/>
      </border>
    </dxf>
    <dxf>
      <fill>
        <patternFill patternType="lightUp"/>
      </fill>
    </dxf>
    <dxf>
      <font>
        <color theme="0" tint="-4.9989318521683403E-2"/>
      </font>
      <fill>
        <patternFill patternType="lightVertical">
          <bgColor theme="9" tint="-0.24994659260841701"/>
        </patternFill>
      </fill>
    </dxf>
    <dxf>
      <font>
        <color theme="0" tint="-4.9989318521683403E-2"/>
      </font>
      <fill>
        <patternFill patternType="lightGrid">
          <bgColor theme="7" tint="0.39994506668294322"/>
        </patternFill>
      </fill>
    </dxf>
    <dxf>
      <fill>
        <patternFill>
          <bgColor theme="1"/>
        </patternFill>
      </fill>
    </dxf>
    <dxf>
      <fill>
        <patternFill patternType="lightUp"/>
      </fill>
      <border>
        <left/>
        <right style="thin">
          <color auto="1"/>
        </right>
        <top style="thin">
          <color auto="1"/>
        </top>
        <bottom style="thin">
          <color auto="1"/>
        </bottom>
        <vertical/>
        <horizontal/>
      </border>
    </dxf>
    <dxf>
      <fill>
        <patternFill patternType="lightUp"/>
      </fill>
      <border>
        <left style="thin">
          <color auto="1"/>
        </left>
        <right/>
        <top style="thin">
          <color auto="1"/>
        </top>
        <bottom style="thin">
          <color auto="1"/>
        </bottom>
        <vertical/>
        <horizontal/>
      </border>
    </dxf>
    <dxf>
      <fill>
        <patternFill patternType="lightUp"/>
      </fill>
      <border>
        <top style="thin">
          <color auto="1"/>
        </top>
        <bottom style="thin">
          <color auto="1"/>
        </bottom>
        <vertical/>
        <horizontal/>
      </border>
    </dxf>
    <dxf>
      <fill>
        <patternFill patternType="lightUp"/>
      </fill>
      <border>
        <left style="thin">
          <color auto="1"/>
        </left>
        <right style="thin">
          <color auto="1"/>
        </right>
        <top/>
        <bottom/>
        <vertical/>
        <horizontal/>
      </border>
    </dxf>
    <dxf>
      <fill>
        <patternFill patternType="lightUp"/>
      </fill>
      <border>
        <left style="thin">
          <color auto="1"/>
        </left>
        <bottom style="thin">
          <color auto="1"/>
        </bottom>
        <vertical/>
        <horizontal/>
      </border>
    </dxf>
    <dxf>
      <fill>
        <patternFill patternType="lightUp"/>
      </fill>
      <border>
        <right style="thin">
          <color auto="1"/>
        </right>
        <bottom style="thin">
          <color auto="1"/>
        </bottom>
        <vertical/>
        <horizontal/>
      </border>
    </dxf>
    <dxf>
      <fill>
        <patternFill patternType="lightUp"/>
      </fill>
      <border>
        <right style="thin">
          <color auto="1"/>
        </right>
        <top style="thin">
          <color auto="1"/>
        </top>
        <vertical/>
        <horizontal/>
      </border>
    </dxf>
    <dxf>
      <fill>
        <patternFill patternType="lightUp"/>
      </fill>
      <border>
        <left style="thin">
          <color auto="1"/>
        </left>
        <top style="thin">
          <color auto="1"/>
        </top>
        <vertical/>
        <horizontal/>
      </border>
    </dxf>
    <dxf>
      <fill>
        <patternFill patternType="lightUp"/>
      </fill>
      <border>
        <left style="thin">
          <color auto="1"/>
        </left>
        <bottom style="thin">
          <color auto="1"/>
        </bottom>
        <vertical/>
        <horizontal/>
      </border>
    </dxf>
    <dxf>
      <fill>
        <patternFill patternType="lightUp"/>
      </fill>
      <border>
        <right style="thin">
          <color auto="1"/>
        </right>
        <bottom style="thin">
          <color auto="1"/>
        </bottom>
        <vertical/>
        <horizontal/>
      </border>
    </dxf>
    <dxf>
      <fill>
        <patternFill patternType="lightUp"/>
      </fill>
      <border>
        <right style="thin">
          <color auto="1"/>
        </right>
        <top style="thin">
          <color auto="1"/>
        </top>
        <vertical/>
        <horizontal/>
      </border>
    </dxf>
    <dxf>
      <fill>
        <patternFill patternType="lightUp"/>
      </fill>
      <border>
        <left style="thin">
          <color auto="1"/>
        </left>
        <top style="thin">
          <color auto="1"/>
        </top>
        <vertical/>
        <horizontal/>
      </border>
    </dxf>
    <dxf>
      <fill>
        <patternFill patternType="lightUp"/>
      </fill>
      <border>
        <left style="thin">
          <color auto="1"/>
        </left>
        <right style="thin">
          <color auto="1"/>
        </right>
        <top style="thin">
          <color auto="1"/>
        </top>
        <bottom style="thin">
          <color auto="1"/>
        </bottom>
        <vertical/>
        <horizontal/>
      </border>
    </dxf>
    <dxf>
      <fill>
        <patternFill patternType="lightUp"/>
      </fill>
      <border>
        <left/>
        <right style="thin">
          <color auto="1"/>
        </right>
        <top style="thin">
          <color auto="1"/>
        </top>
        <bottom style="thin">
          <color auto="1"/>
        </bottom>
      </border>
    </dxf>
    <dxf>
      <fill>
        <patternFill patternType="lightUp"/>
      </fill>
      <border>
        <left style="thin">
          <color auto="1"/>
        </left>
        <right/>
        <top style="thin">
          <color auto="1"/>
        </top>
        <bottom style="thin">
          <color auto="1"/>
        </bottom>
        <vertical/>
        <horizontal/>
      </border>
    </dxf>
    <dxf>
      <fill>
        <patternFill patternType="lightUp"/>
      </fill>
      <border>
        <left style="thin">
          <color auto="1"/>
        </left>
        <right style="thin">
          <color auto="1"/>
        </right>
        <top/>
        <bottom style="thin">
          <color auto="1"/>
        </bottom>
        <vertical/>
        <horizontal/>
      </border>
    </dxf>
    <dxf>
      <fill>
        <patternFill patternType="lightUp"/>
      </fill>
      <border>
        <left style="thin">
          <color auto="1"/>
        </left>
        <right style="thin">
          <color auto="1"/>
        </right>
        <top style="thin">
          <color auto="1"/>
        </top>
        <bottom/>
        <vertical/>
        <horizontal/>
      </border>
    </dxf>
    <dxf>
      <fill>
        <patternFill patternType="lightUp"/>
      </fill>
      <border>
        <top style="thin">
          <color auto="1"/>
        </top>
        <bottom style="thin">
          <color auto="1"/>
        </bottom>
        <vertical/>
        <horizontal/>
      </border>
    </dxf>
    <dxf>
      <fill>
        <patternFill patternType="lightUp"/>
      </fill>
      <border>
        <top style="thin">
          <color auto="1"/>
        </top>
        <bottom style="thin">
          <color auto="1"/>
        </bottom>
        <vertical/>
        <horizontal/>
      </border>
    </dxf>
    <dxf>
      <fill>
        <patternFill patternType="lightUp"/>
      </fill>
      <border>
        <left style="thin">
          <color auto="1"/>
        </left>
        <right style="thin">
          <color auto="1"/>
        </right>
        <vertical/>
        <horizontal/>
      </border>
    </dxf>
    <dxf>
      <fill>
        <patternFill patternType="lightUp"/>
      </fill>
      <border>
        <left style="thin">
          <color auto="1"/>
        </left>
        <right style="thin">
          <color auto="1"/>
        </right>
        <vertical/>
        <horizontal/>
      </border>
    </dxf>
    <dxf>
      <fill>
        <patternFill patternType="lightUp"/>
      </fill>
      <border>
        <left style="thin">
          <color auto="1"/>
        </left>
        <bottom style="thin">
          <color auto="1"/>
        </bottom>
        <vertical/>
        <horizontal/>
      </border>
    </dxf>
    <dxf>
      <fill>
        <patternFill patternType="lightUp"/>
      </fill>
      <border>
        <right style="thin">
          <color auto="1"/>
        </right>
        <bottom style="thin">
          <color auto="1"/>
        </bottom>
        <vertical/>
        <horizontal/>
      </border>
    </dxf>
    <dxf>
      <fill>
        <patternFill patternType="lightUp"/>
      </fill>
      <border>
        <right style="thin">
          <color auto="1"/>
        </right>
        <top style="thin">
          <color auto="1"/>
        </top>
        <vertical/>
        <horizontal/>
      </border>
    </dxf>
    <dxf>
      <fill>
        <patternFill patternType="lightUp"/>
      </fill>
      <border>
        <left style="thin">
          <color auto="1"/>
        </left>
        <top style="thin">
          <color auto="1"/>
        </top>
        <vertical/>
        <horizontal/>
      </border>
    </dxf>
    <dxf>
      <fill>
        <patternFill patternType="lightUp"/>
      </fill>
      <border>
        <right style="thin">
          <color auto="1"/>
        </right>
        <vertical/>
        <horizontal/>
      </border>
    </dxf>
    <dxf>
      <fill>
        <patternFill patternType="lightUp"/>
      </fill>
      <border>
        <left style="thin">
          <color auto="1"/>
        </left>
        <vertical/>
        <horizontal/>
      </border>
    </dxf>
    <dxf>
      <fill>
        <patternFill patternType="lightUp"/>
      </fill>
      <border>
        <bottom style="thin">
          <color auto="1"/>
        </bottom>
        <vertical/>
        <horizontal/>
      </border>
    </dxf>
    <dxf>
      <fill>
        <patternFill patternType="lightUp"/>
      </fill>
      <border>
        <top style="thin">
          <color auto="1"/>
        </top>
        <vertical/>
        <horizontal/>
      </border>
    </dxf>
    <dxf>
      <fill>
        <patternFill patternType="lightUp"/>
      </fill>
    </dxf>
    <dxf>
      <font>
        <color theme="0" tint="-4.9989318521683403E-2"/>
      </font>
      <fill>
        <patternFill patternType="lightVertical">
          <bgColor theme="9" tint="-0.24994659260841701"/>
        </patternFill>
      </fill>
    </dxf>
    <dxf>
      <font>
        <color theme="0" tint="-4.9989318521683403E-2"/>
      </font>
      <fill>
        <patternFill patternType="lightGrid">
          <bgColor theme="7" tint="0.39994506668294322"/>
        </patternFill>
      </fill>
    </dxf>
    <dxf>
      <fill>
        <patternFill>
          <bgColor theme="1"/>
        </patternFill>
      </fill>
    </dxf>
    <dxf>
      <fill>
        <patternFill patternType="lightUp"/>
      </fill>
      <border>
        <left/>
        <right style="thin">
          <color auto="1"/>
        </right>
        <top style="thin">
          <color auto="1"/>
        </top>
        <bottom style="thin">
          <color auto="1"/>
        </bottom>
        <vertical/>
        <horizontal/>
      </border>
    </dxf>
    <dxf>
      <fill>
        <patternFill patternType="lightUp"/>
      </fill>
      <border>
        <left style="thin">
          <color auto="1"/>
        </left>
        <right/>
        <top style="thin">
          <color auto="1"/>
        </top>
        <bottom style="thin">
          <color auto="1"/>
        </bottom>
        <vertical/>
        <horizontal/>
      </border>
    </dxf>
    <dxf>
      <fill>
        <patternFill patternType="lightUp"/>
      </fill>
      <border>
        <top style="thin">
          <color auto="1"/>
        </top>
        <bottom style="thin">
          <color auto="1"/>
        </bottom>
        <vertical/>
        <horizontal/>
      </border>
    </dxf>
    <dxf>
      <fill>
        <patternFill patternType="lightUp"/>
      </fill>
      <border>
        <left style="thin">
          <color auto="1"/>
        </left>
        <right style="thin">
          <color auto="1"/>
        </right>
        <top/>
        <bottom/>
        <vertical/>
        <horizontal/>
      </border>
    </dxf>
    <dxf>
      <fill>
        <patternFill patternType="lightUp"/>
      </fill>
      <border>
        <left style="thin">
          <color auto="1"/>
        </left>
        <bottom style="thin">
          <color auto="1"/>
        </bottom>
        <vertical/>
        <horizontal/>
      </border>
    </dxf>
    <dxf>
      <fill>
        <patternFill patternType="lightUp"/>
      </fill>
      <border>
        <right style="thin">
          <color auto="1"/>
        </right>
        <bottom style="thin">
          <color auto="1"/>
        </bottom>
        <vertical/>
        <horizontal/>
      </border>
    </dxf>
    <dxf>
      <fill>
        <patternFill patternType="lightUp"/>
      </fill>
      <border>
        <right style="thin">
          <color auto="1"/>
        </right>
        <top style="thin">
          <color auto="1"/>
        </top>
        <vertical/>
        <horizontal/>
      </border>
    </dxf>
    <dxf>
      <fill>
        <patternFill patternType="lightUp"/>
      </fill>
      <border>
        <left style="thin">
          <color auto="1"/>
        </left>
        <top style="thin">
          <color auto="1"/>
        </top>
        <vertical/>
        <horizontal/>
      </border>
    </dxf>
    <dxf>
      <fill>
        <patternFill patternType="lightUp"/>
      </fill>
      <border>
        <left style="thin">
          <color auto="1"/>
        </left>
        <bottom style="thin">
          <color auto="1"/>
        </bottom>
        <vertical/>
        <horizontal/>
      </border>
    </dxf>
    <dxf>
      <fill>
        <patternFill patternType="lightUp"/>
      </fill>
      <border>
        <right style="thin">
          <color auto="1"/>
        </right>
        <bottom style="thin">
          <color auto="1"/>
        </bottom>
        <vertical/>
        <horizontal/>
      </border>
    </dxf>
    <dxf>
      <fill>
        <patternFill patternType="lightUp"/>
      </fill>
      <border>
        <right style="thin">
          <color auto="1"/>
        </right>
        <top style="thin">
          <color auto="1"/>
        </top>
        <vertical/>
        <horizontal/>
      </border>
    </dxf>
    <dxf>
      <fill>
        <patternFill patternType="lightUp"/>
      </fill>
      <border>
        <left style="thin">
          <color auto="1"/>
        </left>
        <top style="thin">
          <color auto="1"/>
        </top>
        <vertical/>
        <horizontal/>
      </border>
    </dxf>
    <dxf>
      <fill>
        <patternFill patternType="lightUp"/>
      </fill>
      <border>
        <left style="thin">
          <color auto="1"/>
        </left>
        <right style="thin">
          <color auto="1"/>
        </right>
        <top style="thin">
          <color auto="1"/>
        </top>
        <bottom style="thin">
          <color auto="1"/>
        </bottom>
        <vertical/>
        <horizontal/>
      </border>
    </dxf>
    <dxf>
      <fill>
        <patternFill patternType="lightUp"/>
      </fill>
      <border>
        <left/>
        <right style="thin">
          <color auto="1"/>
        </right>
        <top style="thin">
          <color auto="1"/>
        </top>
        <bottom style="thin">
          <color auto="1"/>
        </bottom>
      </border>
    </dxf>
    <dxf>
      <fill>
        <patternFill patternType="lightUp"/>
      </fill>
      <border>
        <left style="thin">
          <color auto="1"/>
        </left>
        <right/>
        <top style="thin">
          <color auto="1"/>
        </top>
        <bottom style="thin">
          <color auto="1"/>
        </bottom>
        <vertical/>
        <horizontal/>
      </border>
    </dxf>
    <dxf>
      <fill>
        <patternFill patternType="lightUp"/>
      </fill>
      <border>
        <left style="thin">
          <color auto="1"/>
        </left>
        <right style="thin">
          <color auto="1"/>
        </right>
        <top/>
        <bottom style="thin">
          <color auto="1"/>
        </bottom>
        <vertical/>
        <horizontal/>
      </border>
    </dxf>
    <dxf>
      <fill>
        <patternFill patternType="lightUp"/>
      </fill>
      <border>
        <left style="thin">
          <color auto="1"/>
        </left>
        <right style="thin">
          <color auto="1"/>
        </right>
        <top style="thin">
          <color auto="1"/>
        </top>
        <bottom/>
        <vertical/>
        <horizontal/>
      </border>
    </dxf>
    <dxf>
      <fill>
        <patternFill patternType="lightUp"/>
      </fill>
      <border>
        <top style="thin">
          <color auto="1"/>
        </top>
        <bottom style="thin">
          <color auto="1"/>
        </bottom>
        <vertical/>
        <horizontal/>
      </border>
    </dxf>
    <dxf>
      <fill>
        <patternFill patternType="lightUp"/>
      </fill>
      <border>
        <top style="thin">
          <color auto="1"/>
        </top>
        <bottom style="thin">
          <color auto="1"/>
        </bottom>
        <vertical/>
        <horizontal/>
      </border>
    </dxf>
    <dxf>
      <fill>
        <patternFill patternType="lightUp"/>
      </fill>
      <border>
        <left style="thin">
          <color auto="1"/>
        </left>
        <right style="thin">
          <color auto="1"/>
        </right>
        <vertical/>
        <horizontal/>
      </border>
    </dxf>
    <dxf>
      <fill>
        <patternFill patternType="lightUp"/>
      </fill>
      <border>
        <left style="thin">
          <color auto="1"/>
        </left>
        <right style="thin">
          <color auto="1"/>
        </right>
        <vertical/>
        <horizontal/>
      </border>
    </dxf>
    <dxf>
      <fill>
        <patternFill patternType="lightUp"/>
      </fill>
      <border>
        <left style="thin">
          <color auto="1"/>
        </left>
        <bottom style="thin">
          <color auto="1"/>
        </bottom>
        <vertical/>
        <horizontal/>
      </border>
    </dxf>
    <dxf>
      <fill>
        <patternFill patternType="lightUp"/>
      </fill>
      <border>
        <right style="thin">
          <color auto="1"/>
        </right>
        <bottom style="thin">
          <color auto="1"/>
        </bottom>
        <vertical/>
        <horizontal/>
      </border>
    </dxf>
    <dxf>
      <fill>
        <patternFill patternType="lightUp"/>
      </fill>
      <border>
        <right style="thin">
          <color auto="1"/>
        </right>
        <top style="thin">
          <color auto="1"/>
        </top>
        <vertical/>
        <horizontal/>
      </border>
    </dxf>
    <dxf>
      <fill>
        <patternFill patternType="lightUp"/>
      </fill>
      <border>
        <left style="thin">
          <color auto="1"/>
        </left>
        <top style="thin">
          <color auto="1"/>
        </top>
        <vertical/>
        <horizontal/>
      </border>
    </dxf>
    <dxf>
      <fill>
        <patternFill patternType="lightUp"/>
      </fill>
      <border>
        <right style="thin">
          <color auto="1"/>
        </right>
        <vertical/>
        <horizontal/>
      </border>
    </dxf>
    <dxf>
      <fill>
        <patternFill patternType="lightUp"/>
      </fill>
      <border>
        <left style="thin">
          <color auto="1"/>
        </left>
        <vertical/>
        <horizontal/>
      </border>
    </dxf>
    <dxf>
      <fill>
        <patternFill patternType="lightUp"/>
      </fill>
      <border>
        <bottom style="thin">
          <color auto="1"/>
        </bottom>
        <vertical/>
        <horizontal/>
      </border>
    </dxf>
    <dxf>
      <fill>
        <patternFill patternType="lightUp"/>
      </fill>
      <border>
        <top style="thin">
          <color auto="1"/>
        </top>
        <vertical/>
        <horizontal/>
      </border>
    </dxf>
    <dxf>
      <fill>
        <patternFill patternType="lightUp"/>
      </fill>
    </dxf>
    <dxf>
      <font>
        <color theme="0" tint="-4.9989318521683403E-2"/>
      </font>
      <fill>
        <patternFill patternType="lightVertical">
          <bgColor theme="9" tint="-0.24994659260841701"/>
        </patternFill>
      </fill>
    </dxf>
    <dxf>
      <font>
        <color theme="0" tint="-4.9989318521683403E-2"/>
      </font>
      <fill>
        <patternFill patternType="lightGrid">
          <bgColor theme="7" tint="0.39994506668294322"/>
        </patternFill>
      </fill>
    </dxf>
    <dxf>
      <fill>
        <patternFill>
          <bgColor theme="1"/>
        </patternFill>
      </fill>
    </dxf>
    <dxf>
      <fill>
        <patternFill patternType="lightUp"/>
      </fill>
      <border>
        <left/>
        <right style="thin">
          <color auto="1"/>
        </right>
        <top style="thin">
          <color auto="1"/>
        </top>
        <bottom style="thin">
          <color auto="1"/>
        </bottom>
        <vertical/>
        <horizontal/>
      </border>
    </dxf>
    <dxf>
      <fill>
        <patternFill patternType="lightUp"/>
      </fill>
      <border>
        <left style="thin">
          <color auto="1"/>
        </left>
        <right/>
        <top style="thin">
          <color auto="1"/>
        </top>
        <bottom style="thin">
          <color auto="1"/>
        </bottom>
        <vertical/>
        <horizontal/>
      </border>
    </dxf>
    <dxf>
      <fill>
        <patternFill patternType="lightUp"/>
      </fill>
      <border>
        <top style="thin">
          <color auto="1"/>
        </top>
        <bottom style="thin">
          <color auto="1"/>
        </bottom>
        <vertical/>
        <horizontal/>
      </border>
    </dxf>
    <dxf>
      <fill>
        <patternFill patternType="lightUp"/>
      </fill>
      <border>
        <left style="thin">
          <color auto="1"/>
        </left>
        <right style="thin">
          <color auto="1"/>
        </right>
        <top/>
        <bottom/>
        <vertical/>
        <horizontal/>
      </border>
    </dxf>
    <dxf>
      <fill>
        <patternFill patternType="lightUp"/>
      </fill>
      <border>
        <left style="thin">
          <color auto="1"/>
        </left>
        <bottom style="thin">
          <color auto="1"/>
        </bottom>
        <vertical/>
        <horizontal/>
      </border>
    </dxf>
    <dxf>
      <fill>
        <patternFill patternType="lightUp"/>
      </fill>
      <border>
        <right style="thin">
          <color auto="1"/>
        </right>
        <bottom style="thin">
          <color auto="1"/>
        </bottom>
        <vertical/>
        <horizontal/>
      </border>
    </dxf>
    <dxf>
      <fill>
        <patternFill patternType="lightUp"/>
      </fill>
      <border>
        <right style="thin">
          <color auto="1"/>
        </right>
        <top style="thin">
          <color auto="1"/>
        </top>
        <vertical/>
        <horizontal/>
      </border>
    </dxf>
    <dxf>
      <fill>
        <patternFill patternType="lightUp"/>
      </fill>
      <border>
        <left style="thin">
          <color auto="1"/>
        </left>
        <top style="thin">
          <color auto="1"/>
        </top>
        <vertical/>
        <horizontal/>
      </border>
    </dxf>
    <dxf>
      <fill>
        <patternFill patternType="lightUp"/>
      </fill>
      <border>
        <left style="thin">
          <color auto="1"/>
        </left>
        <bottom style="thin">
          <color auto="1"/>
        </bottom>
        <vertical/>
        <horizontal/>
      </border>
    </dxf>
    <dxf>
      <fill>
        <patternFill patternType="lightUp"/>
      </fill>
      <border>
        <right style="thin">
          <color auto="1"/>
        </right>
        <bottom style="thin">
          <color auto="1"/>
        </bottom>
        <vertical/>
        <horizontal/>
      </border>
    </dxf>
    <dxf>
      <fill>
        <patternFill patternType="lightUp"/>
      </fill>
      <border>
        <right style="thin">
          <color auto="1"/>
        </right>
        <top style="thin">
          <color auto="1"/>
        </top>
        <vertical/>
        <horizontal/>
      </border>
    </dxf>
    <dxf>
      <fill>
        <patternFill patternType="lightUp"/>
      </fill>
      <border>
        <left style="thin">
          <color auto="1"/>
        </left>
        <top style="thin">
          <color auto="1"/>
        </top>
        <vertical/>
        <horizontal/>
      </border>
    </dxf>
    <dxf>
      <fill>
        <patternFill patternType="lightUp"/>
      </fill>
      <border>
        <left style="thin">
          <color auto="1"/>
        </left>
        <right style="thin">
          <color auto="1"/>
        </right>
        <top style="thin">
          <color auto="1"/>
        </top>
        <bottom style="thin">
          <color auto="1"/>
        </bottom>
        <vertical/>
        <horizontal/>
      </border>
    </dxf>
    <dxf>
      <fill>
        <patternFill patternType="lightUp"/>
      </fill>
      <border>
        <left/>
        <right style="thin">
          <color auto="1"/>
        </right>
        <top style="thin">
          <color auto="1"/>
        </top>
        <bottom style="thin">
          <color auto="1"/>
        </bottom>
      </border>
    </dxf>
    <dxf>
      <fill>
        <patternFill patternType="lightUp"/>
      </fill>
      <border>
        <left style="thin">
          <color auto="1"/>
        </left>
        <right/>
        <top style="thin">
          <color auto="1"/>
        </top>
        <bottom style="thin">
          <color auto="1"/>
        </bottom>
        <vertical/>
        <horizontal/>
      </border>
    </dxf>
    <dxf>
      <fill>
        <patternFill patternType="lightUp"/>
      </fill>
      <border>
        <left style="thin">
          <color auto="1"/>
        </left>
        <right style="thin">
          <color auto="1"/>
        </right>
        <top/>
        <bottom style="thin">
          <color auto="1"/>
        </bottom>
        <vertical/>
        <horizontal/>
      </border>
    </dxf>
    <dxf>
      <fill>
        <patternFill patternType="lightUp"/>
      </fill>
      <border>
        <left style="thin">
          <color auto="1"/>
        </left>
        <right style="thin">
          <color auto="1"/>
        </right>
        <top style="thin">
          <color auto="1"/>
        </top>
        <bottom/>
        <vertical/>
        <horizontal/>
      </border>
    </dxf>
    <dxf>
      <fill>
        <patternFill patternType="lightUp"/>
      </fill>
      <border>
        <top style="thin">
          <color auto="1"/>
        </top>
        <bottom style="thin">
          <color auto="1"/>
        </bottom>
        <vertical/>
        <horizontal/>
      </border>
    </dxf>
    <dxf>
      <fill>
        <patternFill patternType="lightUp"/>
      </fill>
      <border>
        <top style="thin">
          <color auto="1"/>
        </top>
        <bottom style="thin">
          <color auto="1"/>
        </bottom>
        <vertical/>
        <horizontal/>
      </border>
    </dxf>
    <dxf>
      <fill>
        <patternFill patternType="lightUp"/>
      </fill>
      <border>
        <left style="thin">
          <color auto="1"/>
        </left>
        <right style="thin">
          <color auto="1"/>
        </right>
        <vertical/>
        <horizontal/>
      </border>
    </dxf>
    <dxf>
      <fill>
        <patternFill patternType="lightUp"/>
      </fill>
      <border>
        <left style="thin">
          <color auto="1"/>
        </left>
        <right style="thin">
          <color auto="1"/>
        </right>
        <vertical/>
        <horizontal/>
      </border>
    </dxf>
    <dxf>
      <fill>
        <patternFill patternType="lightUp"/>
      </fill>
      <border>
        <left style="thin">
          <color auto="1"/>
        </left>
        <bottom style="thin">
          <color auto="1"/>
        </bottom>
        <vertical/>
        <horizontal/>
      </border>
    </dxf>
    <dxf>
      <fill>
        <patternFill patternType="lightUp"/>
      </fill>
      <border>
        <right style="thin">
          <color auto="1"/>
        </right>
        <bottom style="thin">
          <color auto="1"/>
        </bottom>
        <vertical/>
        <horizontal/>
      </border>
    </dxf>
    <dxf>
      <fill>
        <patternFill patternType="lightUp"/>
      </fill>
      <border>
        <right style="thin">
          <color auto="1"/>
        </right>
        <top style="thin">
          <color auto="1"/>
        </top>
        <vertical/>
        <horizontal/>
      </border>
    </dxf>
    <dxf>
      <fill>
        <patternFill patternType="lightUp"/>
      </fill>
      <border>
        <left style="thin">
          <color auto="1"/>
        </left>
        <top style="thin">
          <color auto="1"/>
        </top>
        <vertical/>
        <horizontal/>
      </border>
    </dxf>
    <dxf>
      <fill>
        <patternFill patternType="lightUp"/>
      </fill>
      <border>
        <right style="thin">
          <color auto="1"/>
        </right>
        <vertical/>
        <horizontal/>
      </border>
    </dxf>
    <dxf>
      <fill>
        <patternFill patternType="lightUp"/>
      </fill>
      <border>
        <left style="thin">
          <color auto="1"/>
        </left>
        <vertical/>
        <horizontal/>
      </border>
    </dxf>
    <dxf>
      <fill>
        <patternFill patternType="lightUp"/>
      </fill>
      <border>
        <bottom style="thin">
          <color auto="1"/>
        </bottom>
        <vertical/>
        <horizontal/>
      </border>
    </dxf>
    <dxf>
      <fill>
        <patternFill patternType="lightUp"/>
      </fill>
      <border>
        <top style="thin">
          <color auto="1"/>
        </top>
        <vertical/>
        <horizontal/>
      </border>
    </dxf>
    <dxf>
      <fill>
        <patternFill patternType="lightUp"/>
      </fill>
    </dxf>
    <dxf>
      <font>
        <color theme="0" tint="-4.9989318521683403E-2"/>
      </font>
      <fill>
        <patternFill patternType="lightVertical">
          <bgColor theme="9" tint="-0.24994659260841701"/>
        </patternFill>
      </fill>
    </dxf>
    <dxf>
      <font>
        <color theme="0" tint="-4.9989318521683403E-2"/>
      </font>
      <fill>
        <patternFill patternType="lightGrid">
          <bgColor theme="7" tint="0.39994506668294322"/>
        </patternFill>
      </fill>
    </dxf>
    <dxf>
      <fill>
        <patternFill>
          <bgColor theme="1"/>
        </patternFill>
      </fill>
    </dxf>
    <dxf>
      <fill>
        <patternFill patternType="lightUp"/>
      </fill>
      <border>
        <left/>
        <right style="thin">
          <color auto="1"/>
        </right>
        <top style="thin">
          <color auto="1"/>
        </top>
        <bottom style="thin">
          <color auto="1"/>
        </bottom>
        <vertical/>
        <horizontal/>
      </border>
    </dxf>
    <dxf>
      <fill>
        <patternFill patternType="lightUp"/>
      </fill>
      <border>
        <left style="thin">
          <color auto="1"/>
        </left>
        <right/>
        <top style="thin">
          <color auto="1"/>
        </top>
        <bottom style="thin">
          <color auto="1"/>
        </bottom>
        <vertical/>
        <horizontal/>
      </border>
    </dxf>
    <dxf>
      <fill>
        <patternFill patternType="lightUp"/>
      </fill>
      <border>
        <top style="thin">
          <color auto="1"/>
        </top>
        <bottom style="thin">
          <color auto="1"/>
        </bottom>
        <vertical/>
        <horizontal/>
      </border>
    </dxf>
    <dxf>
      <fill>
        <patternFill patternType="lightUp"/>
      </fill>
      <border>
        <left style="thin">
          <color auto="1"/>
        </left>
        <right style="thin">
          <color auto="1"/>
        </right>
        <top/>
        <bottom/>
        <vertical/>
        <horizontal/>
      </border>
    </dxf>
    <dxf>
      <fill>
        <patternFill patternType="lightUp"/>
      </fill>
      <border>
        <left style="thin">
          <color auto="1"/>
        </left>
        <bottom style="thin">
          <color auto="1"/>
        </bottom>
        <vertical/>
        <horizontal/>
      </border>
    </dxf>
    <dxf>
      <fill>
        <patternFill patternType="lightUp"/>
      </fill>
      <border>
        <right style="thin">
          <color auto="1"/>
        </right>
        <bottom style="thin">
          <color auto="1"/>
        </bottom>
        <vertical/>
        <horizontal/>
      </border>
    </dxf>
    <dxf>
      <fill>
        <patternFill patternType="lightUp"/>
      </fill>
      <border>
        <right style="thin">
          <color auto="1"/>
        </right>
        <top style="thin">
          <color auto="1"/>
        </top>
        <vertical/>
        <horizontal/>
      </border>
    </dxf>
    <dxf>
      <fill>
        <patternFill patternType="lightUp"/>
      </fill>
      <border>
        <left style="thin">
          <color auto="1"/>
        </left>
        <top style="thin">
          <color auto="1"/>
        </top>
        <vertical/>
        <horizontal/>
      </border>
    </dxf>
    <dxf>
      <fill>
        <patternFill patternType="lightUp"/>
      </fill>
      <border>
        <left style="thin">
          <color auto="1"/>
        </left>
        <bottom style="thin">
          <color auto="1"/>
        </bottom>
        <vertical/>
        <horizontal/>
      </border>
    </dxf>
    <dxf>
      <fill>
        <patternFill patternType="lightUp"/>
      </fill>
      <border>
        <right style="thin">
          <color auto="1"/>
        </right>
        <bottom style="thin">
          <color auto="1"/>
        </bottom>
        <vertical/>
        <horizontal/>
      </border>
    </dxf>
    <dxf>
      <fill>
        <patternFill patternType="lightUp"/>
      </fill>
      <border>
        <right style="thin">
          <color auto="1"/>
        </right>
        <top style="thin">
          <color auto="1"/>
        </top>
        <vertical/>
        <horizontal/>
      </border>
    </dxf>
    <dxf>
      <fill>
        <patternFill patternType="lightUp"/>
      </fill>
      <border>
        <left style="thin">
          <color auto="1"/>
        </left>
        <top style="thin">
          <color auto="1"/>
        </top>
        <vertical/>
        <horizontal/>
      </border>
    </dxf>
    <dxf>
      <fill>
        <patternFill patternType="lightUp"/>
      </fill>
      <border>
        <left style="thin">
          <color auto="1"/>
        </left>
        <right style="thin">
          <color auto="1"/>
        </right>
        <top style="thin">
          <color auto="1"/>
        </top>
        <bottom style="thin">
          <color auto="1"/>
        </bottom>
        <vertical/>
        <horizontal/>
      </border>
    </dxf>
    <dxf>
      <fill>
        <patternFill patternType="lightUp"/>
      </fill>
      <border>
        <left/>
        <right style="thin">
          <color auto="1"/>
        </right>
        <top style="thin">
          <color auto="1"/>
        </top>
        <bottom style="thin">
          <color auto="1"/>
        </bottom>
      </border>
    </dxf>
    <dxf>
      <fill>
        <patternFill patternType="lightUp"/>
      </fill>
      <border>
        <left style="thin">
          <color auto="1"/>
        </left>
        <right/>
        <top style="thin">
          <color auto="1"/>
        </top>
        <bottom style="thin">
          <color auto="1"/>
        </bottom>
        <vertical/>
        <horizontal/>
      </border>
    </dxf>
    <dxf>
      <fill>
        <patternFill patternType="lightUp"/>
      </fill>
      <border>
        <left style="thin">
          <color auto="1"/>
        </left>
        <right style="thin">
          <color auto="1"/>
        </right>
        <top/>
        <bottom style="thin">
          <color auto="1"/>
        </bottom>
        <vertical/>
        <horizontal/>
      </border>
    </dxf>
    <dxf>
      <fill>
        <patternFill patternType="lightUp"/>
      </fill>
      <border>
        <left style="thin">
          <color auto="1"/>
        </left>
        <right style="thin">
          <color auto="1"/>
        </right>
        <top style="thin">
          <color auto="1"/>
        </top>
        <bottom/>
        <vertical/>
        <horizontal/>
      </border>
    </dxf>
    <dxf>
      <fill>
        <patternFill patternType="lightUp"/>
      </fill>
      <border>
        <top style="thin">
          <color auto="1"/>
        </top>
        <bottom style="thin">
          <color auto="1"/>
        </bottom>
        <vertical/>
        <horizontal/>
      </border>
    </dxf>
    <dxf>
      <fill>
        <patternFill patternType="lightUp"/>
      </fill>
      <border>
        <top style="thin">
          <color auto="1"/>
        </top>
        <bottom style="thin">
          <color auto="1"/>
        </bottom>
        <vertical/>
        <horizontal/>
      </border>
    </dxf>
    <dxf>
      <fill>
        <patternFill patternType="lightUp"/>
      </fill>
      <border>
        <left style="thin">
          <color auto="1"/>
        </left>
        <right style="thin">
          <color auto="1"/>
        </right>
        <vertical/>
        <horizontal/>
      </border>
    </dxf>
    <dxf>
      <fill>
        <patternFill patternType="lightUp"/>
      </fill>
      <border>
        <left style="thin">
          <color auto="1"/>
        </left>
        <right style="thin">
          <color auto="1"/>
        </right>
        <vertical/>
        <horizontal/>
      </border>
    </dxf>
    <dxf>
      <fill>
        <patternFill patternType="lightUp"/>
      </fill>
      <border>
        <left style="thin">
          <color auto="1"/>
        </left>
        <bottom style="thin">
          <color auto="1"/>
        </bottom>
        <vertical/>
        <horizontal/>
      </border>
    </dxf>
    <dxf>
      <fill>
        <patternFill patternType="lightUp"/>
      </fill>
      <border>
        <right style="thin">
          <color auto="1"/>
        </right>
        <bottom style="thin">
          <color auto="1"/>
        </bottom>
        <vertical/>
        <horizontal/>
      </border>
    </dxf>
    <dxf>
      <fill>
        <patternFill patternType="lightUp"/>
      </fill>
      <border>
        <right style="thin">
          <color auto="1"/>
        </right>
        <top style="thin">
          <color auto="1"/>
        </top>
        <vertical/>
        <horizontal/>
      </border>
    </dxf>
    <dxf>
      <fill>
        <patternFill patternType="lightUp"/>
      </fill>
      <border>
        <left style="thin">
          <color auto="1"/>
        </left>
        <top style="thin">
          <color auto="1"/>
        </top>
        <vertical/>
        <horizontal/>
      </border>
    </dxf>
    <dxf>
      <fill>
        <patternFill patternType="lightUp"/>
      </fill>
      <border>
        <right style="thin">
          <color auto="1"/>
        </right>
        <vertical/>
        <horizontal/>
      </border>
    </dxf>
    <dxf>
      <fill>
        <patternFill patternType="lightUp"/>
      </fill>
      <border>
        <left style="thin">
          <color auto="1"/>
        </left>
        <vertical/>
        <horizontal/>
      </border>
    </dxf>
    <dxf>
      <fill>
        <patternFill patternType="lightUp"/>
      </fill>
      <border>
        <bottom style="thin">
          <color auto="1"/>
        </bottom>
        <vertical/>
        <horizontal/>
      </border>
    </dxf>
    <dxf>
      <fill>
        <patternFill patternType="lightUp"/>
      </fill>
      <border>
        <top style="thin">
          <color auto="1"/>
        </top>
        <vertical/>
        <horizontal/>
      </border>
    </dxf>
    <dxf>
      <fill>
        <patternFill patternType="lightUp"/>
      </fill>
    </dxf>
    <dxf>
      <font>
        <color theme="0" tint="-4.9989318521683403E-2"/>
      </font>
      <fill>
        <patternFill patternType="lightVertical">
          <bgColor theme="9" tint="-0.24994659260841701"/>
        </patternFill>
      </fill>
    </dxf>
    <dxf>
      <font>
        <color theme="0" tint="-4.9989318521683403E-2"/>
      </font>
      <fill>
        <patternFill patternType="lightGrid">
          <bgColor theme="7" tint="0.39994506668294322"/>
        </patternFill>
      </fill>
    </dxf>
    <dxf>
      <fill>
        <patternFill>
          <bgColor theme="1"/>
        </patternFill>
      </fill>
    </dxf>
    <dxf>
      <fill>
        <patternFill patternType="lightUp"/>
      </fill>
      <border>
        <left/>
        <right style="thin">
          <color auto="1"/>
        </right>
        <top style="thin">
          <color auto="1"/>
        </top>
        <bottom style="thin">
          <color auto="1"/>
        </bottom>
        <vertical/>
        <horizontal/>
      </border>
    </dxf>
    <dxf>
      <fill>
        <patternFill patternType="lightUp"/>
      </fill>
      <border>
        <left style="thin">
          <color auto="1"/>
        </left>
        <right/>
        <top style="thin">
          <color auto="1"/>
        </top>
        <bottom style="thin">
          <color auto="1"/>
        </bottom>
        <vertical/>
        <horizontal/>
      </border>
    </dxf>
    <dxf>
      <fill>
        <patternFill patternType="lightUp"/>
      </fill>
      <border>
        <top style="thin">
          <color auto="1"/>
        </top>
        <bottom style="thin">
          <color auto="1"/>
        </bottom>
        <vertical/>
        <horizontal/>
      </border>
    </dxf>
    <dxf>
      <fill>
        <patternFill patternType="lightUp"/>
      </fill>
      <border>
        <left style="thin">
          <color auto="1"/>
        </left>
        <right style="thin">
          <color auto="1"/>
        </right>
        <top/>
        <bottom/>
        <vertical/>
        <horizontal/>
      </border>
    </dxf>
    <dxf>
      <fill>
        <patternFill patternType="lightUp"/>
      </fill>
      <border>
        <left style="thin">
          <color auto="1"/>
        </left>
        <bottom style="thin">
          <color auto="1"/>
        </bottom>
        <vertical/>
        <horizontal/>
      </border>
    </dxf>
    <dxf>
      <fill>
        <patternFill patternType="lightUp"/>
      </fill>
      <border>
        <right style="thin">
          <color auto="1"/>
        </right>
        <bottom style="thin">
          <color auto="1"/>
        </bottom>
        <vertical/>
        <horizontal/>
      </border>
    </dxf>
    <dxf>
      <fill>
        <patternFill patternType="lightUp"/>
      </fill>
      <border>
        <right style="thin">
          <color auto="1"/>
        </right>
        <top style="thin">
          <color auto="1"/>
        </top>
        <vertical/>
        <horizontal/>
      </border>
    </dxf>
    <dxf>
      <fill>
        <patternFill patternType="lightUp"/>
      </fill>
      <border>
        <left style="thin">
          <color auto="1"/>
        </left>
        <top style="thin">
          <color auto="1"/>
        </top>
        <vertical/>
        <horizontal/>
      </border>
    </dxf>
    <dxf>
      <fill>
        <patternFill patternType="lightUp"/>
      </fill>
      <border>
        <left style="thin">
          <color auto="1"/>
        </left>
        <bottom style="thin">
          <color auto="1"/>
        </bottom>
        <vertical/>
        <horizontal/>
      </border>
    </dxf>
    <dxf>
      <fill>
        <patternFill patternType="lightUp"/>
      </fill>
      <border>
        <right style="thin">
          <color auto="1"/>
        </right>
        <bottom style="thin">
          <color auto="1"/>
        </bottom>
        <vertical/>
        <horizontal/>
      </border>
    </dxf>
    <dxf>
      <fill>
        <patternFill patternType="lightUp"/>
      </fill>
      <border>
        <right style="thin">
          <color auto="1"/>
        </right>
        <top style="thin">
          <color auto="1"/>
        </top>
        <vertical/>
        <horizontal/>
      </border>
    </dxf>
    <dxf>
      <fill>
        <patternFill patternType="lightUp"/>
      </fill>
      <border>
        <left style="thin">
          <color auto="1"/>
        </left>
        <top style="thin">
          <color auto="1"/>
        </top>
        <vertical/>
        <horizontal/>
      </border>
    </dxf>
    <dxf>
      <fill>
        <patternFill patternType="lightUp"/>
      </fill>
      <border>
        <left style="thin">
          <color auto="1"/>
        </left>
        <right style="thin">
          <color auto="1"/>
        </right>
        <top style="thin">
          <color auto="1"/>
        </top>
        <bottom style="thin">
          <color auto="1"/>
        </bottom>
        <vertical/>
        <horizontal/>
      </border>
    </dxf>
    <dxf>
      <fill>
        <patternFill patternType="lightUp"/>
      </fill>
      <border>
        <left/>
        <right style="thin">
          <color auto="1"/>
        </right>
        <top style="thin">
          <color auto="1"/>
        </top>
        <bottom style="thin">
          <color auto="1"/>
        </bottom>
      </border>
    </dxf>
    <dxf>
      <fill>
        <patternFill patternType="lightUp"/>
      </fill>
      <border>
        <left style="thin">
          <color auto="1"/>
        </left>
        <right/>
        <top style="thin">
          <color auto="1"/>
        </top>
        <bottom style="thin">
          <color auto="1"/>
        </bottom>
        <vertical/>
        <horizontal/>
      </border>
    </dxf>
    <dxf>
      <fill>
        <patternFill patternType="lightUp"/>
      </fill>
      <border>
        <left style="thin">
          <color auto="1"/>
        </left>
        <right style="thin">
          <color auto="1"/>
        </right>
        <top/>
        <bottom style="thin">
          <color auto="1"/>
        </bottom>
        <vertical/>
        <horizontal/>
      </border>
    </dxf>
    <dxf>
      <fill>
        <patternFill patternType="lightUp"/>
      </fill>
      <border>
        <left style="thin">
          <color auto="1"/>
        </left>
        <right style="thin">
          <color auto="1"/>
        </right>
        <top style="thin">
          <color auto="1"/>
        </top>
        <bottom/>
        <vertical/>
        <horizontal/>
      </border>
    </dxf>
    <dxf>
      <fill>
        <patternFill patternType="lightUp"/>
      </fill>
      <border>
        <top style="thin">
          <color auto="1"/>
        </top>
        <bottom style="thin">
          <color auto="1"/>
        </bottom>
        <vertical/>
        <horizontal/>
      </border>
    </dxf>
    <dxf>
      <fill>
        <patternFill patternType="lightUp"/>
      </fill>
      <border>
        <top style="thin">
          <color auto="1"/>
        </top>
        <bottom style="thin">
          <color auto="1"/>
        </bottom>
        <vertical/>
        <horizontal/>
      </border>
    </dxf>
    <dxf>
      <fill>
        <patternFill patternType="lightUp"/>
      </fill>
      <border>
        <left style="thin">
          <color auto="1"/>
        </left>
        <right style="thin">
          <color auto="1"/>
        </right>
        <vertical/>
        <horizontal/>
      </border>
    </dxf>
    <dxf>
      <fill>
        <patternFill patternType="lightUp"/>
      </fill>
      <border>
        <left style="thin">
          <color auto="1"/>
        </left>
        <right style="thin">
          <color auto="1"/>
        </right>
        <vertical/>
        <horizontal/>
      </border>
    </dxf>
    <dxf>
      <fill>
        <patternFill patternType="lightUp"/>
      </fill>
      <border>
        <left style="thin">
          <color auto="1"/>
        </left>
        <bottom style="thin">
          <color auto="1"/>
        </bottom>
        <vertical/>
        <horizontal/>
      </border>
    </dxf>
    <dxf>
      <fill>
        <patternFill patternType="lightUp"/>
      </fill>
      <border>
        <right style="thin">
          <color auto="1"/>
        </right>
        <bottom style="thin">
          <color auto="1"/>
        </bottom>
        <vertical/>
        <horizontal/>
      </border>
    </dxf>
    <dxf>
      <fill>
        <patternFill patternType="lightUp"/>
      </fill>
      <border>
        <right style="thin">
          <color auto="1"/>
        </right>
        <top style="thin">
          <color auto="1"/>
        </top>
        <vertical/>
        <horizontal/>
      </border>
    </dxf>
    <dxf>
      <fill>
        <patternFill patternType="lightUp"/>
      </fill>
      <border>
        <left style="thin">
          <color auto="1"/>
        </left>
        <top style="thin">
          <color auto="1"/>
        </top>
        <vertical/>
        <horizontal/>
      </border>
    </dxf>
    <dxf>
      <fill>
        <patternFill patternType="lightUp"/>
      </fill>
      <border>
        <right style="thin">
          <color auto="1"/>
        </right>
        <vertical/>
        <horizontal/>
      </border>
    </dxf>
    <dxf>
      <fill>
        <patternFill patternType="lightUp"/>
      </fill>
      <border>
        <left style="thin">
          <color auto="1"/>
        </left>
        <vertical/>
        <horizontal/>
      </border>
    </dxf>
    <dxf>
      <fill>
        <patternFill patternType="lightUp"/>
      </fill>
      <border>
        <bottom style="thin">
          <color auto="1"/>
        </bottom>
        <vertical/>
        <horizontal/>
      </border>
    </dxf>
    <dxf>
      <fill>
        <patternFill patternType="lightUp"/>
      </fill>
      <border>
        <top style="thin">
          <color auto="1"/>
        </top>
        <vertical/>
        <horizontal/>
      </border>
    </dxf>
    <dxf>
      <fill>
        <patternFill patternType="lightUp"/>
      </fill>
    </dxf>
    <dxf>
      <font>
        <color theme="0" tint="-4.9989318521683403E-2"/>
      </font>
      <fill>
        <patternFill patternType="lightVertical">
          <bgColor theme="9" tint="-0.24994659260841701"/>
        </patternFill>
      </fill>
    </dxf>
    <dxf>
      <font>
        <color theme="0" tint="-4.9989318521683403E-2"/>
      </font>
      <fill>
        <patternFill patternType="lightGrid">
          <bgColor theme="7" tint="0.39994506668294322"/>
        </patternFill>
      </fill>
    </dxf>
    <dxf>
      <fill>
        <patternFill>
          <bgColor theme="1"/>
        </patternFill>
      </fill>
    </dxf>
    <dxf>
      <fill>
        <patternFill patternType="lightUp"/>
      </fill>
      <border>
        <left/>
        <right style="thin">
          <color auto="1"/>
        </right>
        <top style="thin">
          <color auto="1"/>
        </top>
        <bottom style="thin">
          <color auto="1"/>
        </bottom>
        <vertical/>
        <horizontal/>
      </border>
    </dxf>
    <dxf>
      <fill>
        <patternFill patternType="lightUp"/>
      </fill>
      <border>
        <left style="thin">
          <color auto="1"/>
        </left>
        <right/>
        <top style="thin">
          <color auto="1"/>
        </top>
        <bottom style="thin">
          <color auto="1"/>
        </bottom>
        <vertical/>
        <horizontal/>
      </border>
    </dxf>
    <dxf>
      <fill>
        <patternFill patternType="lightUp"/>
      </fill>
      <border>
        <top style="thin">
          <color auto="1"/>
        </top>
        <bottom style="thin">
          <color auto="1"/>
        </bottom>
        <vertical/>
        <horizontal/>
      </border>
    </dxf>
    <dxf>
      <fill>
        <patternFill patternType="lightUp"/>
      </fill>
      <border>
        <left style="thin">
          <color auto="1"/>
        </left>
        <right style="thin">
          <color auto="1"/>
        </right>
        <top/>
        <bottom/>
        <vertical/>
        <horizontal/>
      </border>
    </dxf>
    <dxf>
      <fill>
        <patternFill patternType="lightUp"/>
      </fill>
      <border>
        <left style="thin">
          <color auto="1"/>
        </left>
        <bottom style="thin">
          <color auto="1"/>
        </bottom>
        <vertical/>
        <horizontal/>
      </border>
    </dxf>
    <dxf>
      <fill>
        <patternFill patternType="lightUp"/>
      </fill>
      <border>
        <right style="thin">
          <color auto="1"/>
        </right>
        <bottom style="thin">
          <color auto="1"/>
        </bottom>
        <vertical/>
        <horizontal/>
      </border>
    </dxf>
    <dxf>
      <fill>
        <patternFill patternType="lightUp"/>
      </fill>
      <border>
        <right style="thin">
          <color auto="1"/>
        </right>
        <top style="thin">
          <color auto="1"/>
        </top>
        <vertical/>
        <horizontal/>
      </border>
    </dxf>
    <dxf>
      <fill>
        <patternFill patternType="lightUp"/>
      </fill>
      <border>
        <left style="thin">
          <color auto="1"/>
        </left>
        <top style="thin">
          <color auto="1"/>
        </top>
        <vertical/>
        <horizontal/>
      </border>
    </dxf>
    <dxf>
      <fill>
        <patternFill patternType="lightUp"/>
      </fill>
      <border>
        <left style="thin">
          <color auto="1"/>
        </left>
        <bottom style="thin">
          <color auto="1"/>
        </bottom>
        <vertical/>
        <horizontal/>
      </border>
    </dxf>
    <dxf>
      <fill>
        <patternFill patternType="lightUp"/>
      </fill>
      <border>
        <right style="thin">
          <color auto="1"/>
        </right>
        <bottom style="thin">
          <color auto="1"/>
        </bottom>
        <vertical/>
        <horizontal/>
      </border>
    </dxf>
    <dxf>
      <fill>
        <patternFill patternType="lightUp"/>
      </fill>
      <border>
        <right style="thin">
          <color auto="1"/>
        </right>
        <top style="thin">
          <color auto="1"/>
        </top>
        <vertical/>
        <horizontal/>
      </border>
    </dxf>
    <dxf>
      <fill>
        <patternFill patternType="lightUp"/>
      </fill>
      <border>
        <left style="thin">
          <color auto="1"/>
        </left>
        <top style="thin">
          <color auto="1"/>
        </top>
        <vertical/>
        <horizontal/>
      </border>
    </dxf>
    <dxf>
      <fill>
        <patternFill patternType="lightUp"/>
      </fill>
      <border>
        <left style="thin">
          <color auto="1"/>
        </left>
        <right style="thin">
          <color auto="1"/>
        </right>
        <top style="thin">
          <color auto="1"/>
        </top>
        <bottom style="thin">
          <color auto="1"/>
        </bottom>
        <vertical/>
        <horizontal/>
      </border>
    </dxf>
    <dxf>
      <fill>
        <patternFill patternType="lightUp"/>
      </fill>
      <border>
        <left/>
        <right style="thin">
          <color auto="1"/>
        </right>
        <top style="thin">
          <color auto="1"/>
        </top>
        <bottom style="thin">
          <color auto="1"/>
        </bottom>
      </border>
    </dxf>
    <dxf>
      <fill>
        <patternFill patternType="lightUp"/>
      </fill>
      <border>
        <left style="thin">
          <color auto="1"/>
        </left>
        <right/>
        <top style="thin">
          <color auto="1"/>
        </top>
        <bottom style="thin">
          <color auto="1"/>
        </bottom>
        <vertical/>
        <horizontal/>
      </border>
    </dxf>
    <dxf>
      <fill>
        <patternFill patternType="lightUp"/>
      </fill>
      <border>
        <left style="thin">
          <color auto="1"/>
        </left>
        <right style="thin">
          <color auto="1"/>
        </right>
        <top/>
        <bottom style="thin">
          <color auto="1"/>
        </bottom>
        <vertical/>
        <horizontal/>
      </border>
    </dxf>
    <dxf>
      <fill>
        <patternFill patternType="lightUp"/>
      </fill>
      <border>
        <left style="thin">
          <color auto="1"/>
        </left>
        <right style="thin">
          <color auto="1"/>
        </right>
        <top style="thin">
          <color auto="1"/>
        </top>
        <bottom/>
        <vertical/>
        <horizontal/>
      </border>
    </dxf>
    <dxf>
      <fill>
        <patternFill patternType="lightUp"/>
      </fill>
      <border>
        <top style="thin">
          <color auto="1"/>
        </top>
        <bottom style="thin">
          <color auto="1"/>
        </bottom>
        <vertical/>
        <horizontal/>
      </border>
    </dxf>
    <dxf>
      <fill>
        <patternFill patternType="lightUp"/>
      </fill>
      <border>
        <top style="thin">
          <color auto="1"/>
        </top>
        <bottom style="thin">
          <color auto="1"/>
        </bottom>
        <vertical/>
        <horizontal/>
      </border>
    </dxf>
    <dxf>
      <fill>
        <patternFill patternType="lightUp"/>
      </fill>
      <border>
        <left style="thin">
          <color auto="1"/>
        </left>
        <right style="thin">
          <color auto="1"/>
        </right>
        <vertical/>
        <horizontal/>
      </border>
    </dxf>
    <dxf>
      <fill>
        <patternFill patternType="lightUp"/>
      </fill>
      <border>
        <left style="thin">
          <color auto="1"/>
        </left>
        <right style="thin">
          <color auto="1"/>
        </right>
        <vertical/>
        <horizontal/>
      </border>
    </dxf>
    <dxf>
      <fill>
        <patternFill patternType="lightUp"/>
      </fill>
      <border>
        <left style="thin">
          <color auto="1"/>
        </left>
        <bottom style="thin">
          <color auto="1"/>
        </bottom>
        <vertical/>
        <horizontal/>
      </border>
    </dxf>
    <dxf>
      <fill>
        <patternFill patternType="lightUp"/>
      </fill>
      <border>
        <right style="thin">
          <color auto="1"/>
        </right>
        <bottom style="thin">
          <color auto="1"/>
        </bottom>
        <vertical/>
        <horizontal/>
      </border>
    </dxf>
    <dxf>
      <fill>
        <patternFill patternType="lightUp"/>
      </fill>
      <border>
        <right style="thin">
          <color auto="1"/>
        </right>
        <top style="thin">
          <color auto="1"/>
        </top>
        <vertical/>
        <horizontal/>
      </border>
    </dxf>
    <dxf>
      <fill>
        <patternFill patternType="lightUp"/>
      </fill>
      <border>
        <left style="thin">
          <color auto="1"/>
        </left>
        <top style="thin">
          <color auto="1"/>
        </top>
        <vertical/>
        <horizontal/>
      </border>
    </dxf>
    <dxf>
      <fill>
        <patternFill patternType="lightUp"/>
      </fill>
      <border>
        <right style="thin">
          <color auto="1"/>
        </right>
        <vertical/>
        <horizontal/>
      </border>
    </dxf>
    <dxf>
      <fill>
        <patternFill patternType="lightUp"/>
      </fill>
      <border>
        <left style="thin">
          <color auto="1"/>
        </left>
        <vertical/>
        <horizontal/>
      </border>
    </dxf>
    <dxf>
      <fill>
        <patternFill patternType="lightUp"/>
      </fill>
      <border>
        <bottom style="thin">
          <color auto="1"/>
        </bottom>
        <vertical/>
        <horizontal/>
      </border>
    </dxf>
    <dxf>
      <fill>
        <patternFill patternType="lightUp"/>
      </fill>
      <border>
        <top style="thin">
          <color auto="1"/>
        </top>
        <vertical/>
        <horizontal/>
      </border>
    </dxf>
    <dxf>
      <fill>
        <patternFill patternType="lightUp"/>
      </fill>
    </dxf>
    <dxf>
      <font>
        <color theme="0" tint="-4.9989318521683403E-2"/>
      </font>
      <fill>
        <patternFill patternType="lightVertical">
          <bgColor theme="9" tint="-0.24994659260841701"/>
        </patternFill>
      </fill>
    </dxf>
    <dxf>
      <font>
        <color theme="0" tint="-4.9989318521683403E-2"/>
      </font>
      <fill>
        <patternFill patternType="lightGrid">
          <bgColor theme="7" tint="0.39994506668294322"/>
        </patternFill>
      </fill>
    </dxf>
    <dxf>
      <fill>
        <patternFill>
          <bgColor theme="1"/>
        </patternFill>
      </fill>
    </dxf>
    <dxf>
      <fill>
        <patternFill patternType="lightUp"/>
      </fill>
      <border>
        <left/>
        <right style="thin">
          <color auto="1"/>
        </right>
        <top style="thin">
          <color auto="1"/>
        </top>
        <bottom style="thin">
          <color auto="1"/>
        </bottom>
        <vertical/>
        <horizontal/>
      </border>
    </dxf>
    <dxf>
      <fill>
        <patternFill patternType="lightUp"/>
      </fill>
      <border>
        <left style="thin">
          <color auto="1"/>
        </left>
        <right/>
        <top style="thin">
          <color auto="1"/>
        </top>
        <bottom style="thin">
          <color auto="1"/>
        </bottom>
        <vertical/>
        <horizontal/>
      </border>
    </dxf>
    <dxf>
      <fill>
        <patternFill patternType="lightUp"/>
      </fill>
      <border>
        <top style="thin">
          <color auto="1"/>
        </top>
        <bottom style="thin">
          <color auto="1"/>
        </bottom>
        <vertical/>
        <horizontal/>
      </border>
    </dxf>
    <dxf>
      <fill>
        <patternFill patternType="lightUp"/>
      </fill>
      <border>
        <left style="thin">
          <color auto="1"/>
        </left>
        <right style="thin">
          <color auto="1"/>
        </right>
        <top/>
        <bottom/>
        <vertical/>
        <horizontal/>
      </border>
    </dxf>
    <dxf>
      <fill>
        <patternFill patternType="lightUp"/>
      </fill>
      <border>
        <left style="thin">
          <color auto="1"/>
        </left>
        <bottom style="thin">
          <color auto="1"/>
        </bottom>
        <vertical/>
        <horizontal/>
      </border>
    </dxf>
    <dxf>
      <fill>
        <patternFill patternType="lightUp"/>
      </fill>
      <border>
        <right style="thin">
          <color auto="1"/>
        </right>
        <bottom style="thin">
          <color auto="1"/>
        </bottom>
        <vertical/>
        <horizontal/>
      </border>
    </dxf>
    <dxf>
      <fill>
        <patternFill patternType="lightUp"/>
      </fill>
      <border>
        <right style="thin">
          <color auto="1"/>
        </right>
        <top style="thin">
          <color auto="1"/>
        </top>
        <vertical/>
        <horizontal/>
      </border>
    </dxf>
    <dxf>
      <fill>
        <patternFill patternType="lightUp"/>
      </fill>
      <border>
        <left style="thin">
          <color auto="1"/>
        </left>
        <top style="thin">
          <color auto="1"/>
        </top>
        <vertical/>
        <horizontal/>
      </border>
    </dxf>
    <dxf>
      <fill>
        <patternFill patternType="lightUp"/>
      </fill>
      <border>
        <left style="thin">
          <color auto="1"/>
        </left>
        <bottom style="thin">
          <color auto="1"/>
        </bottom>
        <vertical/>
        <horizontal/>
      </border>
    </dxf>
    <dxf>
      <fill>
        <patternFill patternType="lightUp"/>
      </fill>
      <border>
        <right style="thin">
          <color auto="1"/>
        </right>
        <bottom style="thin">
          <color auto="1"/>
        </bottom>
        <vertical/>
        <horizontal/>
      </border>
    </dxf>
    <dxf>
      <fill>
        <patternFill patternType="lightUp"/>
      </fill>
      <border>
        <right style="thin">
          <color auto="1"/>
        </right>
        <top style="thin">
          <color auto="1"/>
        </top>
        <vertical/>
        <horizontal/>
      </border>
    </dxf>
    <dxf>
      <fill>
        <patternFill patternType="lightUp"/>
      </fill>
      <border>
        <left style="thin">
          <color auto="1"/>
        </left>
        <top style="thin">
          <color auto="1"/>
        </top>
        <vertical/>
        <horizontal/>
      </border>
    </dxf>
    <dxf>
      <fill>
        <patternFill patternType="lightUp"/>
      </fill>
      <border>
        <left style="thin">
          <color auto="1"/>
        </left>
        <right style="thin">
          <color auto="1"/>
        </right>
        <top style="thin">
          <color auto="1"/>
        </top>
        <bottom style="thin">
          <color auto="1"/>
        </bottom>
        <vertical/>
        <horizontal/>
      </border>
    </dxf>
    <dxf>
      <fill>
        <patternFill patternType="lightUp"/>
      </fill>
      <border>
        <left/>
        <right style="thin">
          <color auto="1"/>
        </right>
        <top style="thin">
          <color auto="1"/>
        </top>
        <bottom style="thin">
          <color auto="1"/>
        </bottom>
      </border>
    </dxf>
    <dxf>
      <fill>
        <patternFill patternType="lightUp"/>
      </fill>
      <border>
        <left style="thin">
          <color auto="1"/>
        </left>
        <right/>
        <top style="thin">
          <color auto="1"/>
        </top>
        <bottom style="thin">
          <color auto="1"/>
        </bottom>
        <vertical/>
        <horizontal/>
      </border>
    </dxf>
    <dxf>
      <fill>
        <patternFill patternType="lightUp"/>
      </fill>
      <border>
        <left style="thin">
          <color auto="1"/>
        </left>
        <right style="thin">
          <color auto="1"/>
        </right>
        <top/>
        <bottom style="thin">
          <color auto="1"/>
        </bottom>
        <vertical/>
        <horizontal/>
      </border>
    </dxf>
    <dxf>
      <fill>
        <patternFill patternType="lightUp"/>
      </fill>
      <border>
        <left style="thin">
          <color auto="1"/>
        </left>
        <right style="thin">
          <color auto="1"/>
        </right>
        <top style="thin">
          <color auto="1"/>
        </top>
        <bottom/>
        <vertical/>
        <horizontal/>
      </border>
    </dxf>
    <dxf>
      <fill>
        <patternFill patternType="lightUp"/>
      </fill>
      <border>
        <top style="thin">
          <color auto="1"/>
        </top>
        <bottom style="thin">
          <color auto="1"/>
        </bottom>
        <vertical/>
        <horizontal/>
      </border>
    </dxf>
    <dxf>
      <fill>
        <patternFill patternType="lightUp"/>
      </fill>
      <border>
        <top style="thin">
          <color auto="1"/>
        </top>
        <bottom style="thin">
          <color auto="1"/>
        </bottom>
        <vertical/>
        <horizontal/>
      </border>
    </dxf>
    <dxf>
      <fill>
        <patternFill patternType="lightUp"/>
      </fill>
      <border>
        <left style="thin">
          <color auto="1"/>
        </left>
        <right style="thin">
          <color auto="1"/>
        </right>
        <vertical/>
        <horizontal/>
      </border>
    </dxf>
    <dxf>
      <fill>
        <patternFill patternType="lightUp"/>
      </fill>
      <border>
        <left style="thin">
          <color auto="1"/>
        </left>
        <right style="thin">
          <color auto="1"/>
        </right>
        <vertical/>
        <horizontal/>
      </border>
    </dxf>
    <dxf>
      <fill>
        <patternFill patternType="lightUp"/>
      </fill>
      <border>
        <left style="thin">
          <color auto="1"/>
        </left>
        <bottom style="thin">
          <color auto="1"/>
        </bottom>
        <vertical/>
        <horizontal/>
      </border>
    </dxf>
    <dxf>
      <fill>
        <patternFill patternType="lightUp"/>
      </fill>
      <border>
        <right style="thin">
          <color auto="1"/>
        </right>
        <bottom style="thin">
          <color auto="1"/>
        </bottom>
        <vertical/>
        <horizontal/>
      </border>
    </dxf>
    <dxf>
      <fill>
        <patternFill patternType="lightUp"/>
      </fill>
      <border>
        <right style="thin">
          <color auto="1"/>
        </right>
        <top style="thin">
          <color auto="1"/>
        </top>
        <vertical/>
        <horizontal/>
      </border>
    </dxf>
    <dxf>
      <fill>
        <patternFill patternType="lightUp"/>
      </fill>
      <border>
        <left style="thin">
          <color auto="1"/>
        </left>
        <top style="thin">
          <color auto="1"/>
        </top>
        <vertical/>
        <horizontal/>
      </border>
    </dxf>
    <dxf>
      <fill>
        <patternFill patternType="lightUp"/>
      </fill>
      <border>
        <right style="thin">
          <color auto="1"/>
        </right>
        <vertical/>
        <horizontal/>
      </border>
    </dxf>
    <dxf>
      <fill>
        <patternFill patternType="lightUp"/>
      </fill>
      <border>
        <left style="thin">
          <color auto="1"/>
        </left>
        <vertical/>
        <horizontal/>
      </border>
    </dxf>
    <dxf>
      <fill>
        <patternFill patternType="lightUp"/>
      </fill>
      <border>
        <bottom style="thin">
          <color auto="1"/>
        </bottom>
        <vertical/>
        <horizontal/>
      </border>
    </dxf>
    <dxf>
      <fill>
        <patternFill patternType="lightUp"/>
      </fill>
      <border>
        <top style="thin">
          <color auto="1"/>
        </top>
        <vertical/>
        <horizontal/>
      </border>
    </dxf>
    <dxf>
      <fill>
        <patternFill patternType="lightUp"/>
      </fill>
    </dxf>
    <dxf>
      <font>
        <color theme="0" tint="-4.9989318521683403E-2"/>
      </font>
      <fill>
        <patternFill patternType="lightVertical">
          <bgColor theme="9" tint="-0.24994659260841701"/>
        </patternFill>
      </fill>
    </dxf>
    <dxf>
      <font>
        <color theme="0" tint="-4.9989318521683403E-2"/>
      </font>
      <fill>
        <patternFill patternType="lightGrid">
          <bgColor theme="7" tint="0.39994506668294322"/>
        </patternFill>
      </fill>
    </dxf>
    <dxf>
      <fill>
        <patternFill>
          <bgColor theme="1"/>
        </patternFill>
      </fill>
    </dxf>
    <dxf>
      <fill>
        <patternFill patternType="lightUp"/>
      </fill>
      <border>
        <left/>
        <right style="thin">
          <color auto="1"/>
        </right>
        <top style="thin">
          <color auto="1"/>
        </top>
        <bottom style="thin">
          <color auto="1"/>
        </bottom>
        <vertical/>
        <horizontal/>
      </border>
    </dxf>
    <dxf>
      <fill>
        <patternFill patternType="lightUp"/>
      </fill>
      <border>
        <left style="thin">
          <color auto="1"/>
        </left>
        <right/>
        <top style="thin">
          <color auto="1"/>
        </top>
        <bottom style="thin">
          <color auto="1"/>
        </bottom>
        <vertical/>
        <horizontal/>
      </border>
    </dxf>
    <dxf>
      <fill>
        <patternFill patternType="lightUp"/>
      </fill>
      <border>
        <top style="thin">
          <color auto="1"/>
        </top>
        <bottom style="thin">
          <color auto="1"/>
        </bottom>
        <vertical/>
        <horizontal/>
      </border>
    </dxf>
    <dxf>
      <fill>
        <patternFill patternType="lightUp"/>
      </fill>
      <border>
        <left style="thin">
          <color auto="1"/>
        </left>
        <right style="thin">
          <color auto="1"/>
        </right>
        <top/>
        <bottom/>
        <vertical/>
        <horizontal/>
      </border>
    </dxf>
    <dxf>
      <fill>
        <patternFill patternType="lightUp"/>
      </fill>
      <border>
        <left style="thin">
          <color auto="1"/>
        </left>
        <bottom style="thin">
          <color auto="1"/>
        </bottom>
        <vertical/>
        <horizontal/>
      </border>
    </dxf>
    <dxf>
      <fill>
        <patternFill patternType="lightUp"/>
      </fill>
      <border>
        <right style="thin">
          <color auto="1"/>
        </right>
        <bottom style="thin">
          <color auto="1"/>
        </bottom>
        <vertical/>
        <horizontal/>
      </border>
    </dxf>
    <dxf>
      <fill>
        <patternFill patternType="lightUp"/>
      </fill>
      <border>
        <right style="thin">
          <color auto="1"/>
        </right>
        <top style="thin">
          <color auto="1"/>
        </top>
        <vertical/>
        <horizontal/>
      </border>
    </dxf>
    <dxf>
      <fill>
        <patternFill patternType="lightUp"/>
      </fill>
      <border>
        <left style="thin">
          <color auto="1"/>
        </left>
        <top style="thin">
          <color auto="1"/>
        </top>
        <vertical/>
        <horizontal/>
      </border>
    </dxf>
    <dxf>
      <fill>
        <patternFill patternType="lightUp"/>
      </fill>
      <border>
        <left style="thin">
          <color auto="1"/>
        </left>
        <bottom style="thin">
          <color auto="1"/>
        </bottom>
        <vertical/>
        <horizontal/>
      </border>
    </dxf>
    <dxf>
      <fill>
        <patternFill patternType="lightUp"/>
      </fill>
      <border>
        <right style="thin">
          <color auto="1"/>
        </right>
        <bottom style="thin">
          <color auto="1"/>
        </bottom>
        <vertical/>
        <horizontal/>
      </border>
    </dxf>
    <dxf>
      <fill>
        <patternFill patternType="lightUp"/>
      </fill>
      <border>
        <right style="thin">
          <color auto="1"/>
        </right>
        <top style="thin">
          <color auto="1"/>
        </top>
        <vertical/>
        <horizontal/>
      </border>
    </dxf>
    <dxf>
      <fill>
        <patternFill patternType="lightUp"/>
      </fill>
      <border>
        <left style="thin">
          <color auto="1"/>
        </left>
        <top style="thin">
          <color auto="1"/>
        </top>
        <vertical/>
        <horizontal/>
      </border>
    </dxf>
    <dxf>
      <fill>
        <patternFill patternType="lightUp"/>
      </fill>
      <border>
        <left style="thin">
          <color auto="1"/>
        </left>
        <right style="thin">
          <color auto="1"/>
        </right>
        <top style="thin">
          <color auto="1"/>
        </top>
        <bottom style="thin">
          <color auto="1"/>
        </bottom>
        <vertical/>
        <horizontal/>
      </border>
    </dxf>
    <dxf>
      <fill>
        <patternFill patternType="lightUp"/>
      </fill>
      <border>
        <left/>
        <right style="thin">
          <color auto="1"/>
        </right>
        <top style="thin">
          <color auto="1"/>
        </top>
        <bottom style="thin">
          <color auto="1"/>
        </bottom>
      </border>
    </dxf>
    <dxf>
      <fill>
        <patternFill patternType="lightUp"/>
      </fill>
      <border>
        <left style="thin">
          <color auto="1"/>
        </left>
        <right/>
        <top style="thin">
          <color auto="1"/>
        </top>
        <bottom style="thin">
          <color auto="1"/>
        </bottom>
        <vertical/>
        <horizontal/>
      </border>
    </dxf>
    <dxf>
      <fill>
        <patternFill patternType="lightUp"/>
      </fill>
      <border>
        <left style="thin">
          <color auto="1"/>
        </left>
        <right style="thin">
          <color auto="1"/>
        </right>
        <top/>
        <bottom style="thin">
          <color auto="1"/>
        </bottom>
        <vertical/>
        <horizontal/>
      </border>
    </dxf>
    <dxf>
      <fill>
        <patternFill patternType="lightUp"/>
      </fill>
      <border>
        <left style="thin">
          <color auto="1"/>
        </left>
        <right style="thin">
          <color auto="1"/>
        </right>
        <top style="thin">
          <color auto="1"/>
        </top>
        <bottom/>
        <vertical/>
        <horizontal/>
      </border>
    </dxf>
    <dxf>
      <fill>
        <patternFill patternType="lightUp"/>
      </fill>
      <border>
        <top style="thin">
          <color auto="1"/>
        </top>
        <bottom style="thin">
          <color auto="1"/>
        </bottom>
        <vertical/>
        <horizontal/>
      </border>
    </dxf>
    <dxf>
      <fill>
        <patternFill patternType="lightUp"/>
      </fill>
      <border>
        <top style="thin">
          <color auto="1"/>
        </top>
        <bottom style="thin">
          <color auto="1"/>
        </bottom>
        <vertical/>
        <horizontal/>
      </border>
    </dxf>
    <dxf>
      <fill>
        <patternFill patternType="lightUp"/>
      </fill>
      <border>
        <left style="thin">
          <color auto="1"/>
        </left>
        <right style="thin">
          <color auto="1"/>
        </right>
        <vertical/>
        <horizontal/>
      </border>
    </dxf>
    <dxf>
      <fill>
        <patternFill patternType="lightUp"/>
      </fill>
      <border>
        <left style="thin">
          <color auto="1"/>
        </left>
        <right style="thin">
          <color auto="1"/>
        </right>
        <vertical/>
        <horizontal/>
      </border>
    </dxf>
    <dxf>
      <fill>
        <patternFill patternType="lightUp"/>
      </fill>
      <border>
        <left style="thin">
          <color auto="1"/>
        </left>
        <bottom style="thin">
          <color auto="1"/>
        </bottom>
        <vertical/>
        <horizontal/>
      </border>
    </dxf>
    <dxf>
      <fill>
        <patternFill patternType="lightUp"/>
      </fill>
      <border>
        <right style="thin">
          <color auto="1"/>
        </right>
        <bottom style="thin">
          <color auto="1"/>
        </bottom>
        <vertical/>
        <horizontal/>
      </border>
    </dxf>
    <dxf>
      <fill>
        <patternFill patternType="lightUp"/>
      </fill>
      <border>
        <right style="thin">
          <color auto="1"/>
        </right>
        <top style="thin">
          <color auto="1"/>
        </top>
        <vertical/>
        <horizontal/>
      </border>
    </dxf>
    <dxf>
      <fill>
        <patternFill patternType="lightUp"/>
      </fill>
      <border>
        <left style="thin">
          <color auto="1"/>
        </left>
        <top style="thin">
          <color auto="1"/>
        </top>
        <vertical/>
        <horizontal/>
      </border>
    </dxf>
    <dxf>
      <fill>
        <patternFill patternType="lightUp"/>
      </fill>
      <border>
        <right style="thin">
          <color auto="1"/>
        </right>
        <vertical/>
        <horizontal/>
      </border>
    </dxf>
    <dxf>
      <fill>
        <patternFill patternType="lightUp"/>
      </fill>
      <border>
        <left style="thin">
          <color auto="1"/>
        </left>
        <vertical/>
        <horizontal/>
      </border>
    </dxf>
    <dxf>
      <fill>
        <patternFill patternType="lightUp"/>
      </fill>
      <border>
        <bottom style="thin">
          <color auto="1"/>
        </bottom>
        <vertical/>
        <horizontal/>
      </border>
    </dxf>
    <dxf>
      <fill>
        <patternFill patternType="lightUp"/>
      </fill>
      <border>
        <top style="thin">
          <color auto="1"/>
        </top>
        <vertical/>
        <horizontal/>
      </border>
    </dxf>
    <dxf>
      <fill>
        <patternFill patternType="lightUp"/>
      </fill>
    </dxf>
    <dxf>
      <font>
        <color theme="0" tint="-4.9989318521683403E-2"/>
      </font>
      <fill>
        <patternFill patternType="lightVertical">
          <bgColor theme="9" tint="-0.24994659260841701"/>
        </patternFill>
      </fill>
    </dxf>
    <dxf>
      <font>
        <color theme="0" tint="-4.9989318521683403E-2"/>
      </font>
      <fill>
        <patternFill patternType="lightGrid">
          <bgColor theme="7" tint="0.39994506668294322"/>
        </patternFill>
      </fill>
    </dxf>
    <dxf>
      <fill>
        <patternFill>
          <bgColor theme="1"/>
        </patternFill>
      </fill>
    </dxf>
    <dxf>
      <fill>
        <patternFill patternType="lightUp"/>
      </fill>
      <border>
        <left/>
        <right style="thin">
          <color auto="1"/>
        </right>
        <top style="thin">
          <color auto="1"/>
        </top>
        <bottom style="thin">
          <color auto="1"/>
        </bottom>
        <vertical/>
        <horizontal/>
      </border>
    </dxf>
    <dxf>
      <fill>
        <patternFill patternType="lightUp"/>
      </fill>
      <border>
        <left style="thin">
          <color auto="1"/>
        </left>
        <right/>
        <top style="thin">
          <color auto="1"/>
        </top>
        <bottom style="thin">
          <color auto="1"/>
        </bottom>
        <vertical/>
        <horizontal/>
      </border>
    </dxf>
    <dxf>
      <fill>
        <patternFill patternType="lightUp"/>
      </fill>
      <border>
        <top style="thin">
          <color auto="1"/>
        </top>
        <bottom style="thin">
          <color auto="1"/>
        </bottom>
        <vertical/>
        <horizontal/>
      </border>
    </dxf>
    <dxf>
      <fill>
        <patternFill patternType="lightUp"/>
      </fill>
      <border>
        <left style="thin">
          <color auto="1"/>
        </left>
        <right style="thin">
          <color auto="1"/>
        </right>
        <top/>
        <bottom/>
        <vertical/>
        <horizontal/>
      </border>
    </dxf>
    <dxf>
      <fill>
        <patternFill patternType="lightUp"/>
      </fill>
      <border>
        <left style="thin">
          <color auto="1"/>
        </left>
        <bottom style="thin">
          <color auto="1"/>
        </bottom>
        <vertical/>
        <horizontal/>
      </border>
    </dxf>
    <dxf>
      <fill>
        <patternFill patternType="lightUp"/>
      </fill>
      <border>
        <right style="thin">
          <color auto="1"/>
        </right>
        <bottom style="thin">
          <color auto="1"/>
        </bottom>
        <vertical/>
        <horizontal/>
      </border>
    </dxf>
    <dxf>
      <fill>
        <patternFill patternType="lightUp"/>
      </fill>
      <border>
        <right style="thin">
          <color auto="1"/>
        </right>
        <top style="thin">
          <color auto="1"/>
        </top>
        <vertical/>
        <horizontal/>
      </border>
    </dxf>
    <dxf>
      <fill>
        <patternFill patternType="lightUp"/>
      </fill>
      <border>
        <left style="thin">
          <color auto="1"/>
        </left>
        <top style="thin">
          <color auto="1"/>
        </top>
        <vertical/>
        <horizontal/>
      </border>
    </dxf>
    <dxf>
      <fill>
        <patternFill patternType="lightUp"/>
      </fill>
      <border>
        <left style="thin">
          <color auto="1"/>
        </left>
        <bottom style="thin">
          <color auto="1"/>
        </bottom>
        <vertical/>
        <horizontal/>
      </border>
    </dxf>
    <dxf>
      <fill>
        <patternFill patternType="lightUp"/>
      </fill>
      <border>
        <right style="thin">
          <color auto="1"/>
        </right>
        <bottom style="thin">
          <color auto="1"/>
        </bottom>
        <vertical/>
        <horizontal/>
      </border>
    </dxf>
    <dxf>
      <fill>
        <patternFill patternType="lightUp"/>
      </fill>
      <border>
        <right style="thin">
          <color auto="1"/>
        </right>
        <top style="thin">
          <color auto="1"/>
        </top>
        <vertical/>
        <horizontal/>
      </border>
    </dxf>
    <dxf>
      <fill>
        <patternFill patternType="lightUp"/>
      </fill>
      <border>
        <left style="thin">
          <color auto="1"/>
        </left>
        <top style="thin">
          <color auto="1"/>
        </top>
        <vertical/>
        <horizontal/>
      </border>
    </dxf>
    <dxf>
      <fill>
        <patternFill patternType="lightUp"/>
      </fill>
      <border>
        <left style="thin">
          <color auto="1"/>
        </left>
        <right style="thin">
          <color auto="1"/>
        </right>
        <top style="thin">
          <color auto="1"/>
        </top>
        <bottom style="thin">
          <color auto="1"/>
        </bottom>
        <vertical/>
        <horizontal/>
      </border>
    </dxf>
    <dxf>
      <fill>
        <patternFill patternType="lightUp"/>
      </fill>
      <border>
        <left/>
        <right style="thin">
          <color auto="1"/>
        </right>
        <top style="thin">
          <color auto="1"/>
        </top>
        <bottom style="thin">
          <color auto="1"/>
        </bottom>
      </border>
    </dxf>
    <dxf>
      <fill>
        <patternFill patternType="lightUp"/>
      </fill>
      <border>
        <left style="thin">
          <color auto="1"/>
        </left>
        <right/>
        <top style="thin">
          <color auto="1"/>
        </top>
        <bottom style="thin">
          <color auto="1"/>
        </bottom>
        <vertical/>
        <horizontal/>
      </border>
    </dxf>
    <dxf>
      <fill>
        <patternFill patternType="lightUp"/>
      </fill>
      <border>
        <left style="thin">
          <color auto="1"/>
        </left>
        <right style="thin">
          <color auto="1"/>
        </right>
        <top/>
        <bottom style="thin">
          <color auto="1"/>
        </bottom>
        <vertical/>
        <horizontal/>
      </border>
    </dxf>
    <dxf>
      <fill>
        <patternFill patternType="lightUp"/>
      </fill>
      <border>
        <left style="thin">
          <color auto="1"/>
        </left>
        <right style="thin">
          <color auto="1"/>
        </right>
        <top style="thin">
          <color auto="1"/>
        </top>
        <bottom/>
        <vertical/>
        <horizontal/>
      </border>
    </dxf>
    <dxf>
      <fill>
        <patternFill patternType="lightUp"/>
      </fill>
      <border>
        <top style="thin">
          <color auto="1"/>
        </top>
        <bottom style="thin">
          <color auto="1"/>
        </bottom>
        <vertical/>
        <horizontal/>
      </border>
    </dxf>
    <dxf>
      <fill>
        <patternFill patternType="lightUp"/>
      </fill>
      <border>
        <top style="thin">
          <color auto="1"/>
        </top>
        <bottom style="thin">
          <color auto="1"/>
        </bottom>
        <vertical/>
        <horizontal/>
      </border>
    </dxf>
    <dxf>
      <fill>
        <patternFill patternType="lightUp"/>
      </fill>
      <border>
        <left style="thin">
          <color auto="1"/>
        </left>
        <right style="thin">
          <color auto="1"/>
        </right>
        <vertical/>
        <horizontal/>
      </border>
    </dxf>
    <dxf>
      <fill>
        <patternFill patternType="lightUp"/>
      </fill>
      <border>
        <left style="thin">
          <color auto="1"/>
        </left>
        <right style="thin">
          <color auto="1"/>
        </right>
        <vertical/>
        <horizontal/>
      </border>
    </dxf>
    <dxf>
      <fill>
        <patternFill patternType="lightUp"/>
      </fill>
      <border>
        <left style="thin">
          <color auto="1"/>
        </left>
        <bottom style="thin">
          <color auto="1"/>
        </bottom>
        <vertical/>
        <horizontal/>
      </border>
    </dxf>
    <dxf>
      <fill>
        <patternFill patternType="lightUp"/>
      </fill>
      <border>
        <right style="thin">
          <color auto="1"/>
        </right>
        <bottom style="thin">
          <color auto="1"/>
        </bottom>
        <vertical/>
        <horizontal/>
      </border>
    </dxf>
    <dxf>
      <fill>
        <patternFill patternType="lightUp"/>
      </fill>
      <border>
        <right style="thin">
          <color auto="1"/>
        </right>
        <top style="thin">
          <color auto="1"/>
        </top>
        <vertical/>
        <horizontal/>
      </border>
    </dxf>
    <dxf>
      <fill>
        <patternFill patternType="lightUp"/>
      </fill>
      <border>
        <left style="thin">
          <color auto="1"/>
        </left>
        <top style="thin">
          <color auto="1"/>
        </top>
        <vertical/>
        <horizontal/>
      </border>
    </dxf>
    <dxf>
      <fill>
        <patternFill patternType="lightUp"/>
      </fill>
      <border>
        <right style="thin">
          <color auto="1"/>
        </right>
        <vertical/>
        <horizontal/>
      </border>
    </dxf>
    <dxf>
      <fill>
        <patternFill patternType="lightUp"/>
      </fill>
      <border>
        <left style="thin">
          <color auto="1"/>
        </left>
        <vertical/>
        <horizontal/>
      </border>
    </dxf>
    <dxf>
      <fill>
        <patternFill patternType="lightUp"/>
      </fill>
      <border>
        <bottom style="thin">
          <color auto="1"/>
        </bottom>
        <vertical/>
        <horizontal/>
      </border>
    </dxf>
    <dxf>
      <fill>
        <patternFill patternType="lightUp"/>
      </fill>
      <border>
        <top style="thin">
          <color auto="1"/>
        </top>
        <vertical/>
        <horizontal/>
      </border>
    </dxf>
    <dxf>
      <fill>
        <patternFill patternType="lightUp"/>
      </fill>
    </dxf>
    <dxf>
      <font>
        <color theme="0" tint="-4.9989318521683403E-2"/>
      </font>
      <fill>
        <patternFill patternType="lightVertical">
          <bgColor theme="9" tint="-0.24994659260841701"/>
        </patternFill>
      </fill>
    </dxf>
    <dxf>
      <font>
        <color theme="0" tint="-4.9989318521683403E-2"/>
      </font>
      <fill>
        <patternFill patternType="lightGrid">
          <bgColor theme="7" tint="0.39994506668294322"/>
        </patternFill>
      </fill>
    </dxf>
    <dxf>
      <fill>
        <patternFill>
          <bgColor theme="1"/>
        </patternFill>
      </fill>
    </dxf>
    <dxf>
      <fill>
        <patternFill patternType="lightUp"/>
      </fill>
      <border>
        <left/>
        <right style="thin">
          <color auto="1"/>
        </right>
        <top style="thin">
          <color auto="1"/>
        </top>
        <bottom style="thin">
          <color auto="1"/>
        </bottom>
        <vertical/>
        <horizontal/>
      </border>
    </dxf>
    <dxf>
      <fill>
        <patternFill patternType="lightUp"/>
      </fill>
      <border>
        <left style="thin">
          <color auto="1"/>
        </left>
        <right/>
        <top style="thin">
          <color auto="1"/>
        </top>
        <bottom style="thin">
          <color auto="1"/>
        </bottom>
        <vertical/>
        <horizontal/>
      </border>
    </dxf>
    <dxf>
      <fill>
        <patternFill patternType="lightUp"/>
      </fill>
      <border>
        <top style="thin">
          <color auto="1"/>
        </top>
        <bottom style="thin">
          <color auto="1"/>
        </bottom>
        <vertical/>
        <horizontal/>
      </border>
    </dxf>
    <dxf>
      <fill>
        <patternFill patternType="lightUp"/>
      </fill>
      <border>
        <left style="thin">
          <color auto="1"/>
        </left>
        <right style="thin">
          <color auto="1"/>
        </right>
        <top/>
        <bottom/>
        <vertical/>
        <horizontal/>
      </border>
    </dxf>
    <dxf>
      <fill>
        <patternFill patternType="lightUp"/>
      </fill>
      <border>
        <left style="thin">
          <color auto="1"/>
        </left>
        <bottom style="thin">
          <color auto="1"/>
        </bottom>
        <vertical/>
        <horizontal/>
      </border>
    </dxf>
    <dxf>
      <fill>
        <patternFill patternType="lightUp"/>
      </fill>
      <border>
        <right style="thin">
          <color auto="1"/>
        </right>
        <bottom style="thin">
          <color auto="1"/>
        </bottom>
        <vertical/>
        <horizontal/>
      </border>
    </dxf>
    <dxf>
      <fill>
        <patternFill patternType="lightUp"/>
      </fill>
      <border>
        <right style="thin">
          <color auto="1"/>
        </right>
        <top style="thin">
          <color auto="1"/>
        </top>
        <vertical/>
        <horizontal/>
      </border>
    </dxf>
    <dxf>
      <fill>
        <patternFill patternType="lightUp"/>
      </fill>
      <border>
        <left style="thin">
          <color auto="1"/>
        </left>
        <top style="thin">
          <color auto="1"/>
        </top>
        <vertical/>
        <horizontal/>
      </border>
    </dxf>
    <dxf>
      <fill>
        <patternFill patternType="lightUp"/>
      </fill>
      <border>
        <left style="thin">
          <color auto="1"/>
        </left>
        <bottom style="thin">
          <color auto="1"/>
        </bottom>
        <vertical/>
        <horizontal/>
      </border>
    </dxf>
    <dxf>
      <fill>
        <patternFill patternType="lightUp"/>
      </fill>
      <border>
        <right style="thin">
          <color auto="1"/>
        </right>
        <bottom style="thin">
          <color auto="1"/>
        </bottom>
        <vertical/>
        <horizontal/>
      </border>
    </dxf>
    <dxf>
      <fill>
        <patternFill patternType="lightUp"/>
      </fill>
      <border>
        <right style="thin">
          <color auto="1"/>
        </right>
        <top style="thin">
          <color auto="1"/>
        </top>
        <vertical/>
        <horizontal/>
      </border>
    </dxf>
    <dxf>
      <fill>
        <patternFill patternType="lightUp"/>
      </fill>
      <border>
        <left style="thin">
          <color auto="1"/>
        </left>
        <top style="thin">
          <color auto="1"/>
        </top>
        <vertical/>
        <horizontal/>
      </border>
    </dxf>
    <dxf>
      <fill>
        <patternFill patternType="lightUp"/>
      </fill>
      <border>
        <left style="thin">
          <color auto="1"/>
        </left>
        <right style="thin">
          <color auto="1"/>
        </right>
        <top style="thin">
          <color auto="1"/>
        </top>
        <bottom style="thin">
          <color auto="1"/>
        </bottom>
        <vertical/>
        <horizontal/>
      </border>
    </dxf>
    <dxf>
      <fill>
        <patternFill patternType="lightUp"/>
      </fill>
      <border>
        <left/>
        <right style="thin">
          <color auto="1"/>
        </right>
        <top style="thin">
          <color auto="1"/>
        </top>
        <bottom style="thin">
          <color auto="1"/>
        </bottom>
      </border>
    </dxf>
    <dxf>
      <fill>
        <patternFill patternType="lightUp"/>
      </fill>
      <border>
        <left style="thin">
          <color auto="1"/>
        </left>
        <right/>
        <top style="thin">
          <color auto="1"/>
        </top>
        <bottom style="thin">
          <color auto="1"/>
        </bottom>
        <vertical/>
        <horizontal/>
      </border>
    </dxf>
    <dxf>
      <fill>
        <patternFill patternType="lightUp"/>
      </fill>
      <border>
        <left style="thin">
          <color auto="1"/>
        </left>
        <right style="thin">
          <color auto="1"/>
        </right>
        <top/>
        <bottom style="thin">
          <color auto="1"/>
        </bottom>
        <vertical/>
        <horizontal/>
      </border>
    </dxf>
    <dxf>
      <fill>
        <patternFill patternType="lightUp"/>
      </fill>
      <border>
        <left style="thin">
          <color auto="1"/>
        </left>
        <right style="thin">
          <color auto="1"/>
        </right>
        <top style="thin">
          <color auto="1"/>
        </top>
        <bottom/>
        <vertical/>
        <horizontal/>
      </border>
    </dxf>
    <dxf>
      <fill>
        <patternFill patternType="lightUp"/>
      </fill>
      <border>
        <top style="thin">
          <color auto="1"/>
        </top>
        <bottom style="thin">
          <color auto="1"/>
        </bottom>
        <vertical/>
        <horizontal/>
      </border>
    </dxf>
    <dxf>
      <fill>
        <patternFill patternType="lightUp"/>
      </fill>
      <border>
        <top style="thin">
          <color auto="1"/>
        </top>
        <bottom style="thin">
          <color auto="1"/>
        </bottom>
        <vertical/>
        <horizontal/>
      </border>
    </dxf>
    <dxf>
      <fill>
        <patternFill patternType="lightUp"/>
      </fill>
      <border>
        <left style="thin">
          <color auto="1"/>
        </left>
        <right style="thin">
          <color auto="1"/>
        </right>
        <vertical/>
        <horizontal/>
      </border>
    </dxf>
    <dxf>
      <fill>
        <patternFill patternType="lightUp"/>
      </fill>
      <border>
        <left style="thin">
          <color auto="1"/>
        </left>
        <right style="thin">
          <color auto="1"/>
        </right>
        <vertical/>
        <horizontal/>
      </border>
    </dxf>
    <dxf>
      <fill>
        <patternFill patternType="lightUp"/>
      </fill>
      <border>
        <left style="thin">
          <color auto="1"/>
        </left>
        <bottom style="thin">
          <color auto="1"/>
        </bottom>
        <vertical/>
        <horizontal/>
      </border>
    </dxf>
    <dxf>
      <fill>
        <patternFill patternType="lightUp"/>
      </fill>
      <border>
        <right style="thin">
          <color auto="1"/>
        </right>
        <bottom style="thin">
          <color auto="1"/>
        </bottom>
        <vertical/>
        <horizontal/>
      </border>
    </dxf>
    <dxf>
      <fill>
        <patternFill patternType="lightUp"/>
      </fill>
      <border>
        <right style="thin">
          <color auto="1"/>
        </right>
        <top style="thin">
          <color auto="1"/>
        </top>
        <vertical/>
        <horizontal/>
      </border>
    </dxf>
    <dxf>
      <fill>
        <patternFill patternType="lightUp"/>
      </fill>
      <border>
        <left style="thin">
          <color auto="1"/>
        </left>
        <top style="thin">
          <color auto="1"/>
        </top>
        <vertical/>
        <horizontal/>
      </border>
    </dxf>
    <dxf>
      <fill>
        <patternFill patternType="lightUp"/>
      </fill>
      <border>
        <right style="thin">
          <color auto="1"/>
        </right>
        <vertical/>
        <horizontal/>
      </border>
    </dxf>
    <dxf>
      <fill>
        <patternFill patternType="lightUp"/>
      </fill>
      <border>
        <left style="thin">
          <color auto="1"/>
        </left>
        <vertical/>
        <horizontal/>
      </border>
    </dxf>
    <dxf>
      <fill>
        <patternFill patternType="lightUp"/>
      </fill>
      <border>
        <bottom style="thin">
          <color auto="1"/>
        </bottom>
        <vertical/>
        <horizontal/>
      </border>
    </dxf>
    <dxf>
      <fill>
        <patternFill patternType="lightUp"/>
      </fill>
      <border>
        <top style="thin">
          <color auto="1"/>
        </top>
        <vertical/>
        <horizontal/>
      </border>
    </dxf>
    <dxf>
      <fill>
        <patternFill patternType="lightUp"/>
      </fill>
    </dxf>
    <dxf>
      <font>
        <color theme="0" tint="-4.9989318521683403E-2"/>
      </font>
      <fill>
        <patternFill patternType="lightVertical">
          <bgColor theme="9" tint="-0.24994659260841701"/>
        </patternFill>
      </fill>
    </dxf>
    <dxf>
      <font>
        <color theme="0" tint="-4.9989318521683403E-2"/>
      </font>
      <fill>
        <patternFill patternType="lightGrid">
          <bgColor theme="7" tint="0.39994506668294322"/>
        </patternFill>
      </fill>
    </dxf>
    <dxf>
      <fill>
        <patternFill>
          <bgColor theme="1"/>
        </patternFill>
      </fill>
    </dxf>
    <dxf>
      <fill>
        <patternFill patternType="lightUp"/>
      </fill>
      <border>
        <left/>
        <right style="thin">
          <color auto="1"/>
        </right>
        <top style="thin">
          <color auto="1"/>
        </top>
        <bottom style="thin">
          <color auto="1"/>
        </bottom>
        <vertical/>
        <horizontal/>
      </border>
    </dxf>
    <dxf>
      <fill>
        <patternFill patternType="lightUp"/>
      </fill>
      <border>
        <left style="thin">
          <color auto="1"/>
        </left>
        <right/>
        <top style="thin">
          <color auto="1"/>
        </top>
        <bottom style="thin">
          <color auto="1"/>
        </bottom>
        <vertical/>
        <horizontal/>
      </border>
    </dxf>
    <dxf>
      <fill>
        <patternFill patternType="lightUp"/>
      </fill>
      <border>
        <top style="thin">
          <color auto="1"/>
        </top>
        <bottom style="thin">
          <color auto="1"/>
        </bottom>
        <vertical/>
        <horizontal/>
      </border>
    </dxf>
    <dxf>
      <fill>
        <patternFill patternType="lightUp"/>
      </fill>
      <border>
        <left style="thin">
          <color auto="1"/>
        </left>
        <right style="thin">
          <color auto="1"/>
        </right>
        <top/>
        <bottom/>
        <vertical/>
        <horizontal/>
      </border>
    </dxf>
    <dxf>
      <fill>
        <patternFill patternType="lightUp"/>
      </fill>
      <border>
        <left style="thin">
          <color auto="1"/>
        </left>
        <bottom style="thin">
          <color auto="1"/>
        </bottom>
        <vertical/>
        <horizontal/>
      </border>
    </dxf>
    <dxf>
      <fill>
        <patternFill patternType="lightUp"/>
      </fill>
      <border>
        <right style="thin">
          <color auto="1"/>
        </right>
        <bottom style="thin">
          <color auto="1"/>
        </bottom>
        <vertical/>
        <horizontal/>
      </border>
    </dxf>
    <dxf>
      <fill>
        <patternFill patternType="lightUp"/>
      </fill>
      <border>
        <right style="thin">
          <color auto="1"/>
        </right>
        <top style="thin">
          <color auto="1"/>
        </top>
        <vertical/>
        <horizontal/>
      </border>
    </dxf>
    <dxf>
      <fill>
        <patternFill patternType="lightUp"/>
      </fill>
      <border>
        <left style="thin">
          <color auto="1"/>
        </left>
        <top style="thin">
          <color auto="1"/>
        </top>
        <vertical/>
        <horizontal/>
      </border>
    </dxf>
    <dxf>
      <fill>
        <patternFill patternType="lightUp"/>
      </fill>
      <border>
        <left style="thin">
          <color auto="1"/>
        </left>
        <bottom style="thin">
          <color auto="1"/>
        </bottom>
        <vertical/>
        <horizontal/>
      </border>
    </dxf>
    <dxf>
      <fill>
        <patternFill patternType="lightUp"/>
      </fill>
      <border>
        <right style="thin">
          <color auto="1"/>
        </right>
        <bottom style="thin">
          <color auto="1"/>
        </bottom>
        <vertical/>
        <horizontal/>
      </border>
    </dxf>
    <dxf>
      <fill>
        <patternFill patternType="lightUp"/>
      </fill>
      <border>
        <right style="thin">
          <color auto="1"/>
        </right>
        <top style="thin">
          <color auto="1"/>
        </top>
        <vertical/>
        <horizontal/>
      </border>
    </dxf>
    <dxf>
      <fill>
        <patternFill patternType="lightUp"/>
      </fill>
      <border>
        <left style="thin">
          <color auto="1"/>
        </left>
        <top style="thin">
          <color auto="1"/>
        </top>
        <vertical/>
        <horizontal/>
      </border>
    </dxf>
    <dxf>
      <fill>
        <patternFill patternType="lightUp"/>
      </fill>
      <border>
        <left style="thin">
          <color auto="1"/>
        </left>
        <right style="thin">
          <color auto="1"/>
        </right>
        <top style="thin">
          <color auto="1"/>
        </top>
        <bottom style="thin">
          <color auto="1"/>
        </bottom>
        <vertical/>
        <horizontal/>
      </border>
    </dxf>
    <dxf>
      <fill>
        <patternFill patternType="lightUp"/>
      </fill>
      <border>
        <left/>
        <right style="thin">
          <color auto="1"/>
        </right>
        <top style="thin">
          <color auto="1"/>
        </top>
        <bottom style="thin">
          <color auto="1"/>
        </bottom>
      </border>
    </dxf>
    <dxf>
      <fill>
        <patternFill patternType="lightUp"/>
      </fill>
      <border>
        <left style="thin">
          <color auto="1"/>
        </left>
        <right/>
        <top style="thin">
          <color auto="1"/>
        </top>
        <bottom style="thin">
          <color auto="1"/>
        </bottom>
        <vertical/>
        <horizontal/>
      </border>
    </dxf>
    <dxf>
      <fill>
        <patternFill patternType="lightUp"/>
      </fill>
      <border>
        <left style="thin">
          <color auto="1"/>
        </left>
        <right style="thin">
          <color auto="1"/>
        </right>
        <top/>
        <bottom style="thin">
          <color auto="1"/>
        </bottom>
        <vertical/>
        <horizontal/>
      </border>
    </dxf>
    <dxf>
      <fill>
        <patternFill patternType="lightUp"/>
      </fill>
      <border>
        <left style="thin">
          <color auto="1"/>
        </left>
        <right style="thin">
          <color auto="1"/>
        </right>
        <top style="thin">
          <color auto="1"/>
        </top>
        <bottom/>
        <vertical/>
        <horizontal/>
      </border>
    </dxf>
    <dxf>
      <fill>
        <patternFill patternType="lightUp"/>
      </fill>
      <border>
        <top style="thin">
          <color auto="1"/>
        </top>
        <bottom style="thin">
          <color auto="1"/>
        </bottom>
        <vertical/>
        <horizontal/>
      </border>
    </dxf>
    <dxf>
      <fill>
        <patternFill patternType="lightUp"/>
      </fill>
      <border>
        <top style="thin">
          <color auto="1"/>
        </top>
        <bottom style="thin">
          <color auto="1"/>
        </bottom>
        <vertical/>
        <horizontal/>
      </border>
    </dxf>
    <dxf>
      <fill>
        <patternFill patternType="lightUp"/>
      </fill>
      <border>
        <left style="thin">
          <color auto="1"/>
        </left>
        <right style="thin">
          <color auto="1"/>
        </right>
        <vertical/>
        <horizontal/>
      </border>
    </dxf>
    <dxf>
      <fill>
        <patternFill patternType="lightUp"/>
      </fill>
      <border>
        <left style="thin">
          <color auto="1"/>
        </left>
        <right style="thin">
          <color auto="1"/>
        </right>
        <vertical/>
        <horizontal/>
      </border>
    </dxf>
    <dxf>
      <fill>
        <patternFill patternType="lightUp"/>
      </fill>
      <border>
        <left style="thin">
          <color auto="1"/>
        </left>
        <bottom style="thin">
          <color auto="1"/>
        </bottom>
        <vertical/>
        <horizontal/>
      </border>
    </dxf>
    <dxf>
      <fill>
        <patternFill patternType="lightUp"/>
      </fill>
      <border>
        <right style="thin">
          <color auto="1"/>
        </right>
        <bottom style="thin">
          <color auto="1"/>
        </bottom>
        <vertical/>
        <horizontal/>
      </border>
    </dxf>
    <dxf>
      <fill>
        <patternFill patternType="lightUp"/>
      </fill>
      <border>
        <right style="thin">
          <color auto="1"/>
        </right>
        <top style="thin">
          <color auto="1"/>
        </top>
        <vertical/>
        <horizontal/>
      </border>
    </dxf>
    <dxf>
      <fill>
        <patternFill patternType="lightUp"/>
      </fill>
      <border>
        <left style="thin">
          <color auto="1"/>
        </left>
        <top style="thin">
          <color auto="1"/>
        </top>
        <vertical/>
        <horizontal/>
      </border>
    </dxf>
    <dxf>
      <fill>
        <patternFill patternType="lightUp"/>
      </fill>
      <border>
        <right style="thin">
          <color auto="1"/>
        </right>
        <vertical/>
        <horizontal/>
      </border>
    </dxf>
    <dxf>
      <fill>
        <patternFill patternType="lightUp"/>
      </fill>
      <border>
        <left style="thin">
          <color auto="1"/>
        </left>
        <vertical/>
        <horizontal/>
      </border>
    </dxf>
    <dxf>
      <fill>
        <patternFill patternType="lightUp"/>
      </fill>
      <border>
        <bottom style="thin">
          <color auto="1"/>
        </bottom>
        <vertical/>
        <horizontal/>
      </border>
    </dxf>
    <dxf>
      <fill>
        <patternFill patternType="lightUp"/>
      </fill>
      <border>
        <top style="thin">
          <color auto="1"/>
        </top>
        <vertical/>
        <horizontal/>
      </border>
    </dxf>
    <dxf>
      <fill>
        <patternFill patternType="lightUp"/>
      </fill>
    </dxf>
    <dxf>
      <font>
        <color theme="0" tint="-4.9989318521683403E-2"/>
      </font>
      <fill>
        <patternFill patternType="lightVertical">
          <bgColor theme="9" tint="-0.24994659260841701"/>
        </patternFill>
      </fill>
    </dxf>
    <dxf>
      <font>
        <color theme="0" tint="-4.9989318521683403E-2"/>
      </font>
      <fill>
        <patternFill patternType="lightGrid">
          <bgColor theme="7" tint="0.39994506668294322"/>
        </patternFill>
      </fill>
    </dxf>
    <dxf>
      <fill>
        <patternFill>
          <bgColor theme="1"/>
        </patternFill>
      </fill>
    </dxf>
    <dxf>
      <fill>
        <patternFill patternType="lightUp"/>
      </fill>
      <border>
        <left/>
        <right style="thin">
          <color auto="1"/>
        </right>
        <top style="thin">
          <color auto="1"/>
        </top>
        <bottom style="thin">
          <color auto="1"/>
        </bottom>
        <vertical/>
        <horizontal/>
      </border>
    </dxf>
    <dxf>
      <fill>
        <patternFill patternType="lightUp"/>
      </fill>
      <border>
        <left style="thin">
          <color auto="1"/>
        </left>
        <right/>
        <top style="thin">
          <color auto="1"/>
        </top>
        <bottom style="thin">
          <color auto="1"/>
        </bottom>
        <vertical/>
        <horizontal/>
      </border>
    </dxf>
    <dxf>
      <fill>
        <patternFill patternType="lightUp"/>
      </fill>
      <border>
        <top style="thin">
          <color auto="1"/>
        </top>
        <bottom style="thin">
          <color auto="1"/>
        </bottom>
        <vertical/>
        <horizontal/>
      </border>
    </dxf>
    <dxf>
      <fill>
        <patternFill patternType="lightUp"/>
      </fill>
      <border>
        <left style="thin">
          <color auto="1"/>
        </left>
        <right style="thin">
          <color auto="1"/>
        </right>
        <top/>
        <bottom/>
        <vertical/>
        <horizontal/>
      </border>
    </dxf>
    <dxf>
      <fill>
        <patternFill patternType="lightUp"/>
      </fill>
      <border>
        <left style="thin">
          <color auto="1"/>
        </left>
        <bottom style="thin">
          <color auto="1"/>
        </bottom>
        <vertical/>
        <horizontal/>
      </border>
    </dxf>
    <dxf>
      <fill>
        <patternFill patternType="lightUp"/>
      </fill>
      <border>
        <right style="thin">
          <color auto="1"/>
        </right>
        <bottom style="thin">
          <color auto="1"/>
        </bottom>
        <vertical/>
        <horizontal/>
      </border>
    </dxf>
    <dxf>
      <fill>
        <patternFill patternType="lightUp"/>
      </fill>
      <border>
        <right style="thin">
          <color auto="1"/>
        </right>
        <top style="thin">
          <color auto="1"/>
        </top>
        <vertical/>
        <horizontal/>
      </border>
    </dxf>
    <dxf>
      <fill>
        <patternFill patternType="lightUp"/>
      </fill>
      <border>
        <left style="thin">
          <color auto="1"/>
        </left>
        <top style="thin">
          <color auto="1"/>
        </top>
        <vertical/>
        <horizontal/>
      </border>
    </dxf>
    <dxf>
      <fill>
        <patternFill patternType="lightUp"/>
      </fill>
      <border>
        <left style="thin">
          <color auto="1"/>
        </left>
        <bottom style="thin">
          <color auto="1"/>
        </bottom>
        <vertical/>
        <horizontal/>
      </border>
    </dxf>
    <dxf>
      <fill>
        <patternFill patternType="lightUp"/>
      </fill>
      <border>
        <right style="thin">
          <color auto="1"/>
        </right>
        <bottom style="thin">
          <color auto="1"/>
        </bottom>
        <vertical/>
        <horizontal/>
      </border>
    </dxf>
    <dxf>
      <fill>
        <patternFill patternType="lightUp"/>
      </fill>
      <border>
        <right style="thin">
          <color auto="1"/>
        </right>
        <top style="thin">
          <color auto="1"/>
        </top>
        <vertical/>
        <horizontal/>
      </border>
    </dxf>
    <dxf>
      <fill>
        <patternFill patternType="lightUp"/>
      </fill>
      <border>
        <left style="thin">
          <color auto="1"/>
        </left>
        <top style="thin">
          <color auto="1"/>
        </top>
        <vertical/>
        <horizontal/>
      </border>
    </dxf>
    <dxf>
      <fill>
        <patternFill patternType="lightUp"/>
      </fill>
      <border>
        <left style="thin">
          <color auto="1"/>
        </left>
        <right style="thin">
          <color auto="1"/>
        </right>
        <top style="thin">
          <color auto="1"/>
        </top>
        <bottom style="thin">
          <color auto="1"/>
        </bottom>
        <vertical/>
        <horizontal/>
      </border>
    </dxf>
    <dxf>
      <fill>
        <patternFill patternType="lightUp"/>
      </fill>
      <border>
        <left/>
        <right style="thin">
          <color auto="1"/>
        </right>
        <top style="thin">
          <color auto="1"/>
        </top>
        <bottom style="thin">
          <color auto="1"/>
        </bottom>
      </border>
    </dxf>
    <dxf>
      <fill>
        <patternFill patternType="lightUp"/>
      </fill>
      <border>
        <left style="thin">
          <color auto="1"/>
        </left>
        <right/>
        <top style="thin">
          <color auto="1"/>
        </top>
        <bottom style="thin">
          <color auto="1"/>
        </bottom>
        <vertical/>
        <horizontal/>
      </border>
    </dxf>
    <dxf>
      <fill>
        <patternFill patternType="lightUp"/>
      </fill>
      <border>
        <left style="thin">
          <color auto="1"/>
        </left>
        <right style="thin">
          <color auto="1"/>
        </right>
        <top/>
        <bottom style="thin">
          <color auto="1"/>
        </bottom>
        <vertical/>
        <horizontal/>
      </border>
    </dxf>
    <dxf>
      <fill>
        <patternFill patternType="lightUp"/>
      </fill>
      <border>
        <left style="thin">
          <color auto="1"/>
        </left>
        <right style="thin">
          <color auto="1"/>
        </right>
        <top style="thin">
          <color auto="1"/>
        </top>
        <bottom/>
        <vertical/>
        <horizontal/>
      </border>
    </dxf>
    <dxf>
      <fill>
        <patternFill patternType="lightUp"/>
      </fill>
      <border>
        <top style="thin">
          <color auto="1"/>
        </top>
        <bottom style="thin">
          <color auto="1"/>
        </bottom>
        <vertical/>
        <horizontal/>
      </border>
    </dxf>
    <dxf>
      <fill>
        <patternFill patternType="lightUp"/>
      </fill>
      <border>
        <top style="thin">
          <color auto="1"/>
        </top>
        <bottom style="thin">
          <color auto="1"/>
        </bottom>
        <vertical/>
        <horizontal/>
      </border>
    </dxf>
    <dxf>
      <fill>
        <patternFill patternType="lightUp"/>
      </fill>
      <border>
        <left style="thin">
          <color auto="1"/>
        </left>
        <right style="thin">
          <color auto="1"/>
        </right>
        <vertical/>
        <horizontal/>
      </border>
    </dxf>
    <dxf>
      <fill>
        <patternFill patternType="lightUp"/>
      </fill>
      <border>
        <left style="thin">
          <color auto="1"/>
        </left>
        <right style="thin">
          <color auto="1"/>
        </right>
        <vertical/>
        <horizontal/>
      </border>
    </dxf>
    <dxf>
      <fill>
        <patternFill patternType="lightUp"/>
      </fill>
      <border>
        <left style="thin">
          <color auto="1"/>
        </left>
        <bottom style="thin">
          <color auto="1"/>
        </bottom>
        <vertical/>
        <horizontal/>
      </border>
    </dxf>
    <dxf>
      <fill>
        <patternFill patternType="lightUp"/>
      </fill>
      <border>
        <right style="thin">
          <color auto="1"/>
        </right>
        <bottom style="thin">
          <color auto="1"/>
        </bottom>
        <vertical/>
        <horizontal/>
      </border>
    </dxf>
    <dxf>
      <fill>
        <patternFill patternType="lightUp"/>
      </fill>
      <border>
        <right style="thin">
          <color auto="1"/>
        </right>
        <top style="thin">
          <color auto="1"/>
        </top>
        <vertical/>
        <horizontal/>
      </border>
    </dxf>
    <dxf>
      <fill>
        <patternFill patternType="lightUp"/>
      </fill>
      <border>
        <left style="thin">
          <color auto="1"/>
        </left>
        <top style="thin">
          <color auto="1"/>
        </top>
        <vertical/>
        <horizontal/>
      </border>
    </dxf>
    <dxf>
      <fill>
        <patternFill patternType="lightUp"/>
      </fill>
      <border>
        <right style="thin">
          <color auto="1"/>
        </right>
        <vertical/>
        <horizontal/>
      </border>
    </dxf>
    <dxf>
      <fill>
        <patternFill patternType="lightUp"/>
      </fill>
      <border>
        <left style="thin">
          <color auto="1"/>
        </left>
        <vertical/>
        <horizontal/>
      </border>
    </dxf>
    <dxf>
      <fill>
        <patternFill patternType="lightUp"/>
      </fill>
      <border>
        <bottom style="thin">
          <color auto="1"/>
        </bottom>
        <vertical/>
        <horizontal/>
      </border>
    </dxf>
    <dxf>
      <fill>
        <patternFill patternType="lightUp"/>
      </fill>
      <border>
        <top style="thin">
          <color auto="1"/>
        </top>
        <vertical/>
        <horizontal/>
      </border>
    </dxf>
    <dxf>
      <fill>
        <patternFill patternType="lightUp"/>
      </fill>
    </dxf>
    <dxf>
      <font>
        <color theme="0" tint="-4.9989318521683403E-2"/>
      </font>
      <fill>
        <patternFill patternType="lightVertical">
          <bgColor theme="9" tint="-0.24994659260841701"/>
        </patternFill>
      </fill>
    </dxf>
    <dxf>
      <font>
        <color theme="6" tint="-0.24994659260841701"/>
      </font>
      <fill>
        <patternFill patternType="gray0625">
          <bgColor theme="6"/>
        </patternFill>
      </fill>
    </dxf>
    <dxf>
      <font>
        <color theme="0" tint="-4.9989318521683403E-2"/>
      </font>
      <fill>
        <patternFill patternType="lightGrid">
          <bgColor theme="7" tint="0.39994506668294322"/>
        </patternFill>
      </fill>
    </dxf>
    <dxf>
      <fill>
        <patternFill>
          <bgColor theme="1"/>
        </patternFill>
      </fill>
    </dxf>
    <dxf>
      <font>
        <color theme="4" tint="0.39994506668294322"/>
      </font>
      <fill>
        <patternFill patternType="lightHorizontal">
          <bgColor theme="8" tint="0.39994506668294322"/>
        </patternFill>
      </fill>
    </dxf>
    <dxf>
      <fill>
        <patternFill patternType="lightUp"/>
      </fill>
      <border>
        <left/>
        <right style="thin">
          <color auto="1"/>
        </right>
        <top style="thin">
          <color auto="1"/>
        </top>
        <bottom style="thin">
          <color auto="1"/>
        </bottom>
        <vertical/>
        <horizontal/>
      </border>
    </dxf>
    <dxf>
      <fill>
        <patternFill patternType="lightUp"/>
      </fill>
      <border>
        <left style="thin">
          <color auto="1"/>
        </left>
        <right/>
        <top style="thin">
          <color auto="1"/>
        </top>
        <bottom style="thin">
          <color auto="1"/>
        </bottom>
        <vertical/>
        <horizontal/>
      </border>
    </dxf>
    <dxf>
      <fill>
        <patternFill patternType="lightUp"/>
      </fill>
      <border>
        <top style="thin">
          <color auto="1"/>
        </top>
        <bottom style="thin">
          <color auto="1"/>
        </bottom>
        <vertical/>
        <horizontal/>
      </border>
    </dxf>
    <dxf>
      <fill>
        <patternFill patternType="lightUp"/>
      </fill>
      <border>
        <left style="thin">
          <color auto="1"/>
        </left>
        <right style="thin">
          <color auto="1"/>
        </right>
        <top/>
        <bottom/>
        <vertical/>
        <horizontal/>
      </border>
    </dxf>
    <dxf>
      <fill>
        <patternFill patternType="lightUp"/>
      </fill>
      <border>
        <left style="thin">
          <color auto="1"/>
        </left>
        <bottom style="thin">
          <color auto="1"/>
        </bottom>
        <vertical/>
        <horizontal/>
      </border>
    </dxf>
    <dxf>
      <fill>
        <patternFill patternType="lightUp"/>
      </fill>
      <border>
        <right style="thin">
          <color auto="1"/>
        </right>
        <bottom style="thin">
          <color auto="1"/>
        </bottom>
        <vertical/>
        <horizontal/>
      </border>
    </dxf>
    <dxf>
      <fill>
        <patternFill patternType="lightUp"/>
      </fill>
      <border>
        <right style="thin">
          <color auto="1"/>
        </right>
        <top style="thin">
          <color auto="1"/>
        </top>
        <vertical/>
        <horizontal/>
      </border>
    </dxf>
    <dxf>
      <fill>
        <patternFill patternType="lightUp"/>
      </fill>
      <border>
        <left style="thin">
          <color auto="1"/>
        </left>
        <top style="thin">
          <color auto="1"/>
        </top>
        <vertical/>
        <horizontal/>
      </border>
    </dxf>
    <dxf>
      <fill>
        <patternFill patternType="lightUp"/>
      </fill>
      <border>
        <left style="thin">
          <color auto="1"/>
        </left>
        <bottom style="thin">
          <color auto="1"/>
        </bottom>
        <vertical/>
        <horizontal/>
      </border>
    </dxf>
    <dxf>
      <fill>
        <patternFill patternType="lightUp"/>
      </fill>
      <border>
        <right style="thin">
          <color auto="1"/>
        </right>
        <bottom style="thin">
          <color auto="1"/>
        </bottom>
        <vertical/>
        <horizontal/>
      </border>
    </dxf>
    <dxf>
      <fill>
        <patternFill patternType="lightUp"/>
      </fill>
      <border>
        <right style="thin">
          <color auto="1"/>
        </right>
        <top style="thin">
          <color auto="1"/>
        </top>
        <vertical/>
        <horizontal/>
      </border>
    </dxf>
    <dxf>
      <fill>
        <patternFill patternType="lightUp"/>
      </fill>
      <border>
        <left style="thin">
          <color auto="1"/>
        </left>
        <top style="thin">
          <color auto="1"/>
        </top>
        <vertical/>
        <horizontal/>
      </border>
    </dxf>
    <dxf>
      <fill>
        <patternFill patternType="lightUp"/>
      </fill>
      <border>
        <left style="thin">
          <color auto="1"/>
        </left>
        <right style="thin">
          <color auto="1"/>
        </right>
        <top style="thin">
          <color auto="1"/>
        </top>
        <bottom style="thin">
          <color auto="1"/>
        </bottom>
        <vertical/>
        <horizontal/>
      </border>
    </dxf>
    <dxf>
      <fill>
        <patternFill patternType="lightUp"/>
      </fill>
      <border>
        <left/>
        <right style="thin">
          <color auto="1"/>
        </right>
        <top style="thin">
          <color auto="1"/>
        </top>
        <bottom style="thin">
          <color auto="1"/>
        </bottom>
      </border>
    </dxf>
    <dxf>
      <fill>
        <patternFill patternType="lightUp"/>
      </fill>
      <border>
        <left style="thin">
          <color auto="1"/>
        </left>
        <right/>
        <top style="thin">
          <color auto="1"/>
        </top>
        <bottom style="thin">
          <color auto="1"/>
        </bottom>
        <vertical/>
        <horizontal/>
      </border>
    </dxf>
    <dxf>
      <fill>
        <patternFill patternType="lightUp"/>
      </fill>
      <border>
        <left style="thin">
          <color auto="1"/>
        </left>
        <right style="thin">
          <color auto="1"/>
        </right>
        <top/>
        <bottom style="thin">
          <color auto="1"/>
        </bottom>
        <vertical/>
        <horizontal/>
      </border>
    </dxf>
    <dxf>
      <fill>
        <patternFill patternType="lightUp"/>
      </fill>
      <border>
        <left style="thin">
          <color auto="1"/>
        </left>
        <right style="thin">
          <color auto="1"/>
        </right>
        <top style="thin">
          <color auto="1"/>
        </top>
        <bottom/>
        <vertical/>
        <horizontal/>
      </border>
    </dxf>
    <dxf>
      <fill>
        <patternFill patternType="lightUp"/>
      </fill>
      <border>
        <top style="thin">
          <color auto="1"/>
        </top>
        <bottom style="thin">
          <color auto="1"/>
        </bottom>
        <vertical/>
        <horizontal/>
      </border>
    </dxf>
    <dxf>
      <fill>
        <patternFill patternType="lightUp"/>
      </fill>
      <border>
        <top style="thin">
          <color auto="1"/>
        </top>
        <bottom style="thin">
          <color auto="1"/>
        </bottom>
        <vertical/>
        <horizontal/>
      </border>
    </dxf>
    <dxf>
      <fill>
        <patternFill patternType="lightUp"/>
      </fill>
      <border>
        <left style="thin">
          <color auto="1"/>
        </left>
        <right style="thin">
          <color auto="1"/>
        </right>
        <vertical/>
        <horizontal/>
      </border>
    </dxf>
    <dxf>
      <fill>
        <patternFill patternType="lightUp"/>
      </fill>
      <border>
        <left style="thin">
          <color auto="1"/>
        </left>
        <right style="thin">
          <color auto="1"/>
        </right>
        <vertical/>
        <horizontal/>
      </border>
    </dxf>
    <dxf>
      <fill>
        <patternFill patternType="lightUp"/>
      </fill>
      <border>
        <left style="thin">
          <color auto="1"/>
        </left>
        <bottom style="thin">
          <color auto="1"/>
        </bottom>
        <vertical/>
        <horizontal/>
      </border>
    </dxf>
    <dxf>
      <fill>
        <patternFill patternType="lightUp"/>
      </fill>
      <border>
        <right style="thin">
          <color auto="1"/>
        </right>
        <bottom style="thin">
          <color auto="1"/>
        </bottom>
        <vertical/>
        <horizontal/>
      </border>
    </dxf>
    <dxf>
      <fill>
        <patternFill patternType="lightUp"/>
      </fill>
      <border>
        <right style="thin">
          <color auto="1"/>
        </right>
        <top style="thin">
          <color auto="1"/>
        </top>
        <vertical/>
        <horizontal/>
      </border>
    </dxf>
    <dxf>
      <fill>
        <patternFill patternType="lightUp"/>
      </fill>
      <border>
        <left style="thin">
          <color auto="1"/>
        </left>
        <top style="thin">
          <color auto="1"/>
        </top>
        <vertical/>
        <horizontal/>
      </border>
    </dxf>
    <dxf>
      <fill>
        <patternFill patternType="lightUp"/>
      </fill>
      <border>
        <right style="thin">
          <color auto="1"/>
        </right>
        <vertical/>
        <horizontal/>
      </border>
    </dxf>
    <dxf>
      <fill>
        <patternFill patternType="lightUp"/>
      </fill>
      <border>
        <left style="thin">
          <color auto="1"/>
        </left>
        <vertical/>
        <horizontal/>
      </border>
    </dxf>
    <dxf>
      <fill>
        <patternFill patternType="lightUp"/>
      </fill>
      <border>
        <bottom style="thin">
          <color auto="1"/>
        </bottom>
        <vertical/>
        <horizontal/>
      </border>
    </dxf>
    <dxf>
      <fill>
        <patternFill patternType="lightUp"/>
      </fill>
      <border>
        <top style="thin">
          <color auto="1"/>
        </top>
        <vertical/>
        <horizontal/>
      </border>
    </dxf>
    <dxf>
      <fill>
        <patternFill patternType="lightUp"/>
      </fill>
    </dxf>
    <dxf>
      <font>
        <color theme="0" tint="-4.9989318521683403E-2"/>
      </font>
      <fill>
        <patternFill patternType="lightVertical">
          <bgColor theme="9" tint="-0.24994659260841701"/>
        </patternFill>
      </fill>
    </dxf>
    <dxf>
      <font>
        <color theme="0" tint="-4.9989318521683403E-2"/>
      </font>
      <fill>
        <patternFill patternType="lightGrid">
          <bgColor theme="7" tint="0.39994506668294322"/>
        </patternFill>
      </fill>
    </dxf>
    <dxf>
      <fill>
        <patternFill>
          <bgColor theme="1"/>
        </patternFill>
      </fill>
    </dxf>
    <dxf>
      <fill>
        <patternFill patternType="lightUp"/>
      </fill>
      <border>
        <left/>
        <right style="thin">
          <color auto="1"/>
        </right>
        <top style="thin">
          <color auto="1"/>
        </top>
        <bottom style="thin">
          <color auto="1"/>
        </bottom>
        <vertical/>
        <horizontal/>
      </border>
    </dxf>
    <dxf>
      <fill>
        <patternFill patternType="lightUp"/>
      </fill>
      <border>
        <left style="thin">
          <color auto="1"/>
        </left>
        <right/>
        <top style="thin">
          <color auto="1"/>
        </top>
        <bottom style="thin">
          <color auto="1"/>
        </bottom>
        <vertical/>
        <horizontal/>
      </border>
    </dxf>
    <dxf>
      <fill>
        <patternFill patternType="lightUp"/>
      </fill>
      <border>
        <top style="thin">
          <color auto="1"/>
        </top>
        <bottom style="thin">
          <color auto="1"/>
        </bottom>
        <vertical/>
        <horizontal/>
      </border>
    </dxf>
    <dxf>
      <fill>
        <patternFill patternType="lightUp"/>
      </fill>
      <border>
        <left style="thin">
          <color auto="1"/>
        </left>
        <right style="thin">
          <color auto="1"/>
        </right>
        <top/>
        <bottom/>
        <vertical/>
        <horizontal/>
      </border>
    </dxf>
    <dxf>
      <fill>
        <patternFill patternType="lightUp"/>
      </fill>
      <border>
        <left style="thin">
          <color auto="1"/>
        </left>
        <bottom style="thin">
          <color auto="1"/>
        </bottom>
        <vertical/>
        <horizontal/>
      </border>
    </dxf>
    <dxf>
      <fill>
        <patternFill patternType="lightUp"/>
      </fill>
      <border>
        <right style="thin">
          <color auto="1"/>
        </right>
        <bottom style="thin">
          <color auto="1"/>
        </bottom>
        <vertical/>
        <horizontal/>
      </border>
    </dxf>
    <dxf>
      <fill>
        <patternFill patternType="lightUp"/>
      </fill>
      <border>
        <right style="thin">
          <color auto="1"/>
        </right>
        <top style="thin">
          <color auto="1"/>
        </top>
        <vertical/>
        <horizontal/>
      </border>
    </dxf>
    <dxf>
      <fill>
        <patternFill patternType="lightUp"/>
      </fill>
      <border>
        <left style="thin">
          <color auto="1"/>
        </left>
        <top style="thin">
          <color auto="1"/>
        </top>
        <vertical/>
        <horizontal/>
      </border>
    </dxf>
    <dxf>
      <fill>
        <patternFill patternType="lightUp"/>
      </fill>
      <border>
        <left style="thin">
          <color auto="1"/>
        </left>
        <bottom style="thin">
          <color auto="1"/>
        </bottom>
        <vertical/>
        <horizontal/>
      </border>
    </dxf>
    <dxf>
      <fill>
        <patternFill patternType="lightUp"/>
      </fill>
      <border>
        <right style="thin">
          <color auto="1"/>
        </right>
        <bottom style="thin">
          <color auto="1"/>
        </bottom>
        <vertical/>
        <horizontal/>
      </border>
    </dxf>
    <dxf>
      <fill>
        <patternFill patternType="lightUp"/>
      </fill>
      <border>
        <right style="thin">
          <color auto="1"/>
        </right>
        <top style="thin">
          <color auto="1"/>
        </top>
        <vertical/>
        <horizontal/>
      </border>
    </dxf>
    <dxf>
      <fill>
        <patternFill patternType="lightUp"/>
      </fill>
      <border>
        <left style="thin">
          <color auto="1"/>
        </left>
        <top style="thin">
          <color auto="1"/>
        </top>
        <vertical/>
        <horizontal/>
      </border>
    </dxf>
    <dxf>
      <fill>
        <patternFill patternType="lightUp"/>
      </fill>
      <border>
        <left style="thin">
          <color auto="1"/>
        </left>
        <right style="thin">
          <color auto="1"/>
        </right>
        <top style="thin">
          <color auto="1"/>
        </top>
        <bottom style="thin">
          <color auto="1"/>
        </bottom>
        <vertical/>
        <horizontal/>
      </border>
    </dxf>
    <dxf>
      <fill>
        <patternFill patternType="lightUp"/>
      </fill>
      <border>
        <left/>
        <right style="thin">
          <color auto="1"/>
        </right>
        <top style="thin">
          <color auto="1"/>
        </top>
        <bottom style="thin">
          <color auto="1"/>
        </bottom>
      </border>
    </dxf>
    <dxf>
      <fill>
        <patternFill patternType="lightUp"/>
      </fill>
      <border>
        <left style="thin">
          <color auto="1"/>
        </left>
        <right/>
        <top style="thin">
          <color auto="1"/>
        </top>
        <bottom style="thin">
          <color auto="1"/>
        </bottom>
        <vertical/>
        <horizontal/>
      </border>
    </dxf>
    <dxf>
      <fill>
        <patternFill patternType="lightUp"/>
      </fill>
      <border>
        <left style="thin">
          <color auto="1"/>
        </left>
        <right style="thin">
          <color auto="1"/>
        </right>
        <top/>
        <bottom style="thin">
          <color auto="1"/>
        </bottom>
        <vertical/>
        <horizontal/>
      </border>
    </dxf>
    <dxf>
      <fill>
        <patternFill patternType="lightUp"/>
      </fill>
      <border>
        <left style="thin">
          <color auto="1"/>
        </left>
        <right style="thin">
          <color auto="1"/>
        </right>
        <top style="thin">
          <color auto="1"/>
        </top>
        <bottom/>
        <vertical/>
        <horizontal/>
      </border>
    </dxf>
    <dxf>
      <fill>
        <patternFill patternType="lightUp"/>
      </fill>
      <border>
        <top style="thin">
          <color auto="1"/>
        </top>
        <bottom style="thin">
          <color auto="1"/>
        </bottom>
        <vertical/>
        <horizontal/>
      </border>
    </dxf>
    <dxf>
      <fill>
        <patternFill patternType="lightUp"/>
      </fill>
      <border>
        <top style="thin">
          <color auto="1"/>
        </top>
        <bottom style="thin">
          <color auto="1"/>
        </bottom>
        <vertical/>
        <horizontal/>
      </border>
    </dxf>
    <dxf>
      <fill>
        <patternFill patternType="lightUp"/>
      </fill>
      <border>
        <left style="thin">
          <color auto="1"/>
        </left>
        <right style="thin">
          <color auto="1"/>
        </right>
        <vertical/>
        <horizontal/>
      </border>
    </dxf>
    <dxf>
      <fill>
        <patternFill patternType="lightUp"/>
      </fill>
      <border>
        <left style="thin">
          <color auto="1"/>
        </left>
        <right style="thin">
          <color auto="1"/>
        </right>
        <vertical/>
        <horizontal/>
      </border>
    </dxf>
    <dxf>
      <fill>
        <patternFill patternType="lightUp"/>
      </fill>
      <border>
        <left style="thin">
          <color auto="1"/>
        </left>
        <bottom style="thin">
          <color auto="1"/>
        </bottom>
        <vertical/>
        <horizontal/>
      </border>
    </dxf>
    <dxf>
      <fill>
        <patternFill patternType="lightUp"/>
      </fill>
      <border>
        <right style="thin">
          <color auto="1"/>
        </right>
        <bottom style="thin">
          <color auto="1"/>
        </bottom>
        <vertical/>
        <horizontal/>
      </border>
    </dxf>
    <dxf>
      <fill>
        <patternFill patternType="lightUp"/>
      </fill>
      <border>
        <right style="thin">
          <color auto="1"/>
        </right>
        <top style="thin">
          <color auto="1"/>
        </top>
        <vertical/>
        <horizontal/>
      </border>
    </dxf>
    <dxf>
      <fill>
        <patternFill patternType="lightUp"/>
      </fill>
      <border>
        <left style="thin">
          <color auto="1"/>
        </left>
        <top style="thin">
          <color auto="1"/>
        </top>
        <vertical/>
        <horizontal/>
      </border>
    </dxf>
    <dxf>
      <fill>
        <patternFill patternType="lightUp"/>
      </fill>
      <border>
        <right style="thin">
          <color auto="1"/>
        </right>
        <vertical/>
        <horizontal/>
      </border>
    </dxf>
    <dxf>
      <fill>
        <patternFill patternType="lightUp"/>
      </fill>
      <border>
        <left style="thin">
          <color auto="1"/>
        </left>
        <vertical/>
        <horizontal/>
      </border>
    </dxf>
    <dxf>
      <fill>
        <patternFill patternType="lightUp"/>
      </fill>
      <border>
        <bottom style="thin">
          <color auto="1"/>
        </bottom>
        <vertical/>
        <horizontal/>
      </border>
    </dxf>
    <dxf>
      <fill>
        <patternFill patternType="lightUp"/>
      </fill>
      <border>
        <top style="thin">
          <color auto="1"/>
        </top>
        <vertical/>
        <horizontal/>
      </border>
    </dxf>
    <dxf>
      <fill>
        <patternFill patternType="lightUp"/>
      </fill>
    </dxf>
    <dxf>
      <font>
        <color theme="0" tint="-4.9989318521683403E-2"/>
      </font>
      <fill>
        <patternFill patternType="lightVertical">
          <bgColor theme="9" tint="-0.24994659260841701"/>
        </patternFill>
      </fill>
    </dxf>
    <dxf>
      <font>
        <color theme="0" tint="-4.9989318521683403E-2"/>
      </font>
      <fill>
        <patternFill patternType="lightGrid">
          <bgColor theme="7" tint="0.39994506668294322"/>
        </patternFill>
      </fill>
    </dxf>
    <dxf>
      <fill>
        <patternFill>
          <bgColor theme="1"/>
        </patternFill>
      </fill>
    </dxf>
    <dxf>
      <fill>
        <patternFill patternType="lightUp"/>
      </fill>
      <border>
        <left/>
        <right style="thin">
          <color auto="1"/>
        </right>
        <top style="thin">
          <color auto="1"/>
        </top>
        <bottom style="thin">
          <color auto="1"/>
        </bottom>
        <vertical/>
        <horizontal/>
      </border>
    </dxf>
    <dxf>
      <fill>
        <patternFill patternType="lightUp"/>
      </fill>
      <border>
        <left style="thin">
          <color auto="1"/>
        </left>
        <right/>
        <top style="thin">
          <color auto="1"/>
        </top>
        <bottom style="thin">
          <color auto="1"/>
        </bottom>
        <vertical/>
        <horizontal/>
      </border>
    </dxf>
    <dxf>
      <fill>
        <patternFill patternType="lightUp"/>
      </fill>
      <border>
        <top style="thin">
          <color auto="1"/>
        </top>
        <bottom style="thin">
          <color auto="1"/>
        </bottom>
        <vertical/>
        <horizontal/>
      </border>
    </dxf>
    <dxf>
      <fill>
        <patternFill patternType="lightUp"/>
      </fill>
      <border>
        <left style="thin">
          <color auto="1"/>
        </left>
        <right style="thin">
          <color auto="1"/>
        </right>
        <top/>
        <bottom/>
        <vertical/>
        <horizontal/>
      </border>
    </dxf>
    <dxf>
      <fill>
        <patternFill patternType="lightUp"/>
      </fill>
      <border>
        <left style="thin">
          <color auto="1"/>
        </left>
        <bottom style="thin">
          <color auto="1"/>
        </bottom>
        <vertical/>
        <horizontal/>
      </border>
    </dxf>
    <dxf>
      <fill>
        <patternFill patternType="lightUp"/>
      </fill>
      <border>
        <right style="thin">
          <color auto="1"/>
        </right>
        <bottom style="thin">
          <color auto="1"/>
        </bottom>
        <vertical/>
        <horizontal/>
      </border>
    </dxf>
    <dxf>
      <fill>
        <patternFill patternType="lightUp"/>
      </fill>
      <border>
        <right style="thin">
          <color auto="1"/>
        </right>
        <top style="thin">
          <color auto="1"/>
        </top>
        <vertical/>
        <horizontal/>
      </border>
    </dxf>
    <dxf>
      <fill>
        <patternFill patternType="lightUp"/>
      </fill>
      <border>
        <left style="thin">
          <color auto="1"/>
        </left>
        <top style="thin">
          <color auto="1"/>
        </top>
        <vertical/>
        <horizontal/>
      </border>
    </dxf>
    <dxf>
      <fill>
        <patternFill patternType="lightUp"/>
      </fill>
      <border>
        <left style="thin">
          <color auto="1"/>
        </left>
        <bottom style="thin">
          <color auto="1"/>
        </bottom>
        <vertical/>
        <horizontal/>
      </border>
    </dxf>
    <dxf>
      <fill>
        <patternFill patternType="lightUp"/>
      </fill>
      <border>
        <right style="thin">
          <color auto="1"/>
        </right>
        <bottom style="thin">
          <color auto="1"/>
        </bottom>
        <vertical/>
        <horizontal/>
      </border>
    </dxf>
    <dxf>
      <fill>
        <patternFill patternType="lightUp"/>
      </fill>
      <border>
        <right style="thin">
          <color auto="1"/>
        </right>
        <top style="thin">
          <color auto="1"/>
        </top>
        <vertical/>
        <horizontal/>
      </border>
    </dxf>
    <dxf>
      <fill>
        <patternFill patternType="lightUp"/>
      </fill>
      <border>
        <left style="thin">
          <color auto="1"/>
        </left>
        <top style="thin">
          <color auto="1"/>
        </top>
        <vertical/>
        <horizontal/>
      </border>
    </dxf>
    <dxf>
      <fill>
        <patternFill patternType="lightUp"/>
      </fill>
      <border>
        <left style="thin">
          <color auto="1"/>
        </left>
        <right style="thin">
          <color auto="1"/>
        </right>
        <top style="thin">
          <color auto="1"/>
        </top>
        <bottom style="thin">
          <color auto="1"/>
        </bottom>
        <vertical/>
        <horizontal/>
      </border>
    </dxf>
    <dxf>
      <fill>
        <patternFill patternType="lightUp"/>
      </fill>
      <border>
        <left/>
        <right style="thin">
          <color auto="1"/>
        </right>
        <top style="thin">
          <color auto="1"/>
        </top>
        <bottom style="thin">
          <color auto="1"/>
        </bottom>
      </border>
    </dxf>
    <dxf>
      <fill>
        <patternFill patternType="lightUp"/>
      </fill>
      <border>
        <left style="thin">
          <color auto="1"/>
        </left>
        <right/>
        <top style="thin">
          <color auto="1"/>
        </top>
        <bottom style="thin">
          <color auto="1"/>
        </bottom>
        <vertical/>
        <horizontal/>
      </border>
    </dxf>
    <dxf>
      <fill>
        <patternFill patternType="lightUp"/>
      </fill>
      <border>
        <left style="thin">
          <color auto="1"/>
        </left>
        <right style="thin">
          <color auto="1"/>
        </right>
        <top/>
        <bottom style="thin">
          <color auto="1"/>
        </bottom>
        <vertical/>
        <horizontal/>
      </border>
    </dxf>
    <dxf>
      <fill>
        <patternFill patternType="lightUp"/>
      </fill>
      <border>
        <left style="thin">
          <color auto="1"/>
        </left>
        <right style="thin">
          <color auto="1"/>
        </right>
        <top style="thin">
          <color auto="1"/>
        </top>
        <bottom/>
        <vertical/>
        <horizontal/>
      </border>
    </dxf>
    <dxf>
      <fill>
        <patternFill patternType="lightUp"/>
      </fill>
      <border>
        <top style="thin">
          <color auto="1"/>
        </top>
        <bottom style="thin">
          <color auto="1"/>
        </bottom>
        <vertical/>
        <horizontal/>
      </border>
    </dxf>
    <dxf>
      <fill>
        <patternFill patternType="lightUp"/>
      </fill>
      <border>
        <top style="thin">
          <color auto="1"/>
        </top>
        <bottom style="thin">
          <color auto="1"/>
        </bottom>
        <vertical/>
        <horizontal/>
      </border>
    </dxf>
    <dxf>
      <fill>
        <patternFill patternType="lightUp"/>
      </fill>
      <border>
        <left style="thin">
          <color auto="1"/>
        </left>
        <right style="thin">
          <color auto="1"/>
        </right>
        <vertical/>
        <horizontal/>
      </border>
    </dxf>
    <dxf>
      <fill>
        <patternFill patternType="lightUp"/>
      </fill>
      <border>
        <left style="thin">
          <color auto="1"/>
        </left>
        <right style="thin">
          <color auto="1"/>
        </right>
        <vertical/>
        <horizontal/>
      </border>
    </dxf>
    <dxf>
      <fill>
        <patternFill patternType="lightUp"/>
      </fill>
      <border>
        <left style="thin">
          <color auto="1"/>
        </left>
        <bottom style="thin">
          <color auto="1"/>
        </bottom>
        <vertical/>
        <horizontal/>
      </border>
    </dxf>
    <dxf>
      <fill>
        <patternFill patternType="lightUp"/>
      </fill>
      <border>
        <right style="thin">
          <color auto="1"/>
        </right>
        <bottom style="thin">
          <color auto="1"/>
        </bottom>
        <vertical/>
        <horizontal/>
      </border>
    </dxf>
    <dxf>
      <fill>
        <patternFill patternType="lightUp"/>
      </fill>
      <border>
        <right style="thin">
          <color auto="1"/>
        </right>
        <top style="thin">
          <color auto="1"/>
        </top>
        <vertical/>
        <horizontal/>
      </border>
    </dxf>
    <dxf>
      <fill>
        <patternFill patternType="lightUp"/>
      </fill>
      <border>
        <left style="thin">
          <color auto="1"/>
        </left>
        <top style="thin">
          <color auto="1"/>
        </top>
        <vertical/>
        <horizontal/>
      </border>
    </dxf>
    <dxf>
      <fill>
        <patternFill patternType="lightUp"/>
      </fill>
      <border>
        <right style="thin">
          <color auto="1"/>
        </right>
        <vertical/>
        <horizontal/>
      </border>
    </dxf>
    <dxf>
      <fill>
        <patternFill patternType="lightUp"/>
      </fill>
      <border>
        <left style="thin">
          <color auto="1"/>
        </left>
        <vertical/>
        <horizontal/>
      </border>
    </dxf>
    <dxf>
      <fill>
        <patternFill patternType="lightUp"/>
      </fill>
      <border>
        <bottom style="thin">
          <color auto="1"/>
        </bottom>
        <vertical/>
        <horizontal/>
      </border>
    </dxf>
    <dxf>
      <fill>
        <patternFill patternType="lightUp"/>
      </fill>
      <border>
        <top style="thin">
          <color auto="1"/>
        </top>
        <vertical/>
        <horizontal/>
      </border>
    </dxf>
    <dxf>
      <fill>
        <patternFill patternType="lightUp"/>
      </fill>
    </dxf>
    <dxf>
      <font>
        <color theme="0" tint="-4.9989318521683403E-2"/>
      </font>
      <fill>
        <patternFill patternType="lightVertical">
          <bgColor theme="9" tint="-0.24994659260841701"/>
        </patternFill>
      </fill>
    </dxf>
    <dxf>
      <font>
        <color theme="0" tint="-4.9989318521683403E-2"/>
      </font>
      <fill>
        <patternFill patternType="lightGrid">
          <bgColor theme="7" tint="0.39994506668294322"/>
        </patternFill>
      </fill>
    </dxf>
    <dxf>
      <fill>
        <patternFill>
          <bgColor theme="1"/>
        </patternFill>
      </fill>
    </dxf>
    <dxf>
      <fill>
        <patternFill patternType="lightUp"/>
      </fill>
      <border>
        <left/>
        <right style="thin">
          <color auto="1"/>
        </right>
        <top style="thin">
          <color auto="1"/>
        </top>
        <bottom style="thin">
          <color auto="1"/>
        </bottom>
        <vertical/>
        <horizontal/>
      </border>
    </dxf>
    <dxf>
      <fill>
        <patternFill patternType="lightUp"/>
      </fill>
      <border>
        <left style="thin">
          <color auto="1"/>
        </left>
        <right/>
        <top style="thin">
          <color auto="1"/>
        </top>
        <bottom style="thin">
          <color auto="1"/>
        </bottom>
        <vertical/>
        <horizontal/>
      </border>
    </dxf>
    <dxf>
      <fill>
        <patternFill patternType="lightUp"/>
      </fill>
      <border>
        <top style="thin">
          <color auto="1"/>
        </top>
        <bottom style="thin">
          <color auto="1"/>
        </bottom>
        <vertical/>
        <horizontal/>
      </border>
    </dxf>
    <dxf>
      <fill>
        <patternFill patternType="lightUp"/>
      </fill>
      <border>
        <left style="thin">
          <color auto="1"/>
        </left>
        <right style="thin">
          <color auto="1"/>
        </right>
        <top/>
        <bottom/>
        <vertical/>
        <horizontal/>
      </border>
    </dxf>
    <dxf>
      <fill>
        <patternFill patternType="lightUp"/>
      </fill>
      <border>
        <left style="thin">
          <color auto="1"/>
        </left>
        <bottom style="thin">
          <color auto="1"/>
        </bottom>
        <vertical/>
        <horizontal/>
      </border>
    </dxf>
    <dxf>
      <fill>
        <patternFill patternType="lightUp"/>
      </fill>
      <border>
        <right style="thin">
          <color auto="1"/>
        </right>
        <bottom style="thin">
          <color auto="1"/>
        </bottom>
        <vertical/>
        <horizontal/>
      </border>
    </dxf>
    <dxf>
      <fill>
        <patternFill patternType="lightUp"/>
      </fill>
      <border>
        <right style="thin">
          <color auto="1"/>
        </right>
        <top style="thin">
          <color auto="1"/>
        </top>
        <vertical/>
        <horizontal/>
      </border>
    </dxf>
    <dxf>
      <fill>
        <patternFill patternType="lightUp"/>
      </fill>
      <border>
        <left style="thin">
          <color auto="1"/>
        </left>
        <top style="thin">
          <color auto="1"/>
        </top>
        <vertical/>
        <horizontal/>
      </border>
    </dxf>
    <dxf>
      <fill>
        <patternFill patternType="lightUp"/>
      </fill>
      <border>
        <left style="thin">
          <color auto="1"/>
        </left>
        <bottom style="thin">
          <color auto="1"/>
        </bottom>
        <vertical/>
        <horizontal/>
      </border>
    </dxf>
    <dxf>
      <fill>
        <patternFill patternType="lightUp"/>
      </fill>
      <border>
        <right style="thin">
          <color auto="1"/>
        </right>
        <bottom style="thin">
          <color auto="1"/>
        </bottom>
        <vertical/>
        <horizontal/>
      </border>
    </dxf>
    <dxf>
      <fill>
        <patternFill patternType="lightUp"/>
      </fill>
      <border>
        <right style="thin">
          <color auto="1"/>
        </right>
        <top style="thin">
          <color auto="1"/>
        </top>
        <vertical/>
        <horizontal/>
      </border>
    </dxf>
    <dxf>
      <fill>
        <patternFill patternType="lightUp"/>
      </fill>
      <border>
        <left style="thin">
          <color auto="1"/>
        </left>
        <top style="thin">
          <color auto="1"/>
        </top>
        <vertical/>
        <horizontal/>
      </border>
    </dxf>
    <dxf>
      <fill>
        <patternFill patternType="lightUp"/>
      </fill>
      <border>
        <left style="thin">
          <color auto="1"/>
        </left>
        <right style="thin">
          <color auto="1"/>
        </right>
        <top style="thin">
          <color auto="1"/>
        </top>
        <bottom style="thin">
          <color auto="1"/>
        </bottom>
        <vertical/>
        <horizontal/>
      </border>
    </dxf>
    <dxf>
      <fill>
        <patternFill patternType="lightUp"/>
      </fill>
      <border>
        <left/>
        <right style="thin">
          <color auto="1"/>
        </right>
        <top style="thin">
          <color auto="1"/>
        </top>
        <bottom style="thin">
          <color auto="1"/>
        </bottom>
      </border>
    </dxf>
    <dxf>
      <fill>
        <patternFill patternType="lightUp"/>
      </fill>
      <border>
        <left style="thin">
          <color auto="1"/>
        </left>
        <right/>
        <top style="thin">
          <color auto="1"/>
        </top>
        <bottom style="thin">
          <color auto="1"/>
        </bottom>
        <vertical/>
        <horizontal/>
      </border>
    </dxf>
    <dxf>
      <fill>
        <patternFill patternType="lightUp"/>
      </fill>
      <border>
        <left style="thin">
          <color auto="1"/>
        </left>
        <right style="thin">
          <color auto="1"/>
        </right>
        <top/>
        <bottom style="thin">
          <color auto="1"/>
        </bottom>
        <vertical/>
        <horizontal/>
      </border>
    </dxf>
    <dxf>
      <fill>
        <patternFill patternType="lightUp"/>
      </fill>
      <border>
        <left style="thin">
          <color auto="1"/>
        </left>
        <right style="thin">
          <color auto="1"/>
        </right>
        <top style="thin">
          <color auto="1"/>
        </top>
        <bottom/>
        <vertical/>
        <horizontal/>
      </border>
    </dxf>
    <dxf>
      <fill>
        <patternFill patternType="lightUp"/>
      </fill>
      <border>
        <top style="thin">
          <color auto="1"/>
        </top>
        <bottom style="thin">
          <color auto="1"/>
        </bottom>
        <vertical/>
        <horizontal/>
      </border>
    </dxf>
    <dxf>
      <fill>
        <patternFill patternType="lightUp"/>
      </fill>
      <border>
        <top style="thin">
          <color auto="1"/>
        </top>
        <bottom style="thin">
          <color auto="1"/>
        </bottom>
        <vertical/>
        <horizontal/>
      </border>
    </dxf>
    <dxf>
      <fill>
        <patternFill patternType="lightUp"/>
      </fill>
      <border>
        <left style="thin">
          <color auto="1"/>
        </left>
        <right style="thin">
          <color auto="1"/>
        </right>
        <vertical/>
        <horizontal/>
      </border>
    </dxf>
    <dxf>
      <fill>
        <patternFill patternType="lightUp"/>
      </fill>
      <border>
        <left style="thin">
          <color auto="1"/>
        </left>
        <right style="thin">
          <color auto="1"/>
        </right>
        <vertical/>
        <horizontal/>
      </border>
    </dxf>
    <dxf>
      <fill>
        <patternFill patternType="lightUp"/>
      </fill>
      <border>
        <left style="thin">
          <color auto="1"/>
        </left>
        <bottom style="thin">
          <color auto="1"/>
        </bottom>
        <vertical/>
        <horizontal/>
      </border>
    </dxf>
    <dxf>
      <fill>
        <patternFill patternType="lightUp"/>
      </fill>
      <border>
        <right style="thin">
          <color auto="1"/>
        </right>
        <bottom style="thin">
          <color auto="1"/>
        </bottom>
        <vertical/>
        <horizontal/>
      </border>
    </dxf>
    <dxf>
      <fill>
        <patternFill patternType="lightUp"/>
      </fill>
      <border>
        <right style="thin">
          <color auto="1"/>
        </right>
        <top style="thin">
          <color auto="1"/>
        </top>
        <vertical/>
        <horizontal/>
      </border>
    </dxf>
    <dxf>
      <fill>
        <patternFill patternType="lightUp"/>
      </fill>
      <border>
        <left style="thin">
          <color auto="1"/>
        </left>
        <top style="thin">
          <color auto="1"/>
        </top>
        <vertical/>
        <horizontal/>
      </border>
    </dxf>
    <dxf>
      <fill>
        <patternFill patternType="lightUp"/>
      </fill>
      <border>
        <right style="thin">
          <color auto="1"/>
        </right>
        <vertical/>
        <horizontal/>
      </border>
    </dxf>
    <dxf>
      <fill>
        <patternFill patternType="lightUp"/>
      </fill>
      <border>
        <left style="thin">
          <color auto="1"/>
        </left>
        <vertical/>
        <horizontal/>
      </border>
    </dxf>
    <dxf>
      <fill>
        <patternFill patternType="lightUp"/>
      </fill>
      <border>
        <bottom style="thin">
          <color auto="1"/>
        </bottom>
        <vertical/>
        <horizontal/>
      </border>
    </dxf>
    <dxf>
      <fill>
        <patternFill patternType="lightUp"/>
      </fill>
      <border>
        <top style="thin">
          <color auto="1"/>
        </top>
        <vertical/>
        <horizontal/>
      </border>
    </dxf>
    <dxf>
      <fill>
        <patternFill patternType="lightUp"/>
      </fill>
    </dxf>
    <dxf>
      <font>
        <color theme="0" tint="-4.9989318521683403E-2"/>
      </font>
      <fill>
        <patternFill patternType="lightVertical">
          <bgColor theme="9" tint="-0.24994659260841701"/>
        </patternFill>
      </fill>
    </dxf>
    <dxf>
      <font>
        <color theme="0" tint="-4.9989318521683403E-2"/>
      </font>
      <fill>
        <patternFill patternType="lightGrid">
          <bgColor theme="7" tint="0.39994506668294322"/>
        </patternFill>
      </fill>
    </dxf>
    <dxf>
      <fill>
        <patternFill>
          <bgColor theme="1"/>
        </patternFill>
      </fill>
    </dxf>
    <dxf>
      <fill>
        <patternFill patternType="lightUp"/>
      </fill>
      <border>
        <left/>
        <right style="thin">
          <color auto="1"/>
        </right>
        <top style="thin">
          <color auto="1"/>
        </top>
        <bottom style="thin">
          <color auto="1"/>
        </bottom>
        <vertical/>
        <horizontal/>
      </border>
    </dxf>
    <dxf>
      <fill>
        <patternFill patternType="lightUp"/>
      </fill>
      <border>
        <left style="thin">
          <color auto="1"/>
        </left>
        <right/>
        <top style="thin">
          <color auto="1"/>
        </top>
        <bottom style="thin">
          <color auto="1"/>
        </bottom>
        <vertical/>
        <horizontal/>
      </border>
    </dxf>
    <dxf>
      <fill>
        <patternFill patternType="lightUp"/>
      </fill>
      <border>
        <top style="thin">
          <color auto="1"/>
        </top>
        <bottom style="thin">
          <color auto="1"/>
        </bottom>
        <vertical/>
        <horizontal/>
      </border>
    </dxf>
    <dxf>
      <fill>
        <patternFill patternType="lightUp"/>
      </fill>
      <border>
        <left style="thin">
          <color auto="1"/>
        </left>
        <right style="thin">
          <color auto="1"/>
        </right>
        <top/>
        <bottom/>
        <vertical/>
        <horizontal/>
      </border>
    </dxf>
    <dxf>
      <fill>
        <patternFill patternType="lightUp"/>
      </fill>
      <border>
        <left style="thin">
          <color auto="1"/>
        </left>
        <bottom style="thin">
          <color auto="1"/>
        </bottom>
        <vertical/>
        <horizontal/>
      </border>
    </dxf>
    <dxf>
      <fill>
        <patternFill patternType="lightUp"/>
      </fill>
      <border>
        <right style="thin">
          <color auto="1"/>
        </right>
        <bottom style="thin">
          <color auto="1"/>
        </bottom>
        <vertical/>
        <horizontal/>
      </border>
    </dxf>
    <dxf>
      <fill>
        <patternFill patternType="lightUp"/>
      </fill>
      <border>
        <right style="thin">
          <color auto="1"/>
        </right>
        <top style="thin">
          <color auto="1"/>
        </top>
        <vertical/>
        <horizontal/>
      </border>
    </dxf>
    <dxf>
      <fill>
        <patternFill patternType="lightUp"/>
      </fill>
      <border>
        <left style="thin">
          <color auto="1"/>
        </left>
        <top style="thin">
          <color auto="1"/>
        </top>
        <vertical/>
        <horizontal/>
      </border>
    </dxf>
    <dxf>
      <fill>
        <patternFill patternType="lightUp"/>
      </fill>
      <border>
        <left style="thin">
          <color auto="1"/>
        </left>
        <bottom style="thin">
          <color auto="1"/>
        </bottom>
        <vertical/>
        <horizontal/>
      </border>
    </dxf>
    <dxf>
      <fill>
        <patternFill patternType="lightUp"/>
      </fill>
      <border>
        <right style="thin">
          <color auto="1"/>
        </right>
        <bottom style="thin">
          <color auto="1"/>
        </bottom>
        <vertical/>
        <horizontal/>
      </border>
    </dxf>
    <dxf>
      <fill>
        <patternFill patternType="lightUp"/>
      </fill>
      <border>
        <right style="thin">
          <color auto="1"/>
        </right>
        <top style="thin">
          <color auto="1"/>
        </top>
        <vertical/>
        <horizontal/>
      </border>
    </dxf>
    <dxf>
      <fill>
        <patternFill patternType="lightUp"/>
      </fill>
      <border>
        <left style="thin">
          <color auto="1"/>
        </left>
        <top style="thin">
          <color auto="1"/>
        </top>
        <vertical/>
        <horizontal/>
      </border>
    </dxf>
    <dxf>
      <fill>
        <patternFill patternType="lightUp"/>
      </fill>
      <border>
        <left style="thin">
          <color auto="1"/>
        </left>
        <right style="thin">
          <color auto="1"/>
        </right>
        <top style="thin">
          <color auto="1"/>
        </top>
        <bottom style="thin">
          <color auto="1"/>
        </bottom>
        <vertical/>
        <horizontal/>
      </border>
    </dxf>
    <dxf>
      <fill>
        <patternFill patternType="lightUp"/>
      </fill>
      <border>
        <left/>
        <right style="thin">
          <color auto="1"/>
        </right>
        <top style="thin">
          <color auto="1"/>
        </top>
        <bottom style="thin">
          <color auto="1"/>
        </bottom>
      </border>
    </dxf>
    <dxf>
      <fill>
        <patternFill patternType="lightUp"/>
      </fill>
      <border>
        <left style="thin">
          <color auto="1"/>
        </left>
        <right/>
        <top style="thin">
          <color auto="1"/>
        </top>
        <bottom style="thin">
          <color auto="1"/>
        </bottom>
        <vertical/>
        <horizontal/>
      </border>
    </dxf>
    <dxf>
      <fill>
        <patternFill patternType="lightUp"/>
      </fill>
      <border>
        <left style="thin">
          <color auto="1"/>
        </left>
        <right style="thin">
          <color auto="1"/>
        </right>
        <top/>
        <bottom style="thin">
          <color auto="1"/>
        </bottom>
        <vertical/>
        <horizontal/>
      </border>
    </dxf>
    <dxf>
      <fill>
        <patternFill patternType="lightUp"/>
      </fill>
      <border>
        <left style="thin">
          <color auto="1"/>
        </left>
        <right style="thin">
          <color auto="1"/>
        </right>
        <top style="thin">
          <color auto="1"/>
        </top>
        <bottom/>
        <vertical/>
        <horizontal/>
      </border>
    </dxf>
    <dxf>
      <fill>
        <patternFill patternType="lightUp"/>
      </fill>
      <border>
        <top style="thin">
          <color auto="1"/>
        </top>
        <bottom style="thin">
          <color auto="1"/>
        </bottom>
        <vertical/>
        <horizontal/>
      </border>
    </dxf>
    <dxf>
      <fill>
        <patternFill patternType="lightUp"/>
      </fill>
      <border>
        <top style="thin">
          <color auto="1"/>
        </top>
        <bottom style="thin">
          <color auto="1"/>
        </bottom>
        <vertical/>
        <horizontal/>
      </border>
    </dxf>
    <dxf>
      <fill>
        <patternFill patternType="lightUp"/>
      </fill>
      <border>
        <left style="thin">
          <color auto="1"/>
        </left>
        <right style="thin">
          <color auto="1"/>
        </right>
        <vertical/>
        <horizontal/>
      </border>
    </dxf>
    <dxf>
      <fill>
        <patternFill patternType="lightUp"/>
      </fill>
      <border>
        <left style="thin">
          <color auto="1"/>
        </left>
        <right style="thin">
          <color auto="1"/>
        </right>
        <vertical/>
        <horizontal/>
      </border>
    </dxf>
    <dxf>
      <fill>
        <patternFill patternType="lightUp"/>
      </fill>
      <border>
        <left style="thin">
          <color auto="1"/>
        </left>
        <bottom style="thin">
          <color auto="1"/>
        </bottom>
        <vertical/>
        <horizontal/>
      </border>
    </dxf>
    <dxf>
      <fill>
        <patternFill patternType="lightUp"/>
      </fill>
      <border>
        <right style="thin">
          <color auto="1"/>
        </right>
        <bottom style="thin">
          <color auto="1"/>
        </bottom>
        <vertical/>
        <horizontal/>
      </border>
    </dxf>
    <dxf>
      <fill>
        <patternFill patternType="lightUp"/>
      </fill>
      <border>
        <right style="thin">
          <color auto="1"/>
        </right>
        <top style="thin">
          <color auto="1"/>
        </top>
        <vertical/>
        <horizontal/>
      </border>
    </dxf>
    <dxf>
      <fill>
        <patternFill patternType="lightUp"/>
      </fill>
      <border>
        <left style="thin">
          <color auto="1"/>
        </left>
        <top style="thin">
          <color auto="1"/>
        </top>
        <vertical/>
        <horizontal/>
      </border>
    </dxf>
    <dxf>
      <fill>
        <patternFill patternType="lightUp"/>
      </fill>
      <border>
        <right style="thin">
          <color auto="1"/>
        </right>
        <vertical/>
        <horizontal/>
      </border>
    </dxf>
    <dxf>
      <fill>
        <patternFill patternType="lightUp"/>
      </fill>
      <border>
        <left style="thin">
          <color auto="1"/>
        </left>
        <vertical/>
        <horizontal/>
      </border>
    </dxf>
    <dxf>
      <fill>
        <patternFill patternType="lightUp"/>
      </fill>
      <border>
        <bottom style="thin">
          <color auto="1"/>
        </bottom>
        <vertical/>
        <horizontal/>
      </border>
    </dxf>
    <dxf>
      <fill>
        <patternFill patternType="lightUp"/>
      </fill>
      <border>
        <top style="thin">
          <color auto="1"/>
        </top>
        <vertical/>
        <horizontal/>
      </border>
    </dxf>
    <dxf>
      <fill>
        <patternFill patternType="lightUp"/>
      </fill>
    </dxf>
    <dxf>
      <font>
        <color theme="0" tint="-4.9989318521683403E-2"/>
      </font>
      <fill>
        <patternFill patternType="lightVertical">
          <bgColor theme="9" tint="-0.24994659260841701"/>
        </patternFill>
      </fill>
    </dxf>
    <dxf>
      <font>
        <color theme="0" tint="-4.9989318521683403E-2"/>
      </font>
      <fill>
        <patternFill patternType="lightGrid">
          <bgColor theme="7" tint="0.39994506668294322"/>
        </patternFill>
      </fill>
    </dxf>
    <dxf>
      <fill>
        <patternFill>
          <bgColor theme="1"/>
        </patternFill>
      </fill>
    </dxf>
    <dxf>
      <fill>
        <patternFill patternType="lightUp"/>
      </fill>
      <border>
        <left/>
        <right style="thin">
          <color auto="1"/>
        </right>
        <top style="thin">
          <color auto="1"/>
        </top>
        <bottom style="thin">
          <color auto="1"/>
        </bottom>
        <vertical/>
        <horizontal/>
      </border>
    </dxf>
    <dxf>
      <fill>
        <patternFill patternType="lightUp"/>
      </fill>
      <border>
        <left style="thin">
          <color auto="1"/>
        </left>
        <right/>
        <top style="thin">
          <color auto="1"/>
        </top>
        <bottom style="thin">
          <color auto="1"/>
        </bottom>
        <vertical/>
        <horizontal/>
      </border>
    </dxf>
    <dxf>
      <fill>
        <patternFill patternType="lightUp"/>
      </fill>
      <border>
        <top style="thin">
          <color auto="1"/>
        </top>
        <bottom style="thin">
          <color auto="1"/>
        </bottom>
        <vertical/>
        <horizontal/>
      </border>
    </dxf>
    <dxf>
      <fill>
        <patternFill patternType="lightUp"/>
      </fill>
      <border>
        <left style="thin">
          <color auto="1"/>
        </left>
        <right style="thin">
          <color auto="1"/>
        </right>
        <top/>
        <bottom/>
        <vertical/>
        <horizontal/>
      </border>
    </dxf>
    <dxf>
      <fill>
        <patternFill patternType="lightUp"/>
      </fill>
      <border>
        <left style="thin">
          <color auto="1"/>
        </left>
        <bottom style="thin">
          <color auto="1"/>
        </bottom>
        <vertical/>
        <horizontal/>
      </border>
    </dxf>
    <dxf>
      <fill>
        <patternFill patternType="lightUp"/>
      </fill>
      <border>
        <right style="thin">
          <color auto="1"/>
        </right>
        <bottom style="thin">
          <color auto="1"/>
        </bottom>
        <vertical/>
        <horizontal/>
      </border>
    </dxf>
    <dxf>
      <fill>
        <patternFill patternType="lightUp"/>
      </fill>
      <border>
        <right style="thin">
          <color auto="1"/>
        </right>
        <top style="thin">
          <color auto="1"/>
        </top>
        <vertical/>
        <horizontal/>
      </border>
    </dxf>
    <dxf>
      <fill>
        <patternFill patternType="lightUp"/>
      </fill>
      <border>
        <left style="thin">
          <color auto="1"/>
        </left>
        <top style="thin">
          <color auto="1"/>
        </top>
        <vertical/>
        <horizontal/>
      </border>
    </dxf>
    <dxf>
      <fill>
        <patternFill patternType="lightUp"/>
      </fill>
      <border>
        <left style="thin">
          <color auto="1"/>
        </left>
        <bottom style="thin">
          <color auto="1"/>
        </bottom>
        <vertical/>
        <horizontal/>
      </border>
    </dxf>
    <dxf>
      <fill>
        <patternFill patternType="lightUp"/>
      </fill>
      <border>
        <right style="thin">
          <color auto="1"/>
        </right>
        <bottom style="thin">
          <color auto="1"/>
        </bottom>
        <vertical/>
        <horizontal/>
      </border>
    </dxf>
    <dxf>
      <fill>
        <patternFill patternType="lightUp"/>
      </fill>
      <border>
        <right style="thin">
          <color auto="1"/>
        </right>
        <top style="thin">
          <color auto="1"/>
        </top>
        <vertical/>
        <horizontal/>
      </border>
    </dxf>
    <dxf>
      <fill>
        <patternFill patternType="lightUp"/>
      </fill>
      <border>
        <left style="thin">
          <color auto="1"/>
        </left>
        <top style="thin">
          <color auto="1"/>
        </top>
        <vertical/>
        <horizontal/>
      </border>
    </dxf>
    <dxf>
      <fill>
        <patternFill patternType="lightUp"/>
      </fill>
      <border>
        <left style="thin">
          <color auto="1"/>
        </left>
        <right style="thin">
          <color auto="1"/>
        </right>
        <top style="thin">
          <color auto="1"/>
        </top>
        <bottom style="thin">
          <color auto="1"/>
        </bottom>
        <vertical/>
        <horizontal/>
      </border>
    </dxf>
    <dxf>
      <fill>
        <patternFill patternType="lightUp"/>
      </fill>
      <border>
        <left/>
        <right style="thin">
          <color auto="1"/>
        </right>
        <top style="thin">
          <color auto="1"/>
        </top>
        <bottom style="thin">
          <color auto="1"/>
        </bottom>
      </border>
    </dxf>
    <dxf>
      <fill>
        <patternFill patternType="lightUp"/>
      </fill>
      <border>
        <left style="thin">
          <color auto="1"/>
        </left>
        <right/>
        <top style="thin">
          <color auto="1"/>
        </top>
        <bottom style="thin">
          <color auto="1"/>
        </bottom>
        <vertical/>
        <horizontal/>
      </border>
    </dxf>
    <dxf>
      <fill>
        <patternFill patternType="lightUp"/>
      </fill>
      <border>
        <left style="thin">
          <color auto="1"/>
        </left>
        <right style="thin">
          <color auto="1"/>
        </right>
        <top/>
        <bottom style="thin">
          <color auto="1"/>
        </bottom>
        <vertical/>
        <horizontal/>
      </border>
    </dxf>
    <dxf>
      <fill>
        <patternFill patternType="lightUp"/>
      </fill>
      <border>
        <left style="thin">
          <color auto="1"/>
        </left>
        <right style="thin">
          <color auto="1"/>
        </right>
        <top style="thin">
          <color auto="1"/>
        </top>
        <bottom/>
        <vertical/>
        <horizontal/>
      </border>
    </dxf>
    <dxf>
      <fill>
        <patternFill patternType="lightUp"/>
      </fill>
      <border>
        <top style="thin">
          <color auto="1"/>
        </top>
        <bottom style="thin">
          <color auto="1"/>
        </bottom>
        <vertical/>
        <horizontal/>
      </border>
    </dxf>
    <dxf>
      <fill>
        <patternFill patternType="lightUp"/>
      </fill>
      <border>
        <top style="thin">
          <color auto="1"/>
        </top>
        <bottom style="thin">
          <color auto="1"/>
        </bottom>
        <vertical/>
        <horizontal/>
      </border>
    </dxf>
    <dxf>
      <fill>
        <patternFill patternType="lightUp"/>
      </fill>
      <border>
        <left style="thin">
          <color auto="1"/>
        </left>
        <right style="thin">
          <color auto="1"/>
        </right>
        <vertical/>
        <horizontal/>
      </border>
    </dxf>
    <dxf>
      <fill>
        <patternFill patternType="lightUp"/>
      </fill>
      <border>
        <left style="thin">
          <color auto="1"/>
        </left>
        <right style="thin">
          <color auto="1"/>
        </right>
        <vertical/>
        <horizontal/>
      </border>
    </dxf>
    <dxf>
      <fill>
        <patternFill patternType="lightUp"/>
      </fill>
      <border>
        <left style="thin">
          <color auto="1"/>
        </left>
        <bottom style="thin">
          <color auto="1"/>
        </bottom>
        <vertical/>
        <horizontal/>
      </border>
    </dxf>
    <dxf>
      <fill>
        <patternFill patternType="lightUp"/>
      </fill>
      <border>
        <right style="thin">
          <color auto="1"/>
        </right>
        <bottom style="thin">
          <color auto="1"/>
        </bottom>
        <vertical/>
        <horizontal/>
      </border>
    </dxf>
    <dxf>
      <fill>
        <patternFill patternType="lightUp"/>
      </fill>
      <border>
        <right style="thin">
          <color auto="1"/>
        </right>
        <top style="thin">
          <color auto="1"/>
        </top>
        <vertical/>
        <horizontal/>
      </border>
    </dxf>
    <dxf>
      <fill>
        <patternFill patternType="lightUp"/>
      </fill>
      <border>
        <left style="thin">
          <color auto="1"/>
        </left>
        <top style="thin">
          <color auto="1"/>
        </top>
        <vertical/>
        <horizontal/>
      </border>
    </dxf>
    <dxf>
      <fill>
        <patternFill patternType="lightUp"/>
      </fill>
      <border>
        <right style="thin">
          <color auto="1"/>
        </right>
        <vertical/>
        <horizontal/>
      </border>
    </dxf>
    <dxf>
      <fill>
        <patternFill patternType="lightUp"/>
      </fill>
      <border>
        <left style="thin">
          <color auto="1"/>
        </left>
        <vertical/>
        <horizontal/>
      </border>
    </dxf>
    <dxf>
      <fill>
        <patternFill patternType="lightUp"/>
      </fill>
      <border>
        <bottom style="thin">
          <color auto="1"/>
        </bottom>
        <vertical/>
        <horizontal/>
      </border>
    </dxf>
    <dxf>
      <fill>
        <patternFill patternType="lightUp"/>
      </fill>
      <border>
        <top style="thin">
          <color auto="1"/>
        </top>
        <vertical/>
        <horizontal/>
      </border>
    </dxf>
    <dxf>
      <fill>
        <patternFill patternType="lightUp"/>
      </fill>
    </dxf>
    <dxf>
      <font>
        <color theme="0" tint="-4.9989318521683403E-2"/>
      </font>
      <fill>
        <patternFill patternType="lightVertical">
          <bgColor theme="9" tint="-0.24994659260841701"/>
        </patternFill>
      </fill>
    </dxf>
    <dxf>
      <font>
        <color theme="0" tint="-4.9989318521683403E-2"/>
      </font>
      <fill>
        <patternFill patternType="lightGrid">
          <bgColor theme="7" tint="0.39994506668294322"/>
        </patternFill>
      </fill>
    </dxf>
    <dxf>
      <fill>
        <patternFill>
          <bgColor theme="1"/>
        </patternFill>
      </fill>
    </dxf>
    <dxf>
      <fill>
        <patternFill patternType="lightUp"/>
      </fill>
      <border>
        <left/>
        <right style="thin">
          <color auto="1"/>
        </right>
        <top style="thin">
          <color auto="1"/>
        </top>
        <bottom style="thin">
          <color auto="1"/>
        </bottom>
        <vertical/>
        <horizontal/>
      </border>
    </dxf>
    <dxf>
      <fill>
        <patternFill patternType="lightUp"/>
      </fill>
      <border>
        <left style="thin">
          <color auto="1"/>
        </left>
        <right/>
        <top style="thin">
          <color auto="1"/>
        </top>
        <bottom style="thin">
          <color auto="1"/>
        </bottom>
        <vertical/>
        <horizontal/>
      </border>
    </dxf>
    <dxf>
      <fill>
        <patternFill patternType="lightUp"/>
      </fill>
      <border>
        <top style="thin">
          <color auto="1"/>
        </top>
        <bottom style="thin">
          <color auto="1"/>
        </bottom>
        <vertical/>
        <horizontal/>
      </border>
    </dxf>
    <dxf>
      <fill>
        <patternFill patternType="lightUp"/>
      </fill>
      <border>
        <left style="thin">
          <color auto="1"/>
        </left>
        <right style="thin">
          <color auto="1"/>
        </right>
        <top/>
        <bottom/>
        <vertical/>
        <horizontal/>
      </border>
    </dxf>
    <dxf>
      <fill>
        <patternFill patternType="lightUp"/>
      </fill>
      <border>
        <left style="thin">
          <color auto="1"/>
        </left>
        <bottom style="thin">
          <color auto="1"/>
        </bottom>
        <vertical/>
        <horizontal/>
      </border>
    </dxf>
    <dxf>
      <fill>
        <patternFill patternType="lightUp"/>
      </fill>
      <border>
        <right style="thin">
          <color auto="1"/>
        </right>
        <bottom style="thin">
          <color auto="1"/>
        </bottom>
        <vertical/>
        <horizontal/>
      </border>
    </dxf>
    <dxf>
      <fill>
        <patternFill patternType="lightUp"/>
      </fill>
      <border>
        <right style="thin">
          <color auto="1"/>
        </right>
        <top style="thin">
          <color auto="1"/>
        </top>
        <vertical/>
        <horizontal/>
      </border>
    </dxf>
    <dxf>
      <fill>
        <patternFill patternType="lightUp"/>
      </fill>
      <border>
        <left style="thin">
          <color auto="1"/>
        </left>
        <top style="thin">
          <color auto="1"/>
        </top>
        <vertical/>
        <horizontal/>
      </border>
    </dxf>
    <dxf>
      <fill>
        <patternFill patternType="lightUp"/>
      </fill>
      <border>
        <left style="thin">
          <color auto="1"/>
        </left>
        <bottom style="thin">
          <color auto="1"/>
        </bottom>
        <vertical/>
        <horizontal/>
      </border>
    </dxf>
    <dxf>
      <fill>
        <patternFill patternType="lightUp"/>
      </fill>
      <border>
        <right style="thin">
          <color auto="1"/>
        </right>
        <bottom style="thin">
          <color auto="1"/>
        </bottom>
        <vertical/>
        <horizontal/>
      </border>
    </dxf>
    <dxf>
      <fill>
        <patternFill patternType="lightUp"/>
      </fill>
      <border>
        <right style="thin">
          <color auto="1"/>
        </right>
        <top style="thin">
          <color auto="1"/>
        </top>
        <vertical/>
        <horizontal/>
      </border>
    </dxf>
    <dxf>
      <fill>
        <patternFill patternType="lightUp"/>
      </fill>
      <border>
        <left style="thin">
          <color auto="1"/>
        </left>
        <top style="thin">
          <color auto="1"/>
        </top>
        <vertical/>
        <horizontal/>
      </border>
    </dxf>
    <dxf>
      <fill>
        <patternFill patternType="lightUp"/>
      </fill>
      <border>
        <left style="thin">
          <color auto="1"/>
        </left>
        <right style="thin">
          <color auto="1"/>
        </right>
        <top style="thin">
          <color auto="1"/>
        </top>
        <bottom style="thin">
          <color auto="1"/>
        </bottom>
        <vertical/>
        <horizontal/>
      </border>
    </dxf>
    <dxf>
      <fill>
        <patternFill patternType="lightUp"/>
      </fill>
      <border>
        <left/>
        <right style="thin">
          <color auto="1"/>
        </right>
        <top style="thin">
          <color auto="1"/>
        </top>
        <bottom style="thin">
          <color auto="1"/>
        </bottom>
      </border>
    </dxf>
    <dxf>
      <fill>
        <patternFill patternType="lightUp"/>
      </fill>
      <border>
        <left style="thin">
          <color auto="1"/>
        </left>
        <right/>
        <top style="thin">
          <color auto="1"/>
        </top>
        <bottom style="thin">
          <color auto="1"/>
        </bottom>
        <vertical/>
        <horizontal/>
      </border>
    </dxf>
    <dxf>
      <fill>
        <patternFill patternType="lightUp"/>
      </fill>
      <border>
        <left style="thin">
          <color auto="1"/>
        </left>
        <right style="thin">
          <color auto="1"/>
        </right>
        <top/>
        <bottom style="thin">
          <color auto="1"/>
        </bottom>
        <vertical/>
        <horizontal/>
      </border>
    </dxf>
    <dxf>
      <fill>
        <patternFill patternType="lightUp"/>
      </fill>
      <border>
        <left style="thin">
          <color auto="1"/>
        </left>
        <right style="thin">
          <color auto="1"/>
        </right>
        <top style="thin">
          <color auto="1"/>
        </top>
        <bottom/>
        <vertical/>
        <horizontal/>
      </border>
    </dxf>
    <dxf>
      <fill>
        <patternFill patternType="lightUp"/>
      </fill>
      <border>
        <top style="thin">
          <color auto="1"/>
        </top>
        <bottom style="thin">
          <color auto="1"/>
        </bottom>
        <vertical/>
        <horizontal/>
      </border>
    </dxf>
    <dxf>
      <fill>
        <patternFill patternType="lightUp"/>
      </fill>
      <border>
        <top style="thin">
          <color auto="1"/>
        </top>
        <bottom style="thin">
          <color auto="1"/>
        </bottom>
        <vertical/>
        <horizontal/>
      </border>
    </dxf>
    <dxf>
      <fill>
        <patternFill patternType="lightUp"/>
      </fill>
      <border>
        <left style="thin">
          <color auto="1"/>
        </left>
        <right style="thin">
          <color auto="1"/>
        </right>
        <vertical/>
        <horizontal/>
      </border>
    </dxf>
    <dxf>
      <fill>
        <patternFill patternType="lightUp"/>
      </fill>
      <border>
        <left style="thin">
          <color auto="1"/>
        </left>
        <right style="thin">
          <color auto="1"/>
        </right>
        <vertical/>
        <horizontal/>
      </border>
    </dxf>
    <dxf>
      <fill>
        <patternFill patternType="lightUp"/>
      </fill>
      <border>
        <left style="thin">
          <color auto="1"/>
        </left>
        <bottom style="thin">
          <color auto="1"/>
        </bottom>
        <vertical/>
        <horizontal/>
      </border>
    </dxf>
    <dxf>
      <fill>
        <patternFill patternType="lightUp"/>
      </fill>
      <border>
        <right style="thin">
          <color auto="1"/>
        </right>
        <bottom style="thin">
          <color auto="1"/>
        </bottom>
        <vertical/>
        <horizontal/>
      </border>
    </dxf>
    <dxf>
      <fill>
        <patternFill patternType="lightUp"/>
      </fill>
      <border>
        <right style="thin">
          <color auto="1"/>
        </right>
        <top style="thin">
          <color auto="1"/>
        </top>
        <vertical/>
        <horizontal/>
      </border>
    </dxf>
    <dxf>
      <fill>
        <patternFill patternType="lightUp"/>
      </fill>
      <border>
        <left style="thin">
          <color auto="1"/>
        </left>
        <top style="thin">
          <color auto="1"/>
        </top>
        <vertical/>
        <horizontal/>
      </border>
    </dxf>
    <dxf>
      <fill>
        <patternFill patternType="lightUp"/>
      </fill>
      <border>
        <right style="thin">
          <color auto="1"/>
        </right>
        <vertical/>
        <horizontal/>
      </border>
    </dxf>
    <dxf>
      <fill>
        <patternFill patternType="lightUp"/>
      </fill>
      <border>
        <left style="thin">
          <color auto="1"/>
        </left>
        <vertical/>
        <horizontal/>
      </border>
    </dxf>
    <dxf>
      <fill>
        <patternFill patternType="lightUp"/>
      </fill>
      <border>
        <bottom style="thin">
          <color auto="1"/>
        </bottom>
        <vertical/>
        <horizontal/>
      </border>
    </dxf>
    <dxf>
      <fill>
        <patternFill patternType="lightUp"/>
      </fill>
      <border>
        <top style="thin">
          <color auto="1"/>
        </top>
        <vertical/>
        <horizontal/>
      </border>
    </dxf>
    <dxf>
      <fill>
        <patternFill patternType="lightUp"/>
      </fill>
    </dxf>
    <dxf>
      <font>
        <color theme="0" tint="-4.9989318521683403E-2"/>
      </font>
      <fill>
        <patternFill patternType="lightVertical">
          <bgColor theme="9" tint="-0.24994659260841701"/>
        </patternFill>
      </fill>
    </dxf>
    <dxf>
      <font>
        <color theme="0" tint="-4.9989318521683403E-2"/>
      </font>
      <fill>
        <patternFill patternType="lightGrid">
          <bgColor theme="7" tint="0.39994506668294322"/>
        </patternFill>
      </fill>
    </dxf>
    <dxf>
      <fill>
        <patternFill>
          <bgColor theme="1"/>
        </patternFill>
      </fill>
    </dxf>
    <dxf>
      <fill>
        <patternFill patternType="lightUp"/>
      </fill>
      <border>
        <left/>
        <right style="thin">
          <color auto="1"/>
        </right>
        <top style="thin">
          <color auto="1"/>
        </top>
        <bottom style="thin">
          <color auto="1"/>
        </bottom>
        <vertical/>
        <horizontal/>
      </border>
    </dxf>
    <dxf>
      <fill>
        <patternFill patternType="lightUp"/>
      </fill>
      <border>
        <left style="thin">
          <color auto="1"/>
        </left>
        <right/>
        <top style="thin">
          <color auto="1"/>
        </top>
        <bottom style="thin">
          <color auto="1"/>
        </bottom>
        <vertical/>
        <horizontal/>
      </border>
    </dxf>
    <dxf>
      <fill>
        <patternFill patternType="lightUp"/>
      </fill>
      <border>
        <top style="thin">
          <color auto="1"/>
        </top>
        <bottom style="thin">
          <color auto="1"/>
        </bottom>
        <vertical/>
        <horizontal/>
      </border>
    </dxf>
    <dxf>
      <fill>
        <patternFill patternType="lightUp"/>
      </fill>
      <border>
        <left style="thin">
          <color auto="1"/>
        </left>
        <right style="thin">
          <color auto="1"/>
        </right>
        <top/>
        <bottom/>
        <vertical/>
        <horizontal/>
      </border>
    </dxf>
    <dxf>
      <fill>
        <patternFill patternType="lightUp"/>
      </fill>
      <border>
        <left style="thin">
          <color auto="1"/>
        </left>
        <bottom style="thin">
          <color auto="1"/>
        </bottom>
        <vertical/>
        <horizontal/>
      </border>
    </dxf>
    <dxf>
      <fill>
        <patternFill patternType="lightUp"/>
      </fill>
      <border>
        <right style="thin">
          <color auto="1"/>
        </right>
        <bottom style="thin">
          <color auto="1"/>
        </bottom>
        <vertical/>
        <horizontal/>
      </border>
    </dxf>
    <dxf>
      <fill>
        <patternFill patternType="lightUp"/>
      </fill>
      <border>
        <right style="thin">
          <color auto="1"/>
        </right>
        <top style="thin">
          <color auto="1"/>
        </top>
        <vertical/>
        <horizontal/>
      </border>
    </dxf>
    <dxf>
      <fill>
        <patternFill patternType="lightUp"/>
      </fill>
      <border>
        <left style="thin">
          <color auto="1"/>
        </left>
        <top style="thin">
          <color auto="1"/>
        </top>
        <vertical/>
        <horizontal/>
      </border>
    </dxf>
    <dxf>
      <fill>
        <patternFill patternType="lightUp"/>
      </fill>
      <border>
        <left style="thin">
          <color auto="1"/>
        </left>
        <bottom style="thin">
          <color auto="1"/>
        </bottom>
        <vertical/>
        <horizontal/>
      </border>
    </dxf>
    <dxf>
      <fill>
        <patternFill patternType="lightUp"/>
      </fill>
      <border>
        <right style="thin">
          <color auto="1"/>
        </right>
        <bottom style="thin">
          <color auto="1"/>
        </bottom>
        <vertical/>
        <horizontal/>
      </border>
    </dxf>
    <dxf>
      <fill>
        <patternFill patternType="lightUp"/>
      </fill>
      <border>
        <right style="thin">
          <color auto="1"/>
        </right>
        <top style="thin">
          <color auto="1"/>
        </top>
        <vertical/>
        <horizontal/>
      </border>
    </dxf>
    <dxf>
      <fill>
        <patternFill patternType="lightUp"/>
      </fill>
      <border>
        <left style="thin">
          <color auto="1"/>
        </left>
        <top style="thin">
          <color auto="1"/>
        </top>
        <vertical/>
        <horizontal/>
      </border>
    </dxf>
    <dxf>
      <fill>
        <patternFill patternType="lightUp"/>
      </fill>
      <border>
        <left style="thin">
          <color auto="1"/>
        </left>
        <right style="thin">
          <color auto="1"/>
        </right>
        <top style="thin">
          <color auto="1"/>
        </top>
        <bottom style="thin">
          <color auto="1"/>
        </bottom>
        <vertical/>
        <horizontal/>
      </border>
    </dxf>
    <dxf>
      <fill>
        <patternFill patternType="lightUp"/>
      </fill>
      <border>
        <left/>
        <right style="thin">
          <color auto="1"/>
        </right>
        <top style="thin">
          <color auto="1"/>
        </top>
        <bottom style="thin">
          <color auto="1"/>
        </bottom>
      </border>
    </dxf>
    <dxf>
      <fill>
        <patternFill patternType="lightUp"/>
      </fill>
      <border>
        <left style="thin">
          <color auto="1"/>
        </left>
        <right/>
        <top style="thin">
          <color auto="1"/>
        </top>
        <bottom style="thin">
          <color auto="1"/>
        </bottom>
        <vertical/>
        <horizontal/>
      </border>
    </dxf>
    <dxf>
      <fill>
        <patternFill patternType="lightUp"/>
      </fill>
      <border>
        <left style="thin">
          <color auto="1"/>
        </left>
        <right style="thin">
          <color auto="1"/>
        </right>
        <top/>
        <bottom style="thin">
          <color auto="1"/>
        </bottom>
        <vertical/>
        <horizontal/>
      </border>
    </dxf>
    <dxf>
      <fill>
        <patternFill patternType="lightUp"/>
      </fill>
      <border>
        <left style="thin">
          <color auto="1"/>
        </left>
        <right style="thin">
          <color auto="1"/>
        </right>
        <top style="thin">
          <color auto="1"/>
        </top>
        <bottom/>
        <vertical/>
        <horizontal/>
      </border>
    </dxf>
    <dxf>
      <fill>
        <patternFill patternType="lightUp"/>
      </fill>
      <border>
        <top style="thin">
          <color auto="1"/>
        </top>
        <bottom style="thin">
          <color auto="1"/>
        </bottom>
        <vertical/>
        <horizontal/>
      </border>
    </dxf>
    <dxf>
      <fill>
        <patternFill patternType="lightUp"/>
      </fill>
      <border>
        <top style="thin">
          <color auto="1"/>
        </top>
        <bottom style="thin">
          <color auto="1"/>
        </bottom>
        <vertical/>
        <horizontal/>
      </border>
    </dxf>
    <dxf>
      <fill>
        <patternFill patternType="lightUp"/>
      </fill>
      <border>
        <left style="thin">
          <color auto="1"/>
        </left>
        <right style="thin">
          <color auto="1"/>
        </right>
        <vertical/>
        <horizontal/>
      </border>
    </dxf>
    <dxf>
      <fill>
        <patternFill patternType="lightUp"/>
      </fill>
      <border>
        <left style="thin">
          <color auto="1"/>
        </left>
        <right style="thin">
          <color auto="1"/>
        </right>
        <vertical/>
        <horizontal/>
      </border>
    </dxf>
    <dxf>
      <fill>
        <patternFill patternType="lightUp"/>
      </fill>
      <border>
        <left style="thin">
          <color auto="1"/>
        </left>
        <bottom style="thin">
          <color auto="1"/>
        </bottom>
        <vertical/>
        <horizontal/>
      </border>
    </dxf>
    <dxf>
      <fill>
        <patternFill patternType="lightUp"/>
      </fill>
      <border>
        <right style="thin">
          <color auto="1"/>
        </right>
        <bottom style="thin">
          <color auto="1"/>
        </bottom>
        <vertical/>
        <horizontal/>
      </border>
    </dxf>
    <dxf>
      <fill>
        <patternFill patternType="lightUp"/>
      </fill>
      <border>
        <right style="thin">
          <color auto="1"/>
        </right>
        <top style="thin">
          <color auto="1"/>
        </top>
        <vertical/>
        <horizontal/>
      </border>
    </dxf>
    <dxf>
      <fill>
        <patternFill patternType="lightUp"/>
      </fill>
      <border>
        <left style="thin">
          <color auto="1"/>
        </left>
        <top style="thin">
          <color auto="1"/>
        </top>
        <vertical/>
        <horizontal/>
      </border>
    </dxf>
    <dxf>
      <fill>
        <patternFill patternType="lightUp"/>
      </fill>
      <border>
        <right style="thin">
          <color auto="1"/>
        </right>
        <vertical/>
        <horizontal/>
      </border>
    </dxf>
    <dxf>
      <fill>
        <patternFill patternType="lightUp"/>
      </fill>
      <border>
        <left style="thin">
          <color auto="1"/>
        </left>
        <vertical/>
        <horizontal/>
      </border>
    </dxf>
    <dxf>
      <fill>
        <patternFill patternType="lightUp"/>
      </fill>
      <border>
        <bottom style="thin">
          <color auto="1"/>
        </bottom>
        <vertical/>
        <horizontal/>
      </border>
    </dxf>
    <dxf>
      <fill>
        <patternFill patternType="lightUp"/>
      </fill>
      <border>
        <top style="thin">
          <color auto="1"/>
        </top>
        <vertical/>
        <horizontal/>
      </border>
    </dxf>
    <dxf>
      <fill>
        <patternFill patternType="lightUp"/>
      </fill>
    </dxf>
    <dxf>
      <font>
        <color theme="0" tint="-4.9989318521683403E-2"/>
      </font>
      <fill>
        <patternFill patternType="lightVertical">
          <bgColor theme="9" tint="-0.24994659260841701"/>
        </patternFill>
      </fill>
    </dxf>
    <dxf>
      <font>
        <color theme="0" tint="-4.9989318521683403E-2"/>
      </font>
      <fill>
        <patternFill patternType="lightGrid">
          <bgColor theme="7" tint="0.39994506668294322"/>
        </patternFill>
      </fill>
    </dxf>
    <dxf>
      <fill>
        <patternFill>
          <bgColor theme="1"/>
        </patternFill>
      </fill>
    </dxf>
    <dxf>
      <fill>
        <patternFill patternType="lightUp"/>
      </fill>
      <border>
        <left/>
        <right style="thin">
          <color auto="1"/>
        </right>
        <top style="thin">
          <color auto="1"/>
        </top>
        <bottom style="thin">
          <color auto="1"/>
        </bottom>
        <vertical/>
        <horizontal/>
      </border>
    </dxf>
    <dxf>
      <fill>
        <patternFill patternType="lightUp"/>
      </fill>
      <border>
        <left style="thin">
          <color auto="1"/>
        </left>
        <right/>
        <top style="thin">
          <color auto="1"/>
        </top>
        <bottom style="thin">
          <color auto="1"/>
        </bottom>
        <vertical/>
        <horizontal/>
      </border>
    </dxf>
    <dxf>
      <fill>
        <patternFill patternType="lightUp"/>
      </fill>
      <border>
        <top style="thin">
          <color auto="1"/>
        </top>
        <bottom style="thin">
          <color auto="1"/>
        </bottom>
        <vertical/>
        <horizontal/>
      </border>
    </dxf>
    <dxf>
      <fill>
        <patternFill patternType="lightUp"/>
      </fill>
      <border>
        <left style="thin">
          <color auto="1"/>
        </left>
        <right style="thin">
          <color auto="1"/>
        </right>
        <top/>
        <bottom/>
        <vertical/>
        <horizontal/>
      </border>
    </dxf>
    <dxf>
      <fill>
        <patternFill patternType="lightUp"/>
      </fill>
      <border>
        <left style="thin">
          <color auto="1"/>
        </left>
        <bottom style="thin">
          <color auto="1"/>
        </bottom>
        <vertical/>
        <horizontal/>
      </border>
    </dxf>
    <dxf>
      <fill>
        <patternFill patternType="lightUp"/>
      </fill>
      <border>
        <right style="thin">
          <color auto="1"/>
        </right>
        <bottom style="thin">
          <color auto="1"/>
        </bottom>
        <vertical/>
        <horizontal/>
      </border>
    </dxf>
    <dxf>
      <fill>
        <patternFill patternType="lightUp"/>
      </fill>
      <border>
        <right style="thin">
          <color auto="1"/>
        </right>
        <top style="thin">
          <color auto="1"/>
        </top>
        <vertical/>
        <horizontal/>
      </border>
    </dxf>
    <dxf>
      <fill>
        <patternFill patternType="lightUp"/>
      </fill>
      <border>
        <left style="thin">
          <color auto="1"/>
        </left>
        <top style="thin">
          <color auto="1"/>
        </top>
        <vertical/>
        <horizontal/>
      </border>
    </dxf>
    <dxf>
      <fill>
        <patternFill patternType="lightUp"/>
      </fill>
      <border>
        <left style="thin">
          <color auto="1"/>
        </left>
        <bottom style="thin">
          <color auto="1"/>
        </bottom>
        <vertical/>
        <horizontal/>
      </border>
    </dxf>
    <dxf>
      <fill>
        <patternFill patternType="lightUp"/>
      </fill>
      <border>
        <right style="thin">
          <color auto="1"/>
        </right>
        <bottom style="thin">
          <color auto="1"/>
        </bottom>
        <vertical/>
        <horizontal/>
      </border>
    </dxf>
    <dxf>
      <fill>
        <patternFill patternType="lightUp"/>
      </fill>
      <border>
        <right style="thin">
          <color auto="1"/>
        </right>
        <top style="thin">
          <color auto="1"/>
        </top>
        <vertical/>
        <horizontal/>
      </border>
    </dxf>
    <dxf>
      <fill>
        <patternFill patternType="lightUp"/>
      </fill>
      <border>
        <left style="thin">
          <color auto="1"/>
        </left>
        <top style="thin">
          <color auto="1"/>
        </top>
        <vertical/>
        <horizontal/>
      </border>
    </dxf>
    <dxf>
      <fill>
        <patternFill patternType="lightUp"/>
      </fill>
      <border>
        <left style="thin">
          <color auto="1"/>
        </left>
        <right style="thin">
          <color auto="1"/>
        </right>
        <top style="thin">
          <color auto="1"/>
        </top>
        <bottom style="thin">
          <color auto="1"/>
        </bottom>
        <vertical/>
        <horizontal/>
      </border>
    </dxf>
    <dxf>
      <fill>
        <patternFill patternType="lightUp"/>
      </fill>
      <border>
        <left/>
        <right style="thin">
          <color auto="1"/>
        </right>
        <top style="thin">
          <color auto="1"/>
        </top>
        <bottom style="thin">
          <color auto="1"/>
        </bottom>
      </border>
    </dxf>
    <dxf>
      <fill>
        <patternFill patternType="lightUp"/>
      </fill>
      <border>
        <left style="thin">
          <color auto="1"/>
        </left>
        <right/>
        <top style="thin">
          <color auto="1"/>
        </top>
        <bottom style="thin">
          <color auto="1"/>
        </bottom>
        <vertical/>
        <horizontal/>
      </border>
    </dxf>
    <dxf>
      <fill>
        <patternFill patternType="lightUp"/>
      </fill>
      <border>
        <left style="thin">
          <color auto="1"/>
        </left>
        <right style="thin">
          <color auto="1"/>
        </right>
        <top/>
        <bottom style="thin">
          <color auto="1"/>
        </bottom>
        <vertical/>
        <horizontal/>
      </border>
    </dxf>
    <dxf>
      <fill>
        <patternFill patternType="lightUp"/>
      </fill>
      <border>
        <left style="thin">
          <color auto="1"/>
        </left>
        <right style="thin">
          <color auto="1"/>
        </right>
        <top style="thin">
          <color auto="1"/>
        </top>
        <bottom/>
        <vertical/>
        <horizontal/>
      </border>
    </dxf>
    <dxf>
      <fill>
        <patternFill patternType="lightUp"/>
      </fill>
      <border>
        <top style="thin">
          <color auto="1"/>
        </top>
        <bottom style="thin">
          <color auto="1"/>
        </bottom>
        <vertical/>
        <horizontal/>
      </border>
    </dxf>
    <dxf>
      <fill>
        <patternFill patternType="lightUp"/>
      </fill>
      <border>
        <top style="thin">
          <color auto="1"/>
        </top>
        <bottom style="thin">
          <color auto="1"/>
        </bottom>
        <vertical/>
        <horizontal/>
      </border>
    </dxf>
    <dxf>
      <fill>
        <patternFill patternType="lightUp"/>
      </fill>
      <border>
        <left style="thin">
          <color auto="1"/>
        </left>
        <right style="thin">
          <color auto="1"/>
        </right>
        <vertical/>
        <horizontal/>
      </border>
    </dxf>
    <dxf>
      <fill>
        <patternFill patternType="lightUp"/>
      </fill>
      <border>
        <left style="thin">
          <color auto="1"/>
        </left>
        <right style="thin">
          <color auto="1"/>
        </right>
        <vertical/>
        <horizontal/>
      </border>
    </dxf>
    <dxf>
      <fill>
        <patternFill patternType="lightUp"/>
      </fill>
      <border>
        <left style="thin">
          <color auto="1"/>
        </left>
        <bottom style="thin">
          <color auto="1"/>
        </bottom>
        <vertical/>
        <horizontal/>
      </border>
    </dxf>
    <dxf>
      <fill>
        <patternFill patternType="lightUp"/>
      </fill>
      <border>
        <right style="thin">
          <color auto="1"/>
        </right>
        <bottom style="thin">
          <color auto="1"/>
        </bottom>
        <vertical/>
        <horizontal/>
      </border>
    </dxf>
    <dxf>
      <fill>
        <patternFill patternType="lightUp"/>
      </fill>
      <border>
        <right style="thin">
          <color auto="1"/>
        </right>
        <top style="thin">
          <color auto="1"/>
        </top>
        <vertical/>
        <horizontal/>
      </border>
    </dxf>
    <dxf>
      <fill>
        <patternFill patternType="lightUp"/>
      </fill>
      <border>
        <left style="thin">
          <color auto="1"/>
        </left>
        <top style="thin">
          <color auto="1"/>
        </top>
        <vertical/>
        <horizontal/>
      </border>
    </dxf>
    <dxf>
      <fill>
        <patternFill patternType="lightUp"/>
      </fill>
      <border>
        <right style="thin">
          <color auto="1"/>
        </right>
        <vertical/>
        <horizontal/>
      </border>
    </dxf>
    <dxf>
      <fill>
        <patternFill patternType="lightUp"/>
      </fill>
      <border>
        <left style="thin">
          <color auto="1"/>
        </left>
        <vertical/>
        <horizontal/>
      </border>
    </dxf>
    <dxf>
      <fill>
        <patternFill patternType="lightUp"/>
      </fill>
      <border>
        <bottom style="thin">
          <color auto="1"/>
        </bottom>
        <vertical/>
        <horizontal/>
      </border>
    </dxf>
    <dxf>
      <fill>
        <patternFill patternType="lightUp"/>
      </fill>
      <border>
        <top style="thin">
          <color auto="1"/>
        </top>
        <vertical/>
        <horizontal/>
      </border>
    </dxf>
    <dxf>
      <fill>
        <patternFill patternType="lightUp"/>
      </fill>
    </dxf>
    <dxf>
      <font>
        <color theme="0" tint="-4.9989318521683403E-2"/>
      </font>
      <fill>
        <patternFill patternType="lightVertical">
          <bgColor theme="9" tint="-0.24994659260841701"/>
        </patternFill>
      </fill>
    </dxf>
    <dxf>
      <font>
        <color theme="0" tint="-4.9989318521683403E-2"/>
      </font>
      <fill>
        <patternFill patternType="lightGrid">
          <bgColor theme="7" tint="0.39994506668294322"/>
        </patternFill>
      </fill>
    </dxf>
    <dxf>
      <fill>
        <patternFill>
          <bgColor theme="1"/>
        </patternFill>
      </fill>
    </dxf>
    <dxf>
      <fill>
        <patternFill patternType="lightUp"/>
      </fill>
      <border>
        <left/>
        <right style="thin">
          <color auto="1"/>
        </right>
        <top style="thin">
          <color auto="1"/>
        </top>
        <bottom style="thin">
          <color auto="1"/>
        </bottom>
        <vertical/>
        <horizontal/>
      </border>
    </dxf>
    <dxf>
      <fill>
        <patternFill patternType="lightUp"/>
      </fill>
      <border>
        <left style="thin">
          <color auto="1"/>
        </left>
        <right/>
        <top style="thin">
          <color auto="1"/>
        </top>
        <bottom style="thin">
          <color auto="1"/>
        </bottom>
        <vertical/>
        <horizontal/>
      </border>
    </dxf>
    <dxf>
      <fill>
        <patternFill patternType="lightUp"/>
      </fill>
      <border>
        <top style="thin">
          <color auto="1"/>
        </top>
        <bottom style="thin">
          <color auto="1"/>
        </bottom>
        <vertical/>
        <horizontal/>
      </border>
    </dxf>
    <dxf>
      <fill>
        <patternFill patternType="lightUp"/>
      </fill>
      <border>
        <left style="thin">
          <color auto="1"/>
        </left>
        <right style="thin">
          <color auto="1"/>
        </right>
        <top/>
        <bottom/>
        <vertical/>
        <horizontal/>
      </border>
    </dxf>
    <dxf>
      <fill>
        <patternFill patternType="lightUp"/>
      </fill>
      <border>
        <left style="thin">
          <color auto="1"/>
        </left>
        <bottom style="thin">
          <color auto="1"/>
        </bottom>
        <vertical/>
        <horizontal/>
      </border>
    </dxf>
    <dxf>
      <fill>
        <patternFill patternType="lightUp"/>
      </fill>
      <border>
        <right style="thin">
          <color auto="1"/>
        </right>
        <bottom style="thin">
          <color auto="1"/>
        </bottom>
        <vertical/>
        <horizontal/>
      </border>
    </dxf>
    <dxf>
      <fill>
        <patternFill patternType="lightUp"/>
      </fill>
      <border>
        <right style="thin">
          <color auto="1"/>
        </right>
        <top style="thin">
          <color auto="1"/>
        </top>
        <vertical/>
        <horizontal/>
      </border>
    </dxf>
    <dxf>
      <fill>
        <patternFill patternType="lightUp"/>
      </fill>
      <border>
        <left style="thin">
          <color auto="1"/>
        </left>
        <top style="thin">
          <color auto="1"/>
        </top>
        <vertical/>
        <horizontal/>
      </border>
    </dxf>
    <dxf>
      <fill>
        <patternFill patternType="lightUp"/>
      </fill>
      <border>
        <left style="thin">
          <color auto="1"/>
        </left>
        <bottom style="thin">
          <color auto="1"/>
        </bottom>
        <vertical/>
        <horizontal/>
      </border>
    </dxf>
    <dxf>
      <fill>
        <patternFill patternType="lightUp"/>
      </fill>
      <border>
        <right style="thin">
          <color auto="1"/>
        </right>
        <bottom style="thin">
          <color auto="1"/>
        </bottom>
        <vertical/>
        <horizontal/>
      </border>
    </dxf>
    <dxf>
      <fill>
        <patternFill patternType="lightUp"/>
      </fill>
      <border>
        <right style="thin">
          <color auto="1"/>
        </right>
        <top style="thin">
          <color auto="1"/>
        </top>
        <vertical/>
        <horizontal/>
      </border>
    </dxf>
    <dxf>
      <fill>
        <patternFill patternType="lightUp"/>
      </fill>
      <border>
        <left style="thin">
          <color auto="1"/>
        </left>
        <top style="thin">
          <color auto="1"/>
        </top>
        <vertical/>
        <horizontal/>
      </border>
    </dxf>
    <dxf>
      <fill>
        <patternFill patternType="lightUp"/>
      </fill>
      <border>
        <left style="thin">
          <color auto="1"/>
        </left>
        <right style="thin">
          <color auto="1"/>
        </right>
        <top style="thin">
          <color auto="1"/>
        </top>
        <bottom style="thin">
          <color auto="1"/>
        </bottom>
        <vertical/>
        <horizontal/>
      </border>
    </dxf>
    <dxf>
      <fill>
        <patternFill patternType="lightUp"/>
      </fill>
      <border>
        <left/>
        <right style="thin">
          <color auto="1"/>
        </right>
        <top style="thin">
          <color auto="1"/>
        </top>
        <bottom style="thin">
          <color auto="1"/>
        </bottom>
      </border>
    </dxf>
    <dxf>
      <fill>
        <patternFill patternType="lightUp"/>
      </fill>
      <border>
        <left style="thin">
          <color auto="1"/>
        </left>
        <right/>
        <top style="thin">
          <color auto="1"/>
        </top>
        <bottom style="thin">
          <color auto="1"/>
        </bottom>
        <vertical/>
        <horizontal/>
      </border>
    </dxf>
    <dxf>
      <fill>
        <patternFill patternType="lightUp"/>
      </fill>
      <border>
        <left style="thin">
          <color auto="1"/>
        </left>
        <right style="thin">
          <color auto="1"/>
        </right>
        <top/>
        <bottom style="thin">
          <color auto="1"/>
        </bottom>
        <vertical/>
        <horizontal/>
      </border>
    </dxf>
    <dxf>
      <fill>
        <patternFill patternType="lightUp"/>
      </fill>
      <border>
        <left style="thin">
          <color auto="1"/>
        </left>
        <right style="thin">
          <color auto="1"/>
        </right>
        <top style="thin">
          <color auto="1"/>
        </top>
        <bottom/>
        <vertical/>
        <horizontal/>
      </border>
    </dxf>
    <dxf>
      <fill>
        <patternFill patternType="lightUp"/>
      </fill>
      <border>
        <top style="thin">
          <color auto="1"/>
        </top>
        <bottom style="thin">
          <color auto="1"/>
        </bottom>
        <vertical/>
        <horizontal/>
      </border>
    </dxf>
    <dxf>
      <fill>
        <patternFill patternType="lightUp"/>
      </fill>
      <border>
        <top style="thin">
          <color auto="1"/>
        </top>
        <bottom style="thin">
          <color auto="1"/>
        </bottom>
        <vertical/>
        <horizontal/>
      </border>
    </dxf>
    <dxf>
      <fill>
        <patternFill patternType="lightUp"/>
      </fill>
      <border>
        <left style="thin">
          <color auto="1"/>
        </left>
        <right style="thin">
          <color auto="1"/>
        </right>
        <vertical/>
        <horizontal/>
      </border>
    </dxf>
    <dxf>
      <fill>
        <patternFill patternType="lightUp"/>
      </fill>
      <border>
        <left style="thin">
          <color auto="1"/>
        </left>
        <right style="thin">
          <color auto="1"/>
        </right>
        <vertical/>
        <horizontal/>
      </border>
    </dxf>
    <dxf>
      <fill>
        <patternFill patternType="lightUp"/>
      </fill>
      <border>
        <left style="thin">
          <color auto="1"/>
        </left>
        <bottom style="thin">
          <color auto="1"/>
        </bottom>
        <vertical/>
        <horizontal/>
      </border>
    </dxf>
    <dxf>
      <fill>
        <patternFill patternType="lightUp"/>
      </fill>
      <border>
        <right style="thin">
          <color auto="1"/>
        </right>
        <bottom style="thin">
          <color auto="1"/>
        </bottom>
        <vertical/>
        <horizontal/>
      </border>
    </dxf>
    <dxf>
      <fill>
        <patternFill patternType="lightUp"/>
      </fill>
      <border>
        <right style="thin">
          <color auto="1"/>
        </right>
        <top style="thin">
          <color auto="1"/>
        </top>
        <vertical/>
        <horizontal/>
      </border>
    </dxf>
    <dxf>
      <fill>
        <patternFill patternType="lightUp"/>
      </fill>
      <border>
        <left style="thin">
          <color auto="1"/>
        </left>
        <top style="thin">
          <color auto="1"/>
        </top>
        <vertical/>
        <horizontal/>
      </border>
    </dxf>
    <dxf>
      <fill>
        <patternFill patternType="lightUp"/>
      </fill>
      <border>
        <right style="thin">
          <color auto="1"/>
        </right>
        <vertical/>
        <horizontal/>
      </border>
    </dxf>
    <dxf>
      <fill>
        <patternFill patternType="lightUp"/>
      </fill>
      <border>
        <left style="thin">
          <color auto="1"/>
        </left>
        <vertical/>
        <horizontal/>
      </border>
    </dxf>
    <dxf>
      <fill>
        <patternFill patternType="lightUp"/>
      </fill>
      <border>
        <bottom style="thin">
          <color auto="1"/>
        </bottom>
        <vertical/>
        <horizontal/>
      </border>
    </dxf>
    <dxf>
      <fill>
        <patternFill patternType="lightUp"/>
      </fill>
      <border>
        <top style="thin">
          <color auto="1"/>
        </top>
        <vertical/>
        <horizontal/>
      </border>
    </dxf>
    <dxf>
      <fill>
        <patternFill patternType="lightUp"/>
      </fill>
    </dxf>
    <dxf>
      <font>
        <color theme="0" tint="-4.9989318521683403E-2"/>
      </font>
      <fill>
        <patternFill patternType="lightVertical">
          <bgColor theme="9" tint="-0.24994659260841701"/>
        </patternFill>
      </fill>
    </dxf>
    <dxf>
      <font>
        <color theme="0" tint="-4.9989318521683403E-2"/>
      </font>
      <fill>
        <patternFill patternType="lightGrid">
          <bgColor theme="7" tint="0.39994506668294322"/>
        </patternFill>
      </fill>
    </dxf>
    <dxf>
      <fill>
        <patternFill>
          <bgColor theme="1"/>
        </patternFill>
      </fill>
    </dxf>
    <dxf>
      <fill>
        <patternFill patternType="lightUp"/>
      </fill>
      <border>
        <left/>
        <right style="thin">
          <color auto="1"/>
        </right>
        <top style="thin">
          <color auto="1"/>
        </top>
        <bottom style="thin">
          <color auto="1"/>
        </bottom>
        <vertical/>
        <horizontal/>
      </border>
    </dxf>
    <dxf>
      <fill>
        <patternFill patternType="lightUp"/>
      </fill>
      <border>
        <left style="thin">
          <color auto="1"/>
        </left>
        <right/>
        <top style="thin">
          <color auto="1"/>
        </top>
        <bottom style="thin">
          <color auto="1"/>
        </bottom>
        <vertical/>
        <horizontal/>
      </border>
    </dxf>
    <dxf>
      <fill>
        <patternFill patternType="lightUp"/>
      </fill>
      <border>
        <top style="thin">
          <color auto="1"/>
        </top>
        <bottom style="thin">
          <color auto="1"/>
        </bottom>
        <vertical/>
        <horizontal/>
      </border>
    </dxf>
    <dxf>
      <fill>
        <patternFill patternType="lightUp"/>
      </fill>
      <border>
        <left style="thin">
          <color auto="1"/>
        </left>
        <right style="thin">
          <color auto="1"/>
        </right>
        <top/>
        <bottom/>
        <vertical/>
        <horizontal/>
      </border>
    </dxf>
    <dxf>
      <fill>
        <patternFill patternType="lightUp"/>
      </fill>
      <border>
        <left style="thin">
          <color auto="1"/>
        </left>
        <bottom style="thin">
          <color auto="1"/>
        </bottom>
        <vertical/>
        <horizontal/>
      </border>
    </dxf>
    <dxf>
      <fill>
        <patternFill patternType="lightUp"/>
      </fill>
      <border>
        <right style="thin">
          <color auto="1"/>
        </right>
        <bottom style="thin">
          <color auto="1"/>
        </bottom>
        <vertical/>
        <horizontal/>
      </border>
    </dxf>
    <dxf>
      <fill>
        <patternFill patternType="lightUp"/>
      </fill>
      <border>
        <right style="thin">
          <color auto="1"/>
        </right>
        <top style="thin">
          <color auto="1"/>
        </top>
        <vertical/>
        <horizontal/>
      </border>
    </dxf>
    <dxf>
      <fill>
        <patternFill patternType="lightUp"/>
      </fill>
      <border>
        <left style="thin">
          <color auto="1"/>
        </left>
        <top style="thin">
          <color auto="1"/>
        </top>
        <vertical/>
        <horizontal/>
      </border>
    </dxf>
    <dxf>
      <fill>
        <patternFill patternType="lightUp"/>
      </fill>
      <border>
        <left style="thin">
          <color auto="1"/>
        </left>
        <bottom style="thin">
          <color auto="1"/>
        </bottom>
        <vertical/>
        <horizontal/>
      </border>
    </dxf>
    <dxf>
      <fill>
        <patternFill patternType="lightUp"/>
      </fill>
      <border>
        <right style="thin">
          <color auto="1"/>
        </right>
        <bottom style="thin">
          <color auto="1"/>
        </bottom>
        <vertical/>
        <horizontal/>
      </border>
    </dxf>
    <dxf>
      <fill>
        <patternFill patternType="lightUp"/>
      </fill>
      <border>
        <right style="thin">
          <color auto="1"/>
        </right>
        <top style="thin">
          <color auto="1"/>
        </top>
        <vertical/>
        <horizontal/>
      </border>
    </dxf>
    <dxf>
      <fill>
        <patternFill patternType="lightUp"/>
      </fill>
      <border>
        <left style="thin">
          <color auto="1"/>
        </left>
        <top style="thin">
          <color auto="1"/>
        </top>
        <vertical/>
        <horizontal/>
      </border>
    </dxf>
    <dxf>
      <fill>
        <patternFill patternType="lightUp"/>
      </fill>
      <border>
        <left style="thin">
          <color auto="1"/>
        </left>
        <right style="thin">
          <color auto="1"/>
        </right>
        <top style="thin">
          <color auto="1"/>
        </top>
        <bottom style="thin">
          <color auto="1"/>
        </bottom>
        <vertical/>
        <horizontal/>
      </border>
    </dxf>
    <dxf>
      <fill>
        <patternFill patternType="lightUp"/>
      </fill>
      <border>
        <left/>
        <right style="thin">
          <color auto="1"/>
        </right>
        <top style="thin">
          <color auto="1"/>
        </top>
        <bottom style="thin">
          <color auto="1"/>
        </bottom>
      </border>
    </dxf>
    <dxf>
      <fill>
        <patternFill patternType="lightUp"/>
      </fill>
      <border>
        <left style="thin">
          <color auto="1"/>
        </left>
        <right/>
        <top style="thin">
          <color auto="1"/>
        </top>
        <bottom style="thin">
          <color auto="1"/>
        </bottom>
        <vertical/>
        <horizontal/>
      </border>
    </dxf>
    <dxf>
      <fill>
        <patternFill patternType="lightUp"/>
      </fill>
      <border>
        <left style="thin">
          <color auto="1"/>
        </left>
        <right style="thin">
          <color auto="1"/>
        </right>
        <top/>
        <bottom style="thin">
          <color auto="1"/>
        </bottom>
        <vertical/>
        <horizontal/>
      </border>
    </dxf>
    <dxf>
      <fill>
        <patternFill patternType="lightUp"/>
      </fill>
      <border>
        <left style="thin">
          <color auto="1"/>
        </left>
        <right style="thin">
          <color auto="1"/>
        </right>
        <top style="thin">
          <color auto="1"/>
        </top>
        <bottom/>
        <vertical/>
        <horizontal/>
      </border>
    </dxf>
    <dxf>
      <fill>
        <patternFill patternType="lightUp"/>
      </fill>
      <border>
        <top style="thin">
          <color auto="1"/>
        </top>
        <bottom style="thin">
          <color auto="1"/>
        </bottom>
        <vertical/>
        <horizontal/>
      </border>
    </dxf>
    <dxf>
      <fill>
        <patternFill patternType="lightUp"/>
      </fill>
      <border>
        <top style="thin">
          <color auto="1"/>
        </top>
        <bottom style="thin">
          <color auto="1"/>
        </bottom>
        <vertical/>
        <horizontal/>
      </border>
    </dxf>
    <dxf>
      <fill>
        <patternFill patternType="lightUp"/>
      </fill>
      <border>
        <left style="thin">
          <color auto="1"/>
        </left>
        <right style="thin">
          <color auto="1"/>
        </right>
        <vertical/>
        <horizontal/>
      </border>
    </dxf>
    <dxf>
      <fill>
        <patternFill patternType="lightUp"/>
      </fill>
      <border>
        <left style="thin">
          <color auto="1"/>
        </left>
        <right style="thin">
          <color auto="1"/>
        </right>
        <vertical/>
        <horizontal/>
      </border>
    </dxf>
    <dxf>
      <fill>
        <patternFill patternType="lightUp"/>
      </fill>
      <border>
        <left style="thin">
          <color auto="1"/>
        </left>
        <bottom style="thin">
          <color auto="1"/>
        </bottom>
        <vertical/>
        <horizontal/>
      </border>
    </dxf>
    <dxf>
      <fill>
        <patternFill patternType="lightUp"/>
      </fill>
      <border>
        <right style="thin">
          <color auto="1"/>
        </right>
        <bottom style="thin">
          <color auto="1"/>
        </bottom>
        <vertical/>
        <horizontal/>
      </border>
    </dxf>
    <dxf>
      <fill>
        <patternFill patternType="lightUp"/>
      </fill>
      <border>
        <right style="thin">
          <color auto="1"/>
        </right>
        <top style="thin">
          <color auto="1"/>
        </top>
        <vertical/>
        <horizontal/>
      </border>
    </dxf>
    <dxf>
      <fill>
        <patternFill patternType="lightUp"/>
      </fill>
      <border>
        <left style="thin">
          <color auto="1"/>
        </left>
        <top style="thin">
          <color auto="1"/>
        </top>
        <vertical/>
        <horizontal/>
      </border>
    </dxf>
    <dxf>
      <fill>
        <patternFill patternType="lightUp"/>
      </fill>
      <border>
        <right style="thin">
          <color auto="1"/>
        </right>
        <vertical/>
        <horizontal/>
      </border>
    </dxf>
    <dxf>
      <fill>
        <patternFill patternType="lightUp"/>
      </fill>
      <border>
        <left style="thin">
          <color auto="1"/>
        </left>
        <vertical/>
        <horizontal/>
      </border>
    </dxf>
    <dxf>
      <fill>
        <patternFill patternType="lightUp"/>
      </fill>
      <border>
        <bottom style="thin">
          <color auto="1"/>
        </bottom>
        <vertical/>
        <horizontal/>
      </border>
    </dxf>
    <dxf>
      <fill>
        <patternFill patternType="lightUp"/>
      </fill>
      <border>
        <top style="thin">
          <color auto="1"/>
        </top>
        <vertical/>
        <horizontal/>
      </border>
    </dxf>
    <dxf>
      <fill>
        <patternFill patternType="lightUp"/>
      </fill>
    </dxf>
    <dxf>
      <font>
        <color theme="0" tint="-4.9989318521683403E-2"/>
      </font>
      <fill>
        <patternFill patternType="lightVertical">
          <bgColor theme="9" tint="-0.24994659260841701"/>
        </patternFill>
      </fill>
    </dxf>
    <dxf>
      <font>
        <color theme="0" tint="-4.9989318521683403E-2"/>
      </font>
      <fill>
        <patternFill patternType="lightGrid">
          <bgColor theme="7" tint="0.39994506668294322"/>
        </patternFill>
      </fill>
    </dxf>
    <dxf>
      <fill>
        <patternFill>
          <bgColor theme="1"/>
        </patternFill>
      </fill>
    </dxf>
    <dxf>
      <fill>
        <patternFill patternType="lightUp"/>
      </fill>
      <border>
        <left/>
        <right style="thin">
          <color auto="1"/>
        </right>
        <top style="thin">
          <color auto="1"/>
        </top>
        <bottom style="thin">
          <color auto="1"/>
        </bottom>
        <vertical/>
        <horizontal/>
      </border>
    </dxf>
    <dxf>
      <fill>
        <patternFill patternType="lightUp"/>
      </fill>
      <border>
        <left style="thin">
          <color auto="1"/>
        </left>
        <right/>
        <top style="thin">
          <color auto="1"/>
        </top>
        <bottom style="thin">
          <color auto="1"/>
        </bottom>
        <vertical/>
        <horizontal/>
      </border>
    </dxf>
    <dxf>
      <fill>
        <patternFill patternType="lightUp"/>
      </fill>
      <border>
        <top style="thin">
          <color auto="1"/>
        </top>
        <bottom style="thin">
          <color auto="1"/>
        </bottom>
        <vertical/>
        <horizontal/>
      </border>
    </dxf>
    <dxf>
      <fill>
        <patternFill patternType="lightUp"/>
      </fill>
      <border>
        <left style="thin">
          <color auto="1"/>
        </left>
        <right style="thin">
          <color auto="1"/>
        </right>
        <top/>
        <bottom/>
        <vertical/>
        <horizontal/>
      </border>
    </dxf>
    <dxf>
      <fill>
        <patternFill patternType="lightUp"/>
      </fill>
      <border>
        <left style="thin">
          <color auto="1"/>
        </left>
        <bottom style="thin">
          <color auto="1"/>
        </bottom>
        <vertical/>
        <horizontal/>
      </border>
    </dxf>
    <dxf>
      <fill>
        <patternFill patternType="lightUp"/>
      </fill>
      <border>
        <right style="thin">
          <color auto="1"/>
        </right>
        <bottom style="thin">
          <color auto="1"/>
        </bottom>
        <vertical/>
        <horizontal/>
      </border>
    </dxf>
    <dxf>
      <fill>
        <patternFill patternType="lightUp"/>
      </fill>
      <border>
        <right style="thin">
          <color auto="1"/>
        </right>
        <top style="thin">
          <color auto="1"/>
        </top>
        <vertical/>
        <horizontal/>
      </border>
    </dxf>
    <dxf>
      <fill>
        <patternFill patternType="lightUp"/>
      </fill>
      <border>
        <left style="thin">
          <color auto="1"/>
        </left>
        <top style="thin">
          <color auto="1"/>
        </top>
        <vertical/>
        <horizontal/>
      </border>
    </dxf>
    <dxf>
      <fill>
        <patternFill patternType="lightUp"/>
      </fill>
      <border>
        <left style="thin">
          <color auto="1"/>
        </left>
        <bottom style="thin">
          <color auto="1"/>
        </bottom>
        <vertical/>
        <horizontal/>
      </border>
    </dxf>
    <dxf>
      <fill>
        <patternFill patternType="lightUp"/>
      </fill>
      <border>
        <right style="thin">
          <color auto="1"/>
        </right>
        <bottom style="thin">
          <color auto="1"/>
        </bottom>
        <vertical/>
        <horizontal/>
      </border>
    </dxf>
    <dxf>
      <fill>
        <patternFill patternType="lightUp"/>
      </fill>
      <border>
        <right style="thin">
          <color auto="1"/>
        </right>
        <top style="thin">
          <color auto="1"/>
        </top>
        <vertical/>
        <horizontal/>
      </border>
    </dxf>
    <dxf>
      <fill>
        <patternFill patternType="lightUp"/>
      </fill>
      <border>
        <left style="thin">
          <color auto="1"/>
        </left>
        <top style="thin">
          <color auto="1"/>
        </top>
        <vertical/>
        <horizontal/>
      </border>
    </dxf>
    <dxf>
      <fill>
        <patternFill patternType="lightUp"/>
      </fill>
      <border>
        <left style="thin">
          <color auto="1"/>
        </left>
        <right style="thin">
          <color auto="1"/>
        </right>
        <top style="thin">
          <color auto="1"/>
        </top>
        <bottom style="thin">
          <color auto="1"/>
        </bottom>
        <vertical/>
        <horizontal/>
      </border>
    </dxf>
    <dxf>
      <fill>
        <patternFill patternType="lightUp"/>
      </fill>
      <border>
        <left/>
        <right style="thin">
          <color auto="1"/>
        </right>
        <top style="thin">
          <color auto="1"/>
        </top>
        <bottom style="thin">
          <color auto="1"/>
        </bottom>
      </border>
    </dxf>
    <dxf>
      <fill>
        <patternFill patternType="lightUp"/>
      </fill>
      <border>
        <left style="thin">
          <color auto="1"/>
        </left>
        <right/>
        <top style="thin">
          <color auto="1"/>
        </top>
        <bottom style="thin">
          <color auto="1"/>
        </bottom>
        <vertical/>
        <horizontal/>
      </border>
    </dxf>
    <dxf>
      <fill>
        <patternFill patternType="lightUp"/>
      </fill>
      <border>
        <left style="thin">
          <color auto="1"/>
        </left>
        <right style="thin">
          <color auto="1"/>
        </right>
        <top/>
        <bottom style="thin">
          <color auto="1"/>
        </bottom>
        <vertical/>
        <horizontal/>
      </border>
    </dxf>
    <dxf>
      <fill>
        <patternFill patternType="lightUp"/>
      </fill>
      <border>
        <left style="thin">
          <color auto="1"/>
        </left>
        <right style="thin">
          <color auto="1"/>
        </right>
        <top style="thin">
          <color auto="1"/>
        </top>
        <bottom/>
        <vertical/>
        <horizontal/>
      </border>
    </dxf>
    <dxf>
      <fill>
        <patternFill patternType="lightUp"/>
      </fill>
      <border>
        <top style="thin">
          <color auto="1"/>
        </top>
        <bottom style="thin">
          <color auto="1"/>
        </bottom>
        <vertical/>
        <horizontal/>
      </border>
    </dxf>
    <dxf>
      <fill>
        <patternFill patternType="lightUp"/>
      </fill>
      <border>
        <top style="thin">
          <color auto="1"/>
        </top>
        <bottom style="thin">
          <color auto="1"/>
        </bottom>
        <vertical/>
        <horizontal/>
      </border>
    </dxf>
    <dxf>
      <fill>
        <patternFill patternType="lightUp"/>
      </fill>
      <border>
        <left style="thin">
          <color auto="1"/>
        </left>
        <right style="thin">
          <color auto="1"/>
        </right>
        <vertical/>
        <horizontal/>
      </border>
    </dxf>
    <dxf>
      <fill>
        <patternFill patternType="lightUp"/>
      </fill>
      <border>
        <left style="thin">
          <color auto="1"/>
        </left>
        <right style="thin">
          <color auto="1"/>
        </right>
        <vertical/>
        <horizontal/>
      </border>
    </dxf>
    <dxf>
      <fill>
        <patternFill patternType="lightUp"/>
      </fill>
      <border>
        <left style="thin">
          <color auto="1"/>
        </left>
        <bottom style="thin">
          <color auto="1"/>
        </bottom>
        <vertical/>
        <horizontal/>
      </border>
    </dxf>
    <dxf>
      <fill>
        <patternFill patternType="lightUp"/>
      </fill>
      <border>
        <right style="thin">
          <color auto="1"/>
        </right>
        <bottom style="thin">
          <color auto="1"/>
        </bottom>
        <vertical/>
        <horizontal/>
      </border>
    </dxf>
    <dxf>
      <fill>
        <patternFill patternType="lightUp"/>
      </fill>
      <border>
        <right style="thin">
          <color auto="1"/>
        </right>
        <top style="thin">
          <color auto="1"/>
        </top>
        <vertical/>
        <horizontal/>
      </border>
    </dxf>
    <dxf>
      <fill>
        <patternFill patternType="lightUp"/>
      </fill>
      <border>
        <left style="thin">
          <color auto="1"/>
        </left>
        <top style="thin">
          <color auto="1"/>
        </top>
        <vertical/>
        <horizontal/>
      </border>
    </dxf>
    <dxf>
      <fill>
        <patternFill patternType="lightUp"/>
      </fill>
      <border>
        <right style="thin">
          <color auto="1"/>
        </right>
        <vertical/>
        <horizontal/>
      </border>
    </dxf>
    <dxf>
      <fill>
        <patternFill patternType="lightUp"/>
      </fill>
      <border>
        <left style="thin">
          <color auto="1"/>
        </left>
        <vertical/>
        <horizontal/>
      </border>
    </dxf>
    <dxf>
      <fill>
        <patternFill patternType="lightUp"/>
      </fill>
      <border>
        <bottom style="thin">
          <color auto="1"/>
        </bottom>
        <vertical/>
        <horizontal/>
      </border>
    </dxf>
    <dxf>
      <fill>
        <patternFill patternType="lightUp"/>
      </fill>
      <border>
        <top style="thin">
          <color auto="1"/>
        </top>
        <vertical/>
        <horizontal/>
      </border>
    </dxf>
    <dxf>
      <fill>
        <patternFill patternType="lightUp"/>
      </fill>
    </dxf>
    <dxf>
      <font>
        <color theme="0" tint="-4.9989318521683403E-2"/>
      </font>
      <fill>
        <patternFill patternType="lightVertical">
          <bgColor theme="9" tint="-0.24994659260841701"/>
        </patternFill>
      </fill>
    </dxf>
    <dxf>
      <font>
        <color theme="0" tint="-4.9989318521683403E-2"/>
      </font>
      <fill>
        <patternFill patternType="lightGrid">
          <bgColor theme="7" tint="0.39994506668294322"/>
        </patternFill>
      </fill>
    </dxf>
    <dxf>
      <fill>
        <patternFill>
          <bgColor theme="1"/>
        </patternFill>
      </fill>
    </dxf>
    <dxf>
      <fill>
        <patternFill patternType="lightUp"/>
      </fill>
      <border>
        <left/>
        <right style="thin">
          <color auto="1"/>
        </right>
        <top style="thin">
          <color auto="1"/>
        </top>
        <bottom style="thin">
          <color auto="1"/>
        </bottom>
        <vertical/>
        <horizontal/>
      </border>
    </dxf>
    <dxf>
      <fill>
        <patternFill patternType="lightUp"/>
      </fill>
      <border>
        <left style="thin">
          <color auto="1"/>
        </left>
        <right/>
        <top style="thin">
          <color auto="1"/>
        </top>
        <bottom style="thin">
          <color auto="1"/>
        </bottom>
        <vertical/>
        <horizontal/>
      </border>
    </dxf>
    <dxf>
      <fill>
        <patternFill patternType="lightUp"/>
      </fill>
      <border>
        <top style="thin">
          <color auto="1"/>
        </top>
        <bottom style="thin">
          <color auto="1"/>
        </bottom>
        <vertical/>
        <horizontal/>
      </border>
    </dxf>
    <dxf>
      <fill>
        <patternFill patternType="lightUp"/>
      </fill>
      <border>
        <left style="thin">
          <color auto="1"/>
        </left>
        <right style="thin">
          <color auto="1"/>
        </right>
        <top/>
        <bottom/>
        <vertical/>
        <horizontal/>
      </border>
    </dxf>
    <dxf>
      <fill>
        <patternFill patternType="lightUp"/>
      </fill>
      <border>
        <left style="thin">
          <color auto="1"/>
        </left>
        <bottom style="thin">
          <color auto="1"/>
        </bottom>
        <vertical/>
        <horizontal/>
      </border>
    </dxf>
    <dxf>
      <fill>
        <patternFill patternType="lightUp"/>
      </fill>
      <border>
        <right style="thin">
          <color auto="1"/>
        </right>
        <bottom style="thin">
          <color auto="1"/>
        </bottom>
        <vertical/>
        <horizontal/>
      </border>
    </dxf>
    <dxf>
      <fill>
        <patternFill patternType="lightUp"/>
      </fill>
      <border>
        <right style="thin">
          <color auto="1"/>
        </right>
        <top style="thin">
          <color auto="1"/>
        </top>
        <vertical/>
        <horizontal/>
      </border>
    </dxf>
    <dxf>
      <fill>
        <patternFill patternType="lightUp"/>
      </fill>
      <border>
        <left style="thin">
          <color auto="1"/>
        </left>
        <top style="thin">
          <color auto="1"/>
        </top>
        <vertical/>
        <horizontal/>
      </border>
    </dxf>
    <dxf>
      <fill>
        <patternFill patternType="lightUp"/>
      </fill>
      <border>
        <left style="thin">
          <color auto="1"/>
        </left>
        <bottom style="thin">
          <color auto="1"/>
        </bottom>
        <vertical/>
        <horizontal/>
      </border>
    </dxf>
    <dxf>
      <fill>
        <patternFill patternType="lightUp"/>
      </fill>
      <border>
        <right style="thin">
          <color auto="1"/>
        </right>
        <bottom style="thin">
          <color auto="1"/>
        </bottom>
        <vertical/>
        <horizontal/>
      </border>
    </dxf>
    <dxf>
      <fill>
        <patternFill patternType="lightUp"/>
      </fill>
      <border>
        <right style="thin">
          <color auto="1"/>
        </right>
        <top style="thin">
          <color auto="1"/>
        </top>
        <vertical/>
        <horizontal/>
      </border>
    </dxf>
    <dxf>
      <fill>
        <patternFill patternType="lightUp"/>
      </fill>
      <border>
        <left style="thin">
          <color auto="1"/>
        </left>
        <top style="thin">
          <color auto="1"/>
        </top>
        <vertical/>
        <horizontal/>
      </border>
    </dxf>
    <dxf>
      <fill>
        <patternFill patternType="lightUp"/>
      </fill>
      <border>
        <left style="thin">
          <color auto="1"/>
        </left>
        <right style="thin">
          <color auto="1"/>
        </right>
        <top style="thin">
          <color auto="1"/>
        </top>
        <bottom style="thin">
          <color auto="1"/>
        </bottom>
        <vertical/>
        <horizontal/>
      </border>
    </dxf>
    <dxf>
      <fill>
        <patternFill patternType="lightUp"/>
      </fill>
      <border>
        <left/>
        <right style="thin">
          <color auto="1"/>
        </right>
        <top style="thin">
          <color auto="1"/>
        </top>
        <bottom style="thin">
          <color auto="1"/>
        </bottom>
      </border>
    </dxf>
    <dxf>
      <fill>
        <patternFill patternType="lightUp"/>
      </fill>
      <border>
        <left style="thin">
          <color auto="1"/>
        </left>
        <right/>
        <top style="thin">
          <color auto="1"/>
        </top>
        <bottom style="thin">
          <color auto="1"/>
        </bottom>
        <vertical/>
        <horizontal/>
      </border>
    </dxf>
    <dxf>
      <fill>
        <patternFill patternType="lightUp"/>
      </fill>
      <border>
        <left style="thin">
          <color auto="1"/>
        </left>
        <right style="thin">
          <color auto="1"/>
        </right>
        <top/>
        <bottom style="thin">
          <color auto="1"/>
        </bottom>
        <vertical/>
        <horizontal/>
      </border>
    </dxf>
    <dxf>
      <fill>
        <patternFill patternType="lightUp"/>
      </fill>
      <border>
        <left style="thin">
          <color auto="1"/>
        </left>
        <right style="thin">
          <color auto="1"/>
        </right>
        <top style="thin">
          <color auto="1"/>
        </top>
        <bottom/>
        <vertical/>
        <horizontal/>
      </border>
    </dxf>
    <dxf>
      <fill>
        <patternFill patternType="lightUp"/>
      </fill>
      <border>
        <top style="thin">
          <color auto="1"/>
        </top>
        <bottom style="thin">
          <color auto="1"/>
        </bottom>
        <vertical/>
        <horizontal/>
      </border>
    </dxf>
    <dxf>
      <fill>
        <patternFill patternType="lightUp"/>
      </fill>
      <border>
        <top style="thin">
          <color auto="1"/>
        </top>
        <bottom style="thin">
          <color auto="1"/>
        </bottom>
        <vertical/>
        <horizontal/>
      </border>
    </dxf>
    <dxf>
      <fill>
        <patternFill patternType="lightUp"/>
      </fill>
      <border>
        <left style="thin">
          <color auto="1"/>
        </left>
        <right style="thin">
          <color auto="1"/>
        </right>
        <vertical/>
        <horizontal/>
      </border>
    </dxf>
    <dxf>
      <fill>
        <patternFill patternType="lightUp"/>
      </fill>
      <border>
        <left style="thin">
          <color auto="1"/>
        </left>
        <right style="thin">
          <color auto="1"/>
        </right>
        <vertical/>
        <horizontal/>
      </border>
    </dxf>
    <dxf>
      <fill>
        <patternFill patternType="lightUp"/>
      </fill>
      <border>
        <left style="thin">
          <color auto="1"/>
        </left>
        <bottom style="thin">
          <color auto="1"/>
        </bottom>
        <vertical/>
        <horizontal/>
      </border>
    </dxf>
    <dxf>
      <fill>
        <patternFill patternType="lightUp"/>
      </fill>
      <border>
        <right style="thin">
          <color auto="1"/>
        </right>
        <bottom style="thin">
          <color auto="1"/>
        </bottom>
        <vertical/>
        <horizontal/>
      </border>
    </dxf>
    <dxf>
      <fill>
        <patternFill patternType="lightUp"/>
      </fill>
      <border>
        <right style="thin">
          <color auto="1"/>
        </right>
        <top style="thin">
          <color auto="1"/>
        </top>
        <vertical/>
        <horizontal/>
      </border>
    </dxf>
    <dxf>
      <fill>
        <patternFill patternType="lightUp"/>
      </fill>
      <border>
        <left style="thin">
          <color auto="1"/>
        </left>
        <top style="thin">
          <color auto="1"/>
        </top>
        <vertical/>
        <horizontal/>
      </border>
    </dxf>
    <dxf>
      <fill>
        <patternFill patternType="lightUp"/>
      </fill>
      <border>
        <right style="thin">
          <color auto="1"/>
        </right>
        <vertical/>
        <horizontal/>
      </border>
    </dxf>
    <dxf>
      <fill>
        <patternFill patternType="lightUp"/>
      </fill>
      <border>
        <left style="thin">
          <color auto="1"/>
        </left>
        <vertical/>
        <horizontal/>
      </border>
    </dxf>
    <dxf>
      <fill>
        <patternFill patternType="lightUp"/>
      </fill>
      <border>
        <bottom style="thin">
          <color auto="1"/>
        </bottom>
        <vertical/>
        <horizontal/>
      </border>
    </dxf>
    <dxf>
      <fill>
        <patternFill patternType="lightUp"/>
      </fill>
      <border>
        <top style="thin">
          <color auto="1"/>
        </top>
        <vertical/>
        <horizontal/>
      </border>
    </dxf>
    <dxf>
      <fill>
        <patternFill patternType="lightUp"/>
      </fill>
    </dxf>
    <dxf>
      <font>
        <color theme="0" tint="-4.9989318521683403E-2"/>
      </font>
      <fill>
        <patternFill patternType="lightVertical">
          <bgColor theme="9" tint="-0.24994659260841701"/>
        </patternFill>
      </fill>
    </dxf>
    <dxf>
      <font>
        <color theme="6" tint="-0.24994659260841701"/>
      </font>
      <fill>
        <patternFill patternType="gray0625">
          <bgColor theme="6"/>
        </patternFill>
      </fill>
    </dxf>
    <dxf>
      <font>
        <color theme="0" tint="-4.9989318521683403E-2"/>
      </font>
      <fill>
        <patternFill patternType="lightGrid">
          <bgColor theme="7" tint="0.39994506668294322"/>
        </patternFill>
      </fill>
    </dxf>
    <dxf>
      <fill>
        <patternFill>
          <bgColor theme="1"/>
        </patternFill>
      </fill>
    </dxf>
    <dxf>
      <font>
        <color theme="4" tint="0.39994506668294322"/>
      </font>
      <fill>
        <patternFill patternType="lightHorizontal">
          <bgColor theme="8" tint="0.39994506668294322"/>
        </patternFill>
      </fill>
    </dxf>
    <dxf>
      <fill>
        <patternFill patternType="lightUp"/>
      </fill>
      <border>
        <left/>
        <right style="thin">
          <color auto="1"/>
        </right>
        <top style="thin">
          <color auto="1"/>
        </top>
        <bottom style="thin">
          <color auto="1"/>
        </bottom>
        <vertical/>
        <horizontal/>
      </border>
    </dxf>
    <dxf>
      <fill>
        <patternFill patternType="lightUp"/>
      </fill>
      <border>
        <left style="thin">
          <color auto="1"/>
        </left>
        <right/>
        <top style="thin">
          <color auto="1"/>
        </top>
        <bottom style="thin">
          <color auto="1"/>
        </bottom>
        <vertical/>
        <horizontal/>
      </border>
    </dxf>
    <dxf>
      <fill>
        <patternFill patternType="lightUp"/>
      </fill>
      <border>
        <top style="thin">
          <color auto="1"/>
        </top>
        <bottom style="thin">
          <color auto="1"/>
        </bottom>
        <vertical/>
        <horizontal/>
      </border>
    </dxf>
    <dxf>
      <fill>
        <patternFill patternType="lightUp"/>
      </fill>
      <border>
        <left style="thin">
          <color auto="1"/>
        </left>
        <right style="thin">
          <color auto="1"/>
        </right>
        <top/>
        <bottom/>
        <vertical/>
        <horizontal/>
      </border>
    </dxf>
    <dxf>
      <fill>
        <patternFill patternType="lightUp"/>
      </fill>
      <border>
        <left style="thin">
          <color auto="1"/>
        </left>
        <bottom style="thin">
          <color auto="1"/>
        </bottom>
        <vertical/>
        <horizontal/>
      </border>
    </dxf>
    <dxf>
      <fill>
        <patternFill patternType="lightUp"/>
      </fill>
      <border>
        <right style="thin">
          <color auto="1"/>
        </right>
        <bottom style="thin">
          <color auto="1"/>
        </bottom>
        <vertical/>
        <horizontal/>
      </border>
    </dxf>
    <dxf>
      <fill>
        <patternFill patternType="lightUp"/>
      </fill>
      <border>
        <right style="thin">
          <color auto="1"/>
        </right>
        <top style="thin">
          <color auto="1"/>
        </top>
        <vertical/>
        <horizontal/>
      </border>
    </dxf>
    <dxf>
      <fill>
        <patternFill patternType="lightUp"/>
      </fill>
      <border>
        <left style="thin">
          <color auto="1"/>
        </left>
        <top style="thin">
          <color auto="1"/>
        </top>
        <vertical/>
        <horizontal/>
      </border>
    </dxf>
    <dxf>
      <fill>
        <patternFill patternType="lightUp"/>
      </fill>
      <border>
        <left style="thin">
          <color auto="1"/>
        </left>
        <bottom style="thin">
          <color auto="1"/>
        </bottom>
        <vertical/>
        <horizontal/>
      </border>
    </dxf>
    <dxf>
      <fill>
        <patternFill patternType="lightUp"/>
      </fill>
      <border>
        <right style="thin">
          <color auto="1"/>
        </right>
        <bottom style="thin">
          <color auto="1"/>
        </bottom>
        <vertical/>
        <horizontal/>
      </border>
    </dxf>
    <dxf>
      <fill>
        <patternFill patternType="lightUp"/>
      </fill>
      <border>
        <right style="thin">
          <color auto="1"/>
        </right>
        <top style="thin">
          <color auto="1"/>
        </top>
        <vertical/>
        <horizontal/>
      </border>
    </dxf>
    <dxf>
      <fill>
        <patternFill patternType="lightUp"/>
      </fill>
      <border>
        <left style="thin">
          <color auto="1"/>
        </left>
        <top style="thin">
          <color auto="1"/>
        </top>
        <vertical/>
        <horizontal/>
      </border>
    </dxf>
    <dxf>
      <fill>
        <patternFill patternType="lightUp"/>
      </fill>
      <border>
        <left style="thin">
          <color auto="1"/>
        </left>
        <right style="thin">
          <color auto="1"/>
        </right>
        <top style="thin">
          <color auto="1"/>
        </top>
        <bottom style="thin">
          <color auto="1"/>
        </bottom>
        <vertical/>
        <horizontal/>
      </border>
    </dxf>
    <dxf>
      <fill>
        <patternFill patternType="lightUp"/>
      </fill>
      <border>
        <left/>
        <right style="thin">
          <color auto="1"/>
        </right>
        <top style="thin">
          <color auto="1"/>
        </top>
        <bottom style="thin">
          <color auto="1"/>
        </bottom>
      </border>
    </dxf>
    <dxf>
      <fill>
        <patternFill patternType="lightUp"/>
      </fill>
      <border>
        <left style="thin">
          <color auto="1"/>
        </left>
        <right/>
        <top style="thin">
          <color auto="1"/>
        </top>
        <bottom style="thin">
          <color auto="1"/>
        </bottom>
        <vertical/>
        <horizontal/>
      </border>
    </dxf>
    <dxf>
      <fill>
        <patternFill patternType="lightUp"/>
      </fill>
      <border>
        <left style="thin">
          <color auto="1"/>
        </left>
        <right style="thin">
          <color auto="1"/>
        </right>
        <top/>
        <bottom style="thin">
          <color auto="1"/>
        </bottom>
        <vertical/>
        <horizontal/>
      </border>
    </dxf>
    <dxf>
      <fill>
        <patternFill patternType="lightUp"/>
      </fill>
      <border>
        <left style="thin">
          <color auto="1"/>
        </left>
        <right style="thin">
          <color auto="1"/>
        </right>
        <top style="thin">
          <color auto="1"/>
        </top>
        <bottom/>
        <vertical/>
        <horizontal/>
      </border>
    </dxf>
    <dxf>
      <fill>
        <patternFill patternType="lightUp"/>
      </fill>
      <border>
        <top style="thin">
          <color auto="1"/>
        </top>
        <bottom style="thin">
          <color auto="1"/>
        </bottom>
        <vertical/>
        <horizontal/>
      </border>
    </dxf>
    <dxf>
      <fill>
        <patternFill patternType="lightUp"/>
      </fill>
      <border>
        <top style="thin">
          <color auto="1"/>
        </top>
        <bottom style="thin">
          <color auto="1"/>
        </bottom>
        <vertical/>
        <horizontal/>
      </border>
    </dxf>
    <dxf>
      <fill>
        <patternFill patternType="lightUp"/>
      </fill>
      <border>
        <left style="thin">
          <color auto="1"/>
        </left>
        <right style="thin">
          <color auto="1"/>
        </right>
        <vertical/>
        <horizontal/>
      </border>
    </dxf>
    <dxf>
      <fill>
        <patternFill patternType="lightUp"/>
      </fill>
      <border>
        <left style="thin">
          <color auto="1"/>
        </left>
        <right style="thin">
          <color auto="1"/>
        </right>
        <vertical/>
        <horizontal/>
      </border>
    </dxf>
    <dxf>
      <fill>
        <patternFill patternType="lightUp"/>
      </fill>
      <border>
        <left style="thin">
          <color auto="1"/>
        </left>
        <bottom style="thin">
          <color auto="1"/>
        </bottom>
        <vertical/>
        <horizontal/>
      </border>
    </dxf>
    <dxf>
      <fill>
        <patternFill patternType="lightUp"/>
      </fill>
      <border>
        <right style="thin">
          <color auto="1"/>
        </right>
        <bottom style="thin">
          <color auto="1"/>
        </bottom>
        <vertical/>
        <horizontal/>
      </border>
    </dxf>
    <dxf>
      <fill>
        <patternFill patternType="lightUp"/>
      </fill>
      <border>
        <right style="thin">
          <color auto="1"/>
        </right>
        <top style="thin">
          <color auto="1"/>
        </top>
        <vertical/>
        <horizontal/>
      </border>
    </dxf>
    <dxf>
      <fill>
        <patternFill patternType="lightUp"/>
      </fill>
      <border>
        <left style="thin">
          <color auto="1"/>
        </left>
        <top style="thin">
          <color auto="1"/>
        </top>
        <vertical/>
        <horizontal/>
      </border>
    </dxf>
    <dxf>
      <fill>
        <patternFill patternType="lightUp"/>
      </fill>
      <border>
        <right style="thin">
          <color auto="1"/>
        </right>
        <vertical/>
        <horizontal/>
      </border>
    </dxf>
    <dxf>
      <fill>
        <patternFill patternType="lightUp"/>
      </fill>
      <border>
        <left style="thin">
          <color auto="1"/>
        </left>
        <vertical/>
        <horizontal/>
      </border>
    </dxf>
    <dxf>
      <fill>
        <patternFill patternType="lightUp"/>
      </fill>
      <border>
        <bottom style="thin">
          <color auto="1"/>
        </bottom>
        <vertical/>
        <horizontal/>
      </border>
    </dxf>
    <dxf>
      <fill>
        <patternFill patternType="lightUp"/>
      </fill>
      <border>
        <top style="thin">
          <color auto="1"/>
        </top>
        <vertical/>
        <horizontal/>
      </border>
    </dxf>
    <dxf>
      <fill>
        <patternFill patternType="lightUp"/>
      </fill>
    </dxf>
    <dxf>
      <font>
        <color theme="0" tint="-4.9989318521683403E-2"/>
      </font>
      <fill>
        <patternFill patternType="lightVertical">
          <bgColor theme="9" tint="-0.24994659260841701"/>
        </patternFill>
      </fill>
    </dxf>
    <dxf>
      <font>
        <color theme="0" tint="-4.9989318521683403E-2"/>
      </font>
      <fill>
        <patternFill patternType="lightGrid">
          <bgColor theme="7" tint="0.39994506668294322"/>
        </patternFill>
      </fill>
    </dxf>
    <dxf>
      <fill>
        <patternFill>
          <bgColor theme="1"/>
        </patternFill>
      </fill>
    </dxf>
    <dxf>
      <fill>
        <patternFill patternType="lightUp"/>
      </fill>
      <border>
        <left/>
        <right style="thin">
          <color auto="1"/>
        </right>
        <top style="thin">
          <color auto="1"/>
        </top>
        <bottom style="thin">
          <color auto="1"/>
        </bottom>
        <vertical/>
        <horizontal/>
      </border>
    </dxf>
    <dxf>
      <fill>
        <patternFill patternType="lightUp"/>
      </fill>
      <border>
        <left style="thin">
          <color auto="1"/>
        </left>
        <right/>
        <top style="thin">
          <color auto="1"/>
        </top>
        <bottom style="thin">
          <color auto="1"/>
        </bottom>
        <vertical/>
        <horizontal/>
      </border>
    </dxf>
    <dxf>
      <fill>
        <patternFill patternType="lightUp"/>
      </fill>
      <border>
        <top style="thin">
          <color auto="1"/>
        </top>
        <bottom style="thin">
          <color auto="1"/>
        </bottom>
        <vertical/>
        <horizontal/>
      </border>
    </dxf>
    <dxf>
      <fill>
        <patternFill patternType="lightUp"/>
      </fill>
      <border>
        <left style="thin">
          <color auto="1"/>
        </left>
        <right style="thin">
          <color auto="1"/>
        </right>
        <top/>
        <bottom/>
        <vertical/>
        <horizontal/>
      </border>
    </dxf>
    <dxf>
      <fill>
        <patternFill patternType="lightUp"/>
      </fill>
      <border>
        <left style="thin">
          <color auto="1"/>
        </left>
        <bottom style="thin">
          <color auto="1"/>
        </bottom>
        <vertical/>
        <horizontal/>
      </border>
    </dxf>
    <dxf>
      <fill>
        <patternFill patternType="lightUp"/>
      </fill>
      <border>
        <right style="thin">
          <color auto="1"/>
        </right>
        <bottom style="thin">
          <color auto="1"/>
        </bottom>
        <vertical/>
        <horizontal/>
      </border>
    </dxf>
    <dxf>
      <fill>
        <patternFill patternType="lightUp"/>
      </fill>
      <border>
        <right style="thin">
          <color auto="1"/>
        </right>
        <top style="thin">
          <color auto="1"/>
        </top>
        <vertical/>
        <horizontal/>
      </border>
    </dxf>
    <dxf>
      <fill>
        <patternFill patternType="lightUp"/>
      </fill>
      <border>
        <left style="thin">
          <color auto="1"/>
        </left>
        <top style="thin">
          <color auto="1"/>
        </top>
        <vertical/>
        <horizontal/>
      </border>
    </dxf>
    <dxf>
      <fill>
        <patternFill patternType="lightUp"/>
      </fill>
      <border>
        <left style="thin">
          <color auto="1"/>
        </left>
        <bottom style="thin">
          <color auto="1"/>
        </bottom>
        <vertical/>
        <horizontal/>
      </border>
    </dxf>
    <dxf>
      <fill>
        <patternFill patternType="lightUp"/>
      </fill>
      <border>
        <right style="thin">
          <color auto="1"/>
        </right>
        <bottom style="thin">
          <color auto="1"/>
        </bottom>
        <vertical/>
        <horizontal/>
      </border>
    </dxf>
    <dxf>
      <fill>
        <patternFill patternType="lightUp"/>
      </fill>
      <border>
        <right style="thin">
          <color auto="1"/>
        </right>
        <top style="thin">
          <color auto="1"/>
        </top>
        <vertical/>
        <horizontal/>
      </border>
    </dxf>
    <dxf>
      <fill>
        <patternFill patternType="lightUp"/>
      </fill>
      <border>
        <left style="thin">
          <color auto="1"/>
        </left>
        <top style="thin">
          <color auto="1"/>
        </top>
        <vertical/>
        <horizontal/>
      </border>
    </dxf>
    <dxf>
      <fill>
        <patternFill patternType="lightUp"/>
      </fill>
      <border>
        <left style="thin">
          <color auto="1"/>
        </left>
        <right style="thin">
          <color auto="1"/>
        </right>
        <top style="thin">
          <color auto="1"/>
        </top>
        <bottom style="thin">
          <color auto="1"/>
        </bottom>
        <vertical/>
        <horizontal/>
      </border>
    </dxf>
    <dxf>
      <fill>
        <patternFill patternType="lightUp"/>
      </fill>
      <border>
        <left/>
        <right style="thin">
          <color auto="1"/>
        </right>
        <top style="thin">
          <color auto="1"/>
        </top>
        <bottom style="thin">
          <color auto="1"/>
        </bottom>
      </border>
    </dxf>
    <dxf>
      <fill>
        <patternFill patternType="lightUp"/>
      </fill>
      <border>
        <left style="thin">
          <color auto="1"/>
        </left>
        <right/>
        <top style="thin">
          <color auto="1"/>
        </top>
        <bottom style="thin">
          <color auto="1"/>
        </bottom>
        <vertical/>
        <horizontal/>
      </border>
    </dxf>
    <dxf>
      <fill>
        <patternFill patternType="lightUp"/>
      </fill>
      <border>
        <left style="thin">
          <color auto="1"/>
        </left>
        <right style="thin">
          <color auto="1"/>
        </right>
        <top/>
        <bottom style="thin">
          <color auto="1"/>
        </bottom>
        <vertical/>
        <horizontal/>
      </border>
    </dxf>
    <dxf>
      <fill>
        <patternFill patternType="lightUp"/>
      </fill>
      <border>
        <left style="thin">
          <color auto="1"/>
        </left>
        <right style="thin">
          <color auto="1"/>
        </right>
        <top style="thin">
          <color auto="1"/>
        </top>
        <bottom/>
        <vertical/>
        <horizontal/>
      </border>
    </dxf>
    <dxf>
      <fill>
        <patternFill patternType="lightUp"/>
      </fill>
      <border>
        <top style="thin">
          <color auto="1"/>
        </top>
        <bottom style="thin">
          <color auto="1"/>
        </bottom>
        <vertical/>
        <horizontal/>
      </border>
    </dxf>
    <dxf>
      <fill>
        <patternFill patternType="lightUp"/>
      </fill>
      <border>
        <top style="thin">
          <color auto="1"/>
        </top>
        <bottom style="thin">
          <color auto="1"/>
        </bottom>
        <vertical/>
        <horizontal/>
      </border>
    </dxf>
    <dxf>
      <fill>
        <patternFill patternType="lightUp"/>
      </fill>
      <border>
        <left style="thin">
          <color auto="1"/>
        </left>
        <right style="thin">
          <color auto="1"/>
        </right>
        <vertical/>
        <horizontal/>
      </border>
    </dxf>
    <dxf>
      <fill>
        <patternFill patternType="lightUp"/>
      </fill>
      <border>
        <left style="thin">
          <color auto="1"/>
        </left>
        <right style="thin">
          <color auto="1"/>
        </right>
        <vertical/>
        <horizontal/>
      </border>
    </dxf>
    <dxf>
      <fill>
        <patternFill patternType="lightUp"/>
      </fill>
      <border>
        <left style="thin">
          <color auto="1"/>
        </left>
        <bottom style="thin">
          <color auto="1"/>
        </bottom>
        <vertical/>
        <horizontal/>
      </border>
    </dxf>
    <dxf>
      <fill>
        <patternFill patternType="lightUp"/>
      </fill>
      <border>
        <right style="thin">
          <color auto="1"/>
        </right>
        <bottom style="thin">
          <color auto="1"/>
        </bottom>
        <vertical/>
        <horizontal/>
      </border>
    </dxf>
    <dxf>
      <fill>
        <patternFill patternType="lightUp"/>
      </fill>
      <border>
        <right style="thin">
          <color auto="1"/>
        </right>
        <top style="thin">
          <color auto="1"/>
        </top>
        <vertical/>
        <horizontal/>
      </border>
    </dxf>
    <dxf>
      <fill>
        <patternFill patternType="lightUp"/>
      </fill>
      <border>
        <left style="thin">
          <color auto="1"/>
        </left>
        <top style="thin">
          <color auto="1"/>
        </top>
        <vertical/>
        <horizontal/>
      </border>
    </dxf>
    <dxf>
      <fill>
        <patternFill patternType="lightUp"/>
      </fill>
      <border>
        <right style="thin">
          <color auto="1"/>
        </right>
        <vertical/>
        <horizontal/>
      </border>
    </dxf>
    <dxf>
      <fill>
        <patternFill patternType="lightUp"/>
      </fill>
      <border>
        <left style="thin">
          <color auto="1"/>
        </left>
        <vertical/>
        <horizontal/>
      </border>
    </dxf>
    <dxf>
      <fill>
        <patternFill patternType="lightUp"/>
      </fill>
      <border>
        <bottom style="thin">
          <color auto="1"/>
        </bottom>
        <vertical/>
        <horizontal/>
      </border>
    </dxf>
    <dxf>
      <fill>
        <patternFill patternType="lightUp"/>
      </fill>
      <border>
        <top style="thin">
          <color auto="1"/>
        </top>
        <vertical/>
        <horizontal/>
      </border>
    </dxf>
    <dxf>
      <fill>
        <patternFill patternType="lightUp"/>
      </fill>
    </dxf>
    <dxf>
      <fill>
        <gradientFill type="path" left="0.5" right="0.5" top="0.5" bottom="0.5">
          <stop position="0">
            <color theme="0"/>
          </stop>
          <stop position="1">
            <color theme="9"/>
          </stop>
        </gradientFill>
      </fill>
      <border>
        <left style="thin">
          <color auto="1"/>
        </left>
        <right style="thin">
          <color auto="1"/>
        </right>
        <top style="thin">
          <color auto="1"/>
        </top>
        <bottom style="thin">
          <color auto="1"/>
        </bottom>
        <vertical/>
        <horizontal/>
      </border>
    </dxf>
    <dxf>
      <fill>
        <gradientFill type="path" left="0.5" right="0.5" top="0.5" bottom="0.5">
          <stop position="0">
            <color theme="0"/>
          </stop>
          <stop position="1">
            <color theme="9"/>
          </stop>
        </gradientFill>
      </fill>
      <border>
        <left style="thin">
          <color auto="1"/>
        </left>
        <right style="thin">
          <color auto="1"/>
        </right>
        <top style="thin">
          <color auto="1"/>
        </top>
        <bottom style="thin">
          <color auto="1"/>
        </bottom>
        <vertical/>
        <horizontal/>
      </border>
    </dxf>
    <dxf>
      <fill>
        <gradientFill type="path" left="0.5" right="0.5" top="0.5" bottom="0.5">
          <stop position="0">
            <color theme="0"/>
          </stop>
          <stop position="1">
            <color theme="9"/>
          </stop>
        </gradientFill>
      </fill>
      <border>
        <left style="thin">
          <color auto="1"/>
        </left>
        <right style="thin">
          <color auto="1"/>
        </right>
        <top style="thin">
          <color auto="1"/>
        </top>
        <bottom style="thin">
          <color auto="1"/>
        </bottom>
        <vertical/>
        <horizontal/>
      </border>
    </dxf>
    <dxf>
      <fill>
        <gradientFill type="path" left="0.5" right="0.5" top="0.5" bottom="0.5">
          <stop position="0">
            <color theme="0"/>
          </stop>
          <stop position="1">
            <color theme="9"/>
          </stop>
        </gradientFill>
      </fill>
      <border>
        <left style="thin">
          <color auto="1"/>
        </left>
        <right style="thin">
          <color auto="1"/>
        </right>
        <top style="thin">
          <color auto="1"/>
        </top>
        <bottom style="thin">
          <color auto="1"/>
        </bottom>
        <vertical/>
        <horizontal/>
      </border>
    </dxf>
    <dxf>
      <fill>
        <gradientFill type="path" left="0.5" right="0.5" top="0.5" bottom="0.5">
          <stop position="0">
            <color theme="0"/>
          </stop>
          <stop position="1">
            <color theme="9"/>
          </stop>
        </gradientFill>
      </fill>
      <border>
        <left style="thin">
          <color auto="1"/>
        </left>
        <right style="thin">
          <color auto="1"/>
        </right>
        <top style="thin">
          <color auto="1"/>
        </top>
        <bottom style="thin">
          <color auto="1"/>
        </bottom>
        <vertical/>
        <horizontal/>
      </border>
    </dxf>
    <dxf>
      <fill>
        <gradientFill type="path" left="0.5" right="0.5" top="0.5" bottom="0.5">
          <stop position="0">
            <color theme="0"/>
          </stop>
          <stop position="1">
            <color theme="9"/>
          </stop>
        </gradientFill>
      </fill>
      <border>
        <left style="thin">
          <color auto="1"/>
        </left>
        <right style="thin">
          <color auto="1"/>
        </right>
        <top style="thin">
          <color auto="1"/>
        </top>
        <bottom style="thin">
          <color auto="1"/>
        </bottom>
        <vertical/>
        <horizontal/>
      </border>
    </dxf>
    <dxf>
      <fill>
        <gradientFill type="path" left="0.5" right="0.5" top="0.5" bottom="0.5">
          <stop position="0">
            <color theme="0"/>
          </stop>
          <stop position="1">
            <color theme="9"/>
          </stop>
        </gradientFill>
      </fill>
      <border>
        <left style="thin">
          <color auto="1"/>
        </left>
        <right style="thin">
          <color auto="1"/>
        </right>
        <top style="thin">
          <color auto="1"/>
        </top>
        <bottom style="thin">
          <color auto="1"/>
        </bottom>
        <vertical/>
        <horizontal/>
      </border>
    </dxf>
    <dxf>
      <fill>
        <gradientFill type="path" left="0.5" right="0.5" top="0.5" bottom="0.5">
          <stop position="0">
            <color theme="0"/>
          </stop>
          <stop position="1">
            <color theme="9"/>
          </stop>
        </gradientFill>
      </fill>
      <border>
        <left style="thin">
          <color auto="1"/>
        </left>
        <right style="thin">
          <color auto="1"/>
        </right>
        <top style="thin">
          <color auto="1"/>
        </top>
        <bottom style="thin">
          <color auto="1"/>
        </bottom>
        <vertical/>
        <horizontal/>
      </border>
    </dxf>
    <dxf>
      <fill>
        <gradientFill type="path" left="0.5" right="0.5" top="0.5" bottom="0.5">
          <stop position="0">
            <color theme="0"/>
          </stop>
          <stop position="1">
            <color theme="9"/>
          </stop>
        </gradientFill>
      </fill>
      <border>
        <left style="thin">
          <color auto="1"/>
        </left>
        <right style="thin">
          <color auto="1"/>
        </right>
        <top style="thin">
          <color auto="1"/>
        </top>
        <bottom style="thin">
          <color auto="1"/>
        </bottom>
        <vertical/>
        <horizontal/>
      </border>
    </dxf>
    <dxf>
      <fill>
        <gradientFill type="path" left="0.5" right="0.5" top="0.5" bottom="0.5">
          <stop position="0">
            <color theme="0"/>
          </stop>
          <stop position="1">
            <color theme="9"/>
          </stop>
        </gradientFill>
      </fill>
      <border>
        <left style="thin">
          <color auto="1"/>
        </left>
        <right style="thin">
          <color auto="1"/>
        </right>
        <top style="thin">
          <color auto="1"/>
        </top>
        <bottom style="thin">
          <color auto="1"/>
        </bottom>
        <vertical/>
        <horizontal/>
      </border>
    </dxf>
    <dxf>
      <fill>
        <gradientFill type="path" left="0.5" right="0.5" top="0.5" bottom="0.5">
          <stop position="0">
            <color theme="0"/>
          </stop>
          <stop position="1">
            <color theme="9"/>
          </stop>
        </gradientFill>
      </fill>
      <border>
        <left style="thin">
          <color auto="1"/>
        </left>
        <right style="thin">
          <color auto="1"/>
        </right>
        <top style="thin">
          <color auto="1"/>
        </top>
        <bottom style="thin">
          <color auto="1"/>
        </bottom>
        <vertical/>
        <horizontal/>
      </border>
    </dxf>
    <dxf>
      <fill>
        <gradientFill type="path" left="0.5" right="0.5" top="0.5" bottom="0.5">
          <stop position="0">
            <color theme="0"/>
          </stop>
          <stop position="1">
            <color theme="9"/>
          </stop>
        </gradientFill>
      </fill>
      <border>
        <left style="thin">
          <color auto="1"/>
        </left>
        <right style="thin">
          <color auto="1"/>
        </right>
        <top style="thin">
          <color auto="1"/>
        </top>
        <bottom style="thin">
          <color auto="1"/>
        </bottom>
        <vertical/>
        <horizontal/>
      </border>
    </dxf>
    <dxf>
      <fill>
        <gradientFill type="path" left="0.5" right="0.5" top="0.5" bottom="0.5">
          <stop position="0">
            <color theme="0"/>
          </stop>
          <stop position="1">
            <color theme="9"/>
          </stop>
        </gradientFill>
      </fill>
      <border>
        <left style="thin">
          <color auto="1"/>
        </left>
        <right style="thin">
          <color auto="1"/>
        </right>
        <top style="thin">
          <color auto="1"/>
        </top>
        <bottom style="thin">
          <color auto="1"/>
        </bottom>
        <vertical/>
        <horizontal/>
      </border>
    </dxf>
    <dxf>
      <fill>
        <gradientFill type="path" left="0.5" right="0.5" top="0.5" bottom="0.5">
          <stop position="0">
            <color theme="0"/>
          </stop>
          <stop position="1">
            <color theme="9"/>
          </stop>
        </gradientFill>
      </fill>
      <border>
        <left style="thin">
          <color auto="1"/>
        </left>
        <right style="thin">
          <color auto="1"/>
        </right>
        <top style="thin">
          <color auto="1"/>
        </top>
        <bottom style="thin">
          <color auto="1"/>
        </bottom>
        <vertical/>
        <horizontal/>
      </border>
    </dxf>
    <dxf>
      <fill>
        <gradientFill type="path" left="0.5" right="0.5" top="0.5" bottom="0.5">
          <stop position="0">
            <color theme="0"/>
          </stop>
          <stop position="1">
            <color theme="9"/>
          </stop>
        </gradientFill>
      </fill>
      <border>
        <left style="thin">
          <color auto="1"/>
        </left>
        <right style="thin">
          <color auto="1"/>
        </right>
        <top style="thin">
          <color auto="1"/>
        </top>
        <bottom style="thin">
          <color auto="1"/>
        </bottom>
        <vertical/>
        <horizontal/>
      </border>
    </dxf>
    <dxf>
      <fill>
        <gradientFill type="path" left="0.5" right="0.5" top="0.5" bottom="0.5">
          <stop position="0">
            <color theme="0"/>
          </stop>
          <stop position="1">
            <color theme="9"/>
          </stop>
        </gradientFill>
      </fill>
      <border>
        <left style="thin">
          <color auto="1"/>
        </left>
        <right style="thin">
          <color auto="1"/>
        </right>
        <top style="thin">
          <color auto="1"/>
        </top>
        <bottom style="thin">
          <color auto="1"/>
        </bottom>
        <vertical/>
        <horizontal/>
      </border>
    </dxf>
    <dxf>
      <fill>
        <gradientFill type="path" left="0.5" right="0.5" top="0.5" bottom="0.5">
          <stop position="0">
            <color theme="0"/>
          </stop>
          <stop position="1">
            <color theme="9"/>
          </stop>
        </gradientFill>
      </fill>
      <border>
        <left style="thin">
          <color auto="1"/>
        </left>
        <right style="thin">
          <color auto="1"/>
        </right>
        <top style="thin">
          <color auto="1"/>
        </top>
        <bottom style="thin">
          <color auto="1"/>
        </bottom>
        <vertical/>
        <horizontal/>
      </border>
    </dxf>
    <dxf>
      <fill>
        <gradientFill type="path" left="0.5" right="0.5" top="0.5" bottom="0.5">
          <stop position="0">
            <color theme="0"/>
          </stop>
          <stop position="1">
            <color theme="9"/>
          </stop>
        </gradientFill>
      </fill>
      <border>
        <left style="thin">
          <color auto="1"/>
        </left>
        <right style="thin">
          <color auto="1"/>
        </right>
        <top style="thin">
          <color auto="1"/>
        </top>
        <bottom style="thin">
          <color auto="1"/>
        </bottom>
        <vertical/>
        <horizontal/>
      </border>
    </dxf>
    <dxf>
      <fill>
        <gradientFill type="path" left="0.5" right="0.5" top="0.5" bottom="0.5">
          <stop position="0">
            <color theme="0"/>
          </stop>
          <stop position="1">
            <color theme="9"/>
          </stop>
        </gradientFill>
      </fill>
      <border>
        <left style="thin">
          <color auto="1"/>
        </left>
        <right style="thin">
          <color auto="1"/>
        </right>
        <top style="thin">
          <color auto="1"/>
        </top>
        <bottom style="thin">
          <color auto="1"/>
        </bottom>
        <vertical/>
        <horizontal/>
      </border>
    </dxf>
    <dxf>
      <fill>
        <gradientFill type="path" left="0.5" right="0.5" top="0.5" bottom="0.5">
          <stop position="0">
            <color theme="0"/>
          </stop>
          <stop position="1">
            <color theme="9"/>
          </stop>
        </gradientFill>
      </fill>
      <border>
        <left style="thin">
          <color auto="1"/>
        </left>
        <right style="thin">
          <color auto="1"/>
        </right>
        <top style="thin">
          <color auto="1"/>
        </top>
        <bottom style="thin">
          <color auto="1"/>
        </bottom>
        <vertical/>
        <horizontal/>
      </border>
    </dxf>
    <dxf>
      <fill>
        <gradientFill type="path" left="0.5" right="0.5" top="0.5" bottom="0.5">
          <stop position="0">
            <color theme="0"/>
          </stop>
          <stop position="1">
            <color theme="9"/>
          </stop>
        </gradientFill>
      </fill>
      <border>
        <left style="thin">
          <color auto="1"/>
        </left>
        <right style="thin">
          <color auto="1"/>
        </right>
        <top style="thin">
          <color auto="1"/>
        </top>
        <bottom style="thin">
          <color auto="1"/>
        </bottom>
        <vertical/>
        <horizontal/>
      </border>
    </dxf>
    <dxf>
      <fill>
        <gradientFill type="path" left="0.5" right="0.5" top="0.5" bottom="0.5">
          <stop position="0">
            <color theme="0"/>
          </stop>
          <stop position="1">
            <color theme="9"/>
          </stop>
        </gradientFill>
      </fill>
      <border>
        <left style="thin">
          <color auto="1"/>
        </left>
        <right style="thin">
          <color auto="1"/>
        </right>
        <top style="thin">
          <color auto="1"/>
        </top>
        <bottom style="thin">
          <color auto="1"/>
        </bottom>
        <vertical/>
        <horizontal/>
      </border>
    </dxf>
    <dxf>
      <fill>
        <gradientFill type="path" left="0.5" right="0.5" top="0.5" bottom="0.5">
          <stop position="0">
            <color theme="0"/>
          </stop>
          <stop position="1">
            <color theme="9"/>
          </stop>
        </gradientFill>
      </fill>
      <border>
        <left style="thin">
          <color auto="1"/>
        </left>
        <right style="thin">
          <color auto="1"/>
        </right>
        <top style="thin">
          <color auto="1"/>
        </top>
        <bottom style="thin">
          <color auto="1"/>
        </bottom>
        <vertical/>
        <horizontal/>
      </border>
    </dxf>
    <dxf>
      <fill>
        <gradientFill type="path" left="0.5" right="0.5" top="0.5" bottom="0.5">
          <stop position="0">
            <color theme="0"/>
          </stop>
          <stop position="1">
            <color theme="9"/>
          </stop>
        </gradientFill>
      </fill>
      <border>
        <left style="thin">
          <color auto="1"/>
        </left>
        <right style="thin">
          <color auto="1"/>
        </right>
        <top style="thin">
          <color auto="1"/>
        </top>
        <bottom style="thin">
          <color auto="1"/>
        </bottom>
        <vertical/>
        <horizontal/>
      </border>
    </dxf>
    <dxf>
      <fill>
        <gradientFill type="path" left="0.5" right="0.5" top="0.5" bottom="0.5">
          <stop position="0">
            <color theme="0"/>
          </stop>
          <stop position="1">
            <color theme="9"/>
          </stop>
        </gradientFill>
      </fill>
      <border>
        <left style="thin">
          <color auto="1"/>
        </left>
        <right style="thin">
          <color auto="1"/>
        </right>
        <top style="thin">
          <color auto="1"/>
        </top>
        <bottom style="thin">
          <color auto="1"/>
        </bottom>
        <vertical/>
        <horizontal/>
      </border>
    </dxf>
    <dxf>
      <fill>
        <gradientFill type="path" left="0.5" right="0.5" top="0.5" bottom="0.5">
          <stop position="0">
            <color theme="0"/>
          </stop>
          <stop position="1">
            <color theme="9"/>
          </stop>
        </gradientFill>
      </fill>
      <border>
        <left style="thin">
          <color auto="1"/>
        </left>
        <right style="thin">
          <color auto="1"/>
        </right>
        <top style="thin">
          <color auto="1"/>
        </top>
        <bottom style="thin">
          <color auto="1"/>
        </bottom>
        <vertical/>
        <horizontal/>
      </border>
    </dxf>
    <dxf>
      <fill>
        <gradientFill type="path" left="0.5" right="0.5" top="0.5" bottom="0.5">
          <stop position="0">
            <color theme="0"/>
          </stop>
          <stop position="1">
            <color theme="9"/>
          </stop>
        </gradientFill>
      </fill>
      <border>
        <left style="thin">
          <color auto="1"/>
        </left>
        <right style="thin">
          <color auto="1"/>
        </right>
        <top style="thin">
          <color auto="1"/>
        </top>
        <bottom style="thin">
          <color auto="1"/>
        </bottom>
        <vertical/>
        <horizontal/>
      </border>
    </dxf>
    <dxf>
      <fill>
        <gradientFill type="path" left="0.5" right="0.5" top="0.5" bottom="0.5">
          <stop position="0">
            <color theme="0"/>
          </stop>
          <stop position="1">
            <color theme="9"/>
          </stop>
        </gradientFill>
      </fill>
      <border>
        <left style="thin">
          <color auto="1"/>
        </left>
        <right style="thin">
          <color auto="1"/>
        </right>
        <top style="thin">
          <color auto="1"/>
        </top>
        <bottom style="thin">
          <color auto="1"/>
        </bottom>
        <vertical/>
        <horizontal/>
      </border>
    </dxf>
    <dxf>
      <fill>
        <gradientFill type="path" left="0.5" right="0.5" top="0.5" bottom="0.5">
          <stop position="0">
            <color theme="0"/>
          </stop>
          <stop position="1">
            <color theme="9"/>
          </stop>
        </gradientFill>
      </fill>
      <border>
        <left style="thin">
          <color auto="1"/>
        </left>
        <right style="thin">
          <color auto="1"/>
        </right>
        <top style="thin">
          <color auto="1"/>
        </top>
        <bottom style="thin">
          <color auto="1"/>
        </bottom>
        <vertical/>
        <horizontal/>
      </border>
    </dxf>
    <dxf>
      <fill>
        <gradientFill type="path" left="0.5" right="0.5" top="0.5" bottom="0.5">
          <stop position="0">
            <color theme="0"/>
          </stop>
          <stop position="1">
            <color rgb="FFFFC000"/>
          </stop>
        </gradientFill>
      </fill>
      <border>
        <left style="thin">
          <color auto="1"/>
        </left>
        <right style="thin">
          <color auto="1"/>
        </right>
        <top style="thin">
          <color auto="1"/>
        </top>
        <bottom style="thin">
          <color auto="1"/>
        </bottom>
        <vertical/>
        <horizontal/>
      </border>
    </dxf>
    <dxf>
      <fill>
        <gradientFill type="path" left="0.5" right="0.5" top="0.5" bottom="0.5">
          <stop position="0">
            <color theme="0"/>
          </stop>
          <stop position="1">
            <color theme="9"/>
          </stop>
        </gradientFill>
      </fill>
      <border>
        <left style="thin">
          <color auto="1"/>
        </left>
        <right style="thin">
          <color auto="1"/>
        </right>
        <top style="thin">
          <color auto="1"/>
        </top>
        <bottom style="thin">
          <color auto="1"/>
        </bottom>
        <vertical/>
        <horizontal/>
      </border>
    </dxf>
    <dxf>
      <fill>
        <gradientFill type="path" left="0.5" right="0.5" top="0.5" bottom="0.5">
          <stop position="0">
            <color theme="0"/>
          </stop>
          <stop position="1">
            <color rgb="FFFFC000"/>
          </stop>
        </gradientFill>
      </fill>
      <border>
        <left style="thin">
          <color auto="1"/>
        </left>
        <right style="thin">
          <color auto="1"/>
        </right>
        <top style="thin">
          <color auto="1"/>
        </top>
        <bottom style="thin">
          <color auto="1"/>
        </bottom>
        <vertical/>
        <horizontal/>
      </border>
    </dxf>
    <dxf>
      <fill>
        <gradientFill type="path" left="0.5" right="0.5" top="0.5" bottom="0.5">
          <stop position="0">
            <color theme="0"/>
          </stop>
          <stop position="1">
            <color theme="9"/>
          </stop>
        </gradientFill>
      </fill>
      <border>
        <left style="thin">
          <color auto="1"/>
        </left>
        <right style="thin">
          <color auto="1"/>
        </right>
        <top style="thin">
          <color auto="1"/>
        </top>
        <bottom style="thin">
          <color auto="1"/>
        </bottom>
        <vertical/>
        <horizontal/>
      </border>
    </dxf>
    <dxf>
      <fill>
        <gradientFill type="path" left="0.5" right="0.5" top="0.5" bottom="0.5">
          <stop position="0">
            <color theme="0"/>
          </stop>
          <stop position="1">
            <color rgb="FFFFC000"/>
          </stop>
        </gradientFill>
      </fill>
      <border>
        <left style="thin">
          <color auto="1"/>
        </left>
        <right style="thin">
          <color auto="1"/>
        </right>
        <top style="thin">
          <color auto="1"/>
        </top>
        <bottom style="thin">
          <color auto="1"/>
        </bottom>
        <vertical/>
        <horizontal/>
      </border>
    </dxf>
    <dxf>
      <fill>
        <gradientFill type="path" left="0.5" right="0.5" top="0.5" bottom="0.5">
          <stop position="0">
            <color theme="0"/>
          </stop>
          <stop position="1">
            <color rgb="FFFFC000"/>
          </stop>
        </gradientFill>
      </fill>
      <border>
        <left style="thin">
          <color auto="1"/>
        </left>
        <right style="thin">
          <color auto="1"/>
        </right>
        <top style="thin">
          <color auto="1"/>
        </top>
        <bottom style="thin">
          <color auto="1"/>
        </bottom>
        <vertical/>
        <horizontal/>
      </border>
    </dxf>
    <dxf>
      <fill>
        <gradientFill type="path" left="0.5" right="0.5" top="0.5" bottom="0.5">
          <stop position="0">
            <color theme="0"/>
          </stop>
          <stop position="1">
            <color rgb="FFFFC000"/>
          </stop>
        </gradientFill>
      </fill>
      <border>
        <left style="thin">
          <color auto="1"/>
        </left>
        <right style="thin">
          <color auto="1"/>
        </right>
        <top style="thin">
          <color auto="1"/>
        </top>
        <bottom style="thin">
          <color auto="1"/>
        </bottom>
        <vertical/>
        <horizontal/>
      </border>
    </dxf>
    <dxf>
      <fill>
        <gradientFill type="path" left="0.5" right="0.5" top="0.5" bottom="0.5">
          <stop position="0">
            <color theme="0"/>
          </stop>
          <stop position="1">
            <color rgb="FFFFC000"/>
          </stop>
        </gradientFill>
      </fill>
      <border>
        <left style="thin">
          <color auto="1"/>
        </left>
        <right style="thin">
          <color auto="1"/>
        </right>
        <top style="thin">
          <color auto="1"/>
        </top>
        <bottom style="thin">
          <color auto="1"/>
        </bottom>
        <vertical/>
        <horizontal/>
      </border>
    </dxf>
    <dxf>
      <fill>
        <gradientFill type="path" left="0.5" right="0.5" top="0.5" bottom="0.5">
          <stop position="0">
            <color theme="0"/>
          </stop>
          <stop position="1">
            <color theme="9"/>
          </stop>
        </gradientFill>
      </fill>
      <border>
        <left style="thin">
          <color auto="1"/>
        </left>
        <right style="thin">
          <color auto="1"/>
        </right>
        <top style="thin">
          <color auto="1"/>
        </top>
        <bottom style="thin">
          <color auto="1"/>
        </bottom>
        <vertical/>
        <horizontal/>
      </border>
    </dxf>
    <dxf>
      <fill>
        <gradientFill type="path" left="0.5" right="0.5" top="0.5" bottom="0.5">
          <stop position="0">
            <color theme="0"/>
          </stop>
          <stop position="1">
            <color rgb="FFFFC000"/>
          </stop>
        </gradientFill>
      </fill>
      <border>
        <left style="thin">
          <color auto="1"/>
        </left>
        <right style="thin">
          <color auto="1"/>
        </right>
        <top style="thin">
          <color auto="1"/>
        </top>
        <bottom style="thin">
          <color auto="1"/>
        </bottom>
        <vertical/>
        <horizontal/>
      </border>
    </dxf>
    <dxf>
      <fill>
        <gradientFill type="path" left="0.5" right="0.5" top="0.5" bottom="0.5">
          <stop position="0">
            <color theme="0"/>
          </stop>
          <stop position="1">
            <color theme="9"/>
          </stop>
        </gradientFill>
      </fill>
      <border>
        <left style="thin">
          <color auto="1"/>
        </left>
        <right style="thin">
          <color auto="1"/>
        </right>
        <top style="thin">
          <color auto="1"/>
        </top>
        <bottom style="thin">
          <color auto="1"/>
        </bottom>
        <vertical/>
        <horizontal/>
      </border>
    </dxf>
    <dxf>
      <fill>
        <gradientFill type="path" left="0.5" right="0.5" top="0.5" bottom="0.5">
          <stop position="0">
            <color theme="0"/>
          </stop>
          <stop position="1">
            <color rgb="FFFFC000"/>
          </stop>
        </gradientFill>
      </fill>
      <border>
        <left style="thin">
          <color auto="1"/>
        </left>
        <right style="thin">
          <color auto="1"/>
        </right>
        <top style="thin">
          <color auto="1"/>
        </top>
        <bottom style="thin">
          <color auto="1"/>
        </bottom>
        <vertical/>
        <horizontal/>
      </border>
    </dxf>
    <dxf>
      <fill>
        <gradientFill type="path" left="0.5" right="0.5" top="0.5" bottom="0.5">
          <stop position="0">
            <color theme="0"/>
          </stop>
          <stop position="1">
            <color theme="9"/>
          </stop>
        </gradientFill>
      </fill>
      <border>
        <left style="thin">
          <color auto="1"/>
        </left>
        <right style="thin">
          <color auto="1"/>
        </right>
        <top style="thin">
          <color auto="1"/>
        </top>
        <bottom style="thin">
          <color auto="1"/>
        </bottom>
        <vertical/>
        <horizontal/>
      </border>
    </dxf>
    <dxf>
      <fill>
        <gradientFill type="path" left="0.5" right="0.5" top="0.5" bottom="0.5">
          <stop position="0">
            <color theme="0"/>
          </stop>
          <stop position="1">
            <color rgb="FFFFC000"/>
          </stop>
        </gradientFill>
      </fill>
      <border>
        <left style="thin">
          <color auto="1"/>
        </left>
        <right style="thin">
          <color auto="1"/>
        </right>
        <top style="thin">
          <color auto="1"/>
        </top>
        <bottom style="thin">
          <color auto="1"/>
        </bottom>
        <vertical/>
        <horizontal/>
      </border>
    </dxf>
    <dxf>
      <fill>
        <gradientFill type="path" left="0.5" right="0.5" top="0.5" bottom="0.5">
          <stop position="0">
            <color theme="0"/>
          </stop>
          <stop position="1">
            <color rgb="FFFFC000"/>
          </stop>
        </gradientFill>
      </fill>
      <border>
        <left style="thin">
          <color auto="1"/>
        </left>
        <right style="thin">
          <color auto="1"/>
        </right>
        <top style="thin">
          <color auto="1"/>
        </top>
        <bottom style="thin">
          <color auto="1"/>
        </bottom>
        <vertical/>
        <horizontal/>
      </border>
    </dxf>
    <dxf>
      <fill>
        <gradientFill type="path" left="0.5" right="0.5" top="0.5" bottom="0.5">
          <stop position="0">
            <color theme="0"/>
          </stop>
          <stop position="1">
            <color rgb="FFFFC000"/>
          </stop>
        </gradientFill>
      </fill>
      <border>
        <left style="thin">
          <color auto="1"/>
        </left>
        <right style="thin">
          <color auto="1"/>
        </right>
        <top style="thin">
          <color auto="1"/>
        </top>
        <bottom style="thin">
          <color auto="1"/>
        </bottom>
        <vertical/>
        <horizontal/>
      </border>
    </dxf>
    <dxf>
      <fill>
        <gradientFill type="path" left="0.5" right="0.5" top="0.5" bottom="0.5">
          <stop position="0">
            <color theme="0"/>
          </stop>
          <stop position="1">
            <color rgb="FFFFC000"/>
          </stop>
        </gradientFill>
      </fill>
      <border>
        <left style="thin">
          <color auto="1"/>
        </left>
        <right style="thin">
          <color auto="1"/>
        </right>
        <top style="thin">
          <color auto="1"/>
        </top>
        <bottom style="thin">
          <color auto="1"/>
        </bottom>
        <vertical/>
        <horizontal/>
      </border>
    </dxf>
    <dxf>
      <fill>
        <gradientFill type="path" left="0.5" right="0.5" top="0.5" bottom="0.5">
          <stop position="0">
            <color theme="0"/>
          </stop>
          <stop position="1">
            <color rgb="FFFFC000"/>
          </stop>
        </gradientFill>
      </fill>
      <border>
        <left style="thin">
          <color auto="1"/>
        </left>
        <right style="thin">
          <color auto="1"/>
        </right>
        <top style="thin">
          <color auto="1"/>
        </top>
        <bottom style="thin">
          <color auto="1"/>
        </bottom>
        <vertical/>
        <horizontal/>
      </border>
    </dxf>
    <dxf>
      <fill>
        <gradientFill type="path" left="0.5" right="0.5" top="0.5" bottom="0.5">
          <stop position="0">
            <color theme="0"/>
          </stop>
          <stop position="1">
            <color rgb="FFFFC000"/>
          </stop>
        </gradientFill>
      </fill>
      <border>
        <left style="thin">
          <color auto="1"/>
        </left>
        <right style="thin">
          <color auto="1"/>
        </right>
        <top style="thin">
          <color auto="1"/>
        </top>
        <bottom style="thin">
          <color auto="1"/>
        </bottom>
        <vertical/>
        <horizontal/>
      </border>
    </dxf>
    <dxf>
      <fill>
        <gradientFill type="path" left="0.5" right="0.5" top="0.5" bottom="0.5">
          <stop position="0">
            <color theme="0"/>
          </stop>
          <stop position="1">
            <color rgb="FFFFC000"/>
          </stop>
        </gradientFill>
      </fill>
      <border>
        <left style="thin">
          <color auto="1"/>
        </left>
        <right style="thin">
          <color auto="1"/>
        </right>
        <top style="thin">
          <color auto="1"/>
        </top>
        <bottom style="thin">
          <color auto="1"/>
        </bottom>
        <vertical/>
        <horizontal/>
      </border>
    </dxf>
    <dxf>
      <fill>
        <gradientFill type="path" left="0.5" right="0.5" top="0.5" bottom="0.5">
          <stop position="0">
            <color theme="0"/>
          </stop>
          <stop position="1">
            <color rgb="FFFFC000"/>
          </stop>
        </gradientFill>
      </fill>
      <border>
        <left style="thin">
          <color auto="1"/>
        </left>
        <right style="thin">
          <color auto="1"/>
        </right>
        <top style="thin">
          <color auto="1"/>
        </top>
        <bottom style="thin">
          <color auto="1"/>
        </bottom>
        <vertical/>
        <horizontal/>
      </border>
    </dxf>
    <dxf>
      <fill>
        <gradientFill type="path" left="0.5" right="0.5" top="0.5" bottom="0.5">
          <stop position="0">
            <color theme="0"/>
          </stop>
          <stop position="1">
            <color rgb="FFFFC000"/>
          </stop>
        </gradientFill>
      </fill>
      <border>
        <left style="thin">
          <color auto="1"/>
        </left>
        <right style="thin">
          <color auto="1"/>
        </right>
        <top style="thin">
          <color auto="1"/>
        </top>
        <bottom style="thin">
          <color auto="1"/>
        </bottom>
        <vertical/>
        <horizontal/>
      </border>
    </dxf>
    <dxf>
      <fill>
        <gradientFill type="path" left="0.5" right="0.5" top="0.5" bottom="0.5">
          <stop position="0">
            <color theme="0"/>
          </stop>
          <stop position="1">
            <color rgb="FFFFC000"/>
          </stop>
        </gradientFill>
      </fill>
      <border>
        <left style="thin">
          <color auto="1"/>
        </left>
        <right style="thin">
          <color auto="1"/>
        </right>
        <top style="thin">
          <color auto="1"/>
        </top>
        <bottom style="thin">
          <color auto="1"/>
        </bottom>
        <vertical/>
        <horizontal/>
      </border>
    </dxf>
    <dxf>
      <fill>
        <gradientFill type="path" left="0.5" right="0.5" top="0.5" bottom="0.5">
          <stop position="0">
            <color theme="0"/>
          </stop>
          <stop position="1">
            <color rgb="FFFFC000"/>
          </stop>
        </gradientFill>
      </fill>
      <border>
        <left style="thin">
          <color auto="1"/>
        </left>
        <right style="thin">
          <color auto="1"/>
        </right>
        <top style="thin">
          <color auto="1"/>
        </top>
        <bottom style="thin">
          <color auto="1"/>
        </bottom>
        <vertical/>
        <horizontal/>
      </border>
    </dxf>
    <dxf>
      <fill>
        <gradientFill type="path" left="0.5" right="0.5" top="0.5" bottom="0.5">
          <stop position="0">
            <color theme="0"/>
          </stop>
          <stop position="1">
            <color rgb="FFFFC000"/>
          </stop>
        </gradientFill>
      </fill>
      <border>
        <left style="thin">
          <color auto="1"/>
        </left>
        <right style="thin">
          <color auto="1"/>
        </right>
        <top style="thin">
          <color auto="1"/>
        </top>
        <bottom style="thin">
          <color auto="1"/>
        </bottom>
        <vertical/>
        <horizontal/>
      </border>
    </dxf>
    <dxf>
      <fill>
        <gradientFill type="path" left="0.5" right="0.5" top="0.5" bottom="0.5">
          <stop position="0">
            <color theme="0"/>
          </stop>
          <stop position="1">
            <color rgb="FFFFC000"/>
          </stop>
        </gradientFill>
      </fill>
      <border>
        <left style="thin">
          <color auto="1"/>
        </left>
        <right style="thin">
          <color auto="1"/>
        </right>
        <top style="thin">
          <color auto="1"/>
        </top>
        <bottom style="thin">
          <color auto="1"/>
        </bottom>
        <vertical/>
        <horizontal/>
      </border>
    </dxf>
    <dxf>
      <fill>
        <gradientFill type="path" left="0.5" right="0.5" top="0.5" bottom="0.5">
          <stop position="0">
            <color theme="0"/>
          </stop>
          <stop position="1">
            <color rgb="FFFFC000"/>
          </stop>
        </gradientFill>
      </fill>
      <border>
        <left style="thin">
          <color auto="1"/>
        </left>
        <right style="thin">
          <color auto="1"/>
        </right>
        <top style="thin">
          <color auto="1"/>
        </top>
        <bottom style="thin">
          <color auto="1"/>
        </bottom>
        <vertical/>
        <horizontal/>
      </border>
    </dxf>
    <dxf>
      <fill>
        <gradientFill type="path" left="0.5" right="0.5" top="0.5" bottom="0.5">
          <stop position="0">
            <color theme="0"/>
          </stop>
          <stop position="1">
            <color rgb="FFFFC000"/>
          </stop>
        </gradientFill>
      </fill>
      <border>
        <left style="thin">
          <color auto="1"/>
        </left>
        <right style="thin">
          <color auto="1"/>
        </right>
        <top style="thin">
          <color auto="1"/>
        </top>
        <bottom style="thin">
          <color auto="1"/>
        </bottom>
        <vertical/>
        <horizontal/>
      </border>
    </dxf>
    <dxf>
      <fill>
        <gradientFill type="path" left="0.5" right="0.5" top="0.5" bottom="0.5">
          <stop position="0">
            <color theme="0"/>
          </stop>
          <stop position="1">
            <color rgb="FFFFC000"/>
          </stop>
        </gradientFill>
      </fill>
      <border>
        <left style="thin">
          <color auto="1"/>
        </left>
        <right style="thin">
          <color auto="1"/>
        </right>
        <top style="thin">
          <color auto="1"/>
        </top>
        <bottom style="thin">
          <color auto="1"/>
        </bottom>
        <vertical/>
        <horizontal/>
      </border>
    </dxf>
    <dxf>
      <fill>
        <gradientFill type="path" left="0.5" right="0.5" top="0.5" bottom="0.5">
          <stop position="0">
            <color theme="0"/>
          </stop>
          <stop position="1">
            <color rgb="FFFFC000"/>
          </stop>
        </gradientFill>
      </fill>
      <border>
        <left style="thin">
          <color auto="1"/>
        </left>
        <right style="thin">
          <color auto="1"/>
        </right>
        <top style="thin">
          <color auto="1"/>
        </top>
        <bottom style="thin">
          <color auto="1"/>
        </bottom>
        <vertical/>
        <horizontal/>
      </border>
    </dxf>
    <dxf>
      <fill>
        <gradientFill type="path" left="0.5" right="0.5" top="0.5" bottom="0.5">
          <stop position="0">
            <color theme="0"/>
          </stop>
          <stop position="1">
            <color rgb="FFFFC000"/>
          </stop>
        </gradientFill>
      </fill>
      <border>
        <left style="thin">
          <color auto="1"/>
        </left>
        <right style="thin">
          <color auto="1"/>
        </right>
        <top style="thin">
          <color auto="1"/>
        </top>
        <bottom style="thin">
          <color auto="1"/>
        </bottom>
        <vertical/>
        <horizontal/>
      </border>
    </dxf>
    <dxf>
      <fill>
        <gradientFill type="path" left="0.5" right="0.5" top="0.5" bottom="0.5">
          <stop position="0">
            <color theme="0"/>
          </stop>
          <stop position="1">
            <color rgb="FFFFC000"/>
          </stop>
        </gradientFill>
      </fill>
      <border>
        <left style="thin">
          <color auto="1"/>
        </left>
        <right style="thin">
          <color auto="1"/>
        </right>
        <top style="thin">
          <color auto="1"/>
        </top>
        <bottom style="thin">
          <color auto="1"/>
        </bottom>
        <vertical/>
        <horizontal/>
      </border>
    </dxf>
    <dxf>
      <fill>
        <gradientFill type="path" left="0.5" right="0.5" top="0.5" bottom="0.5">
          <stop position="0">
            <color theme="0"/>
          </stop>
          <stop position="1">
            <color rgb="FFFFC000"/>
          </stop>
        </gradientFill>
      </fill>
      <border>
        <left style="thin">
          <color auto="1"/>
        </left>
        <right style="thin">
          <color auto="1"/>
        </right>
        <top style="thin">
          <color auto="1"/>
        </top>
        <bottom style="thin">
          <color auto="1"/>
        </bottom>
        <vertical/>
        <horizontal/>
      </border>
    </dxf>
    <dxf>
      <fill>
        <gradientFill type="path" left="0.5" right="0.5" top="0.5" bottom="0.5">
          <stop position="0">
            <color theme="0"/>
          </stop>
          <stop position="1">
            <color rgb="FFFFC000"/>
          </stop>
        </gradientFill>
      </fill>
      <border>
        <left style="thin">
          <color auto="1"/>
        </left>
        <right style="thin">
          <color auto="1"/>
        </right>
        <top style="thin">
          <color auto="1"/>
        </top>
        <bottom style="thin">
          <color auto="1"/>
        </bottom>
        <vertical/>
        <horizontal/>
      </border>
    </dxf>
    <dxf>
      <fill>
        <gradientFill type="path" left="0.5" right="0.5" top="0.5" bottom="0.5">
          <stop position="0">
            <color theme="0"/>
          </stop>
          <stop position="1">
            <color rgb="FFFFC000"/>
          </stop>
        </gradientFill>
      </fill>
      <border>
        <left style="thin">
          <color auto="1"/>
        </left>
        <right style="thin">
          <color auto="1"/>
        </right>
        <top style="thin">
          <color auto="1"/>
        </top>
        <bottom style="thin">
          <color auto="1"/>
        </bottom>
        <vertical/>
        <horizontal/>
      </border>
    </dxf>
    <dxf>
      <fill>
        <gradientFill type="path" left="0.5" right="0.5" top="0.5" bottom="0.5">
          <stop position="0">
            <color theme="0"/>
          </stop>
          <stop position="1">
            <color theme="9"/>
          </stop>
        </gradientFill>
      </fill>
      <border>
        <left style="thin">
          <color auto="1"/>
        </left>
        <right style="thin">
          <color auto="1"/>
        </right>
        <top style="thin">
          <color auto="1"/>
        </top>
        <bottom style="thin">
          <color auto="1"/>
        </bottom>
        <vertical/>
        <horizontal/>
      </border>
    </dxf>
    <dxf>
      <fill>
        <gradientFill type="path" left="0.5" right="0.5" top="0.5" bottom="0.5">
          <stop position="0">
            <color theme="0"/>
          </stop>
          <stop position="1">
            <color rgb="FFFFC000"/>
          </stop>
        </gradientFill>
      </fill>
      <border>
        <left style="thin">
          <color auto="1"/>
        </left>
        <right style="thin">
          <color auto="1"/>
        </right>
        <top style="thin">
          <color auto="1"/>
        </top>
        <bottom style="thin">
          <color auto="1"/>
        </bottom>
        <vertical/>
        <horizontal/>
      </border>
    </dxf>
    <dxf>
      <fill>
        <gradientFill type="path" left="0.5" right="0.5" top="0.5" bottom="0.5">
          <stop position="0">
            <color theme="0"/>
          </stop>
          <stop position="1">
            <color rgb="FFFFC000"/>
          </stop>
        </gradientFill>
      </fill>
      <border>
        <left style="thin">
          <color auto="1"/>
        </left>
        <right style="thin">
          <color auto="1"/>
        </right>
        <top style="thin">
          <color auto="1"/>
        </top>
        <bottom style="thin">
          <color auto="1"/>
        </bottom>
        <vertical/>
        <horizontal/>
      </border>
    </dxf>
    <dxf>
      <fill>
        <gradientFill type="path" left="0.5" right="0.5" top="0.5" bottom="0.5">
          <stop position="0">
            <color theme="0"/>
          </stop>
          <stop position="1">
            <color rgb="FFFFC000"/>
          </stop>
        </gradientFill>
      </fill>
      <border>
        <left style="thin">
          <color auto="1"/>
        </left>
        <right style="thin">
          <color auto="1"/>
        </right>
        <top style="thin">
          <color auto="1"/>
        </top>
        <bottom style="thin">
          <color auto="1"/>
        </bottom>
        <vertical/>
        <horizontal/>
      </border>
    </dxf>
    <dxf>
      <fill>
        <gradientFill type="path" left="0.5" right="0.5" top="0.5" bottom="0.5">
          <stop position="0">
            <color theme="0"/>
          </stop>
          <stop position="1">
            <color rgb="FFFFC000"/>
          </stop>
        </gradientFill>
      </fill>
      <border>
        <left style="thin">
          <color auto="1"/>
        </left>
        <right style="thin">
          <color auto="1"/>
        </right>
        <top style="thin">
          <color auto="1"/>
        </top>
        <bottom style="thin">
          <color auto="1"/>
        </bottom>
        <vertical/>
        <horizontal/>
      </border>
    </dxf>
    <dxf>
      <fill>
        <gradientFill type="path" left="0.5" right="0.5" top="0.5" bottom="0.5">
          <stop position="0">
            <color theme="0"/>
          </stop>
          <stop position="1">
            <color rgb="FFFFC000"/>
          </stop>
        </gradientFill>
      </fill>
      <border>
        <left style="thin">
          <color auto="1"/>
        </left>
        <right style="thin">
          <color auto="1"/>
        </right>
        <top style="thin">
          <color auto="1"/>
        </top>
        <bottom style="thin">
          <color auto="1"/>
        </bottom>
        <vertical/>
        <horizontal/>
      </border>
    </dxf>
    <dxf>
      <fill>
        <gradientFill type="path" left="0.5" right="0.5" top="0.5" bottom="0.5">
          <stop position="0">
            <color theme="0"/>
          </stop>
          <stop position="1">
            <color theme="9"/>
          </stop>
        </gradientFill>
      </fill>
      <border>
        <left style="thin">
          <color auto="1"/>
        </left>
        <right style="thin">
          <color auto="1"/>
        </right>
        <top style="thin">
          <color auto="1"/>
        </top>
        <bottom style="thin">
          <color auto="1"/>
        </bottom>
        <vertical/>
        <horizontal/>
      </border>
    </dxf>
    <dxf>
      <fill>
        <gradientFill type="path" left="0.5" right="0.5" top="0.5" bottom="0.5">
          <stop position="0">
            <color theme="0"/>
          </stop>
          <stop position="1">
            <color rgb="FFFFC000"/>
          </stop>
        </gradientFill>
      </fill>
      <border>
        <left style="thin">
          <color auto="1"/>
        </left>
        <right style="thin">
          <color auto="1"/>
        </right>
        <top style="thin">
          <color auto="1"/>
        </top>
        <bottom style="thin">
          <color auto="1"/>
        </bottom>
        <vertical/>
        <horizontal/>
      </border>
    </dxf>
    <dxf>
      <fill>
        <gradientFill type="path" left="0.5" right="0.5" top="0.5" bottom="0.5">
          <stop position="0">
            <color theme="0"/>
          </stop>
          <stop position="1">
            <color rgb="FF7030A0"/>
          </stop>
        </gradientFill>
      </fill>
      <border>
        <left style="thin">
          <color auto="1"/>
        </left>
        <right style="thin">
          <color auto="1"/>
        </right>
        <top style="thin">
          <color auto="1"/>
        </top>
        <bottom style="thin">
          <color auto="1"/>
        </bottom>
        <vertical/>
        <horizontal/>
      </border>
    </dxf>
    <dxf>
      <fill>
        <gradientFill type="path" left="0.5" right="0.5" top="0.5" bottom="0.5">
          <stop position="0">
            <color theme="0"/>
          </stop>
          <stop position="1">
            <color rgb="FF7030A0"/>
          </stop>
        </gradientFill>
      </fill>
      <border>
        <left style="thin">
          <color auto="1"/>
        </left>
        <right style="thin">
          <color auto="1"/>
        </right>
        <top style="thin">
          <color auto="1"/>
        </top>
        <bottom style="thin">
          <color auto="1"/>
        </bottom>
        <vertical/>
        <horizontal/>
      </border>
    </dxf>
    <dxf>
      <fill>
        <gradientFill type="path" left="0.5" right="0.5" top="0.5" bottom="0.5">
          <stop position="0">
            <color theme="0"/>
          </stop>
          <stop position="1">
            <color rgb="FF7030A0"/>
          </stop>
        </gradientFill>
      </fill>
      <border>
        <left style="thin">
          <color auto="1"/>
        </left>
        <right style="thin">
          <color auto="1"/>
        </right>
        <top style="thin">
          <color auto="1"/>
        </top>
        <bottom style="thin">
          <color auto="1"/>
        </bottom>
        <vertical/>
        <horizontal/>
      </border>
    </dxf>
    <dxf>
      <fill>
        <gradientFill type="path" left="0.5" right="0.5" top="0.5" bottom="0.5">
          <stop position="0">
            <color theme="0"/>
          </stop>
          <stop position="1">
            <color rgb="FF7030A0"/>
          </stop>
        </gradientFill>
      </fill>
      <border>
        <left style="thin">
          <color auto="1"/>
        </left>
        <right style="thin">
          <color auto="1"/>
        </right>
        <top style="thin">
          <color auto="1"/>
        </top>
        <bottom style="thin">
          <color auto="1"/>
        </bottom>
        <vertical/>
        <horizontal/>
      </border>
    </dxf>
    <dxf>
      <fill>
        <gradientFill type="path" left="0.5" right="0.5" top="0.5" bottom="0.5">
          <stop position="0">
            <color theme="0"/>
          </stop>
          <stop position="1">
            <color rgb="FF7030A0"/>
          </stop>
        </gradientFill>
      </fill>
      <border>
        <left style="thin">
          <color auto="1"/>
        </left>
        <right style="thin">
          <color auto="1"/>
        </right>
        <top style="thin">
          <color auto="1"/>
        </top>
        <bottom style="thin">
          <color auto="1"/>
        </bottom>
        <vertical/>
        <horizontal/>
      </border>
    </dxf>
    <dxf>
      <fill>
        <gradientFill type="path" left="0.5" right="0.5" top="0.5" bottom="0.5">
          <stop position="0">
            <color theme="0"/>
          </stop>
          <stop position="1">
            <color rgb="FF7030A0"/>
          </stop>
        </gradientFill>
      </fill>
      <border>
        <left style="thin">
          <color auto="1"/>
        </left>
        <right style="thin">
          <color auto="1"/>
        </right>
        <top style="thin">
          <color auto="1"/>
        </top>
        <bottom style="thin">
          <color auto="1"/>
        </bottom>
        <vertical/>
        <horizontal/>
      </border>
    </dxf>
    <dxf>
      <fill>
        <gradientFill type="path" left="0.5" right="0.5" top="0.5" bottom="0.5">
          <stop position="0">
            <color theme="0"/>
          </stop>
          <stop position="1">
            <color rgb="FF7030A0"/>
          </stop>
        </gradientFill>
      </fill>
      <border>
        <left style="thin">
          <color auto="1"/>
        </left>
        <right style="thin">
          <color auto="1"/>
        </right>
        <top style="thin">
          <color auto="1"/>
        </top>
        <bottom style="thin">
          <color auto="1"/>
        </bottom>
        <vertical/>
        <horizontal/>
      </border>
    </dxf>
    <dxf>
      <fill>
        <gradientFill type="path" left="0.5" right="0.5" top="0.5" bottom="0.5">
          <stop position="0">
            <color theme="0"/>
          </stop>
          <stop position="1">
            <color rgb="FF7030A0"/>
          </stop>
        </gradientFill>
      </fill>
      <border>
        <left style="thin">
          <color auto="1"/>
        </left>
        <right style="thin">
          <color auto="1"/>
        </right>
        <top style="thin">
          <color auto="1"/>
        </top>
        <bottom style="thin">
          <color auto="1"/>
        </bottom>
        <vertical/>
        <horizontal/>
      </border>
    </dxf>
    <dxf>
      <fill>
        <gradientFill type="path" left="0.5" right="0.5" top="0.5" bottom="0.5">
          <stop position="0">
            <color theme="0"/>
          </stop>
          <stop position="1">
            <color rgb="FF7030A0"/>
          </stop>
        </gradientFill>
      </fill>
      <border>
        <left style="thin">
          <color auto="1"/>
        </left>
        <right style="thin">
          <color auto="1"/>
        </right>
        <top style="thin">
          <color auto="1"/>
        </top>
        <bottom style="thin">
          <color auto="1"/>
        </bottom>
        <vertical/>
        <horizontal/>
      </border>
    </dxf>
    <dxf>
      <fill>
        <gradientFill type="path" left="0.5" right="0.5" top="0.5" bottom="0.5">
          <stop position="0">
            <color theme="0"/>
          </stop>
          <stop position="1">
            <color rgb="FF7030A0"/>
          </stop>
        </gradientFill>
      </fill>
      <border>
        <left style="thin">
          <color auto="1"/>
        </left>
        <right style="thin">
          <color auto="1"/>
        </right>
        <top style="thin">
          <color auto="1"/>
        </top>
        <bottom style="thin">
          <color auto="1"/>
        </bottom>
        <vertical/>
        <horizontal/>
      </border>
    </dxf>
    <dxf>
      <fill>
        <gradientFill type="path" left="0.5" right="0.5" top="0.5" bottom="0.5">
          <stop position="0">
            <color theme="0"/>
          </stop>
          <stop position="1">
            <color rgb="FF7030A0"/>
          </stop>
        </gradientFill>
      </fill>
      <border>
        <left style="thin">
          <color auto="1"/>
        </left>
        <right style="thin">
          <color auto="1"/>
        </right>
        <top style="thin">
          <color auto="1"/>
        </top>
        <bottom style="thin">
          <color auto="1"/>
        </bottom>
        <vertical/>
        <horizontal/>
      </border>
    </dxf>
    <dxf>
      <fill>
        <gradientFill type="path" left="0.5" right="0.5" top="0.5" bottom="0.5">
          <stop position="0">
            <color theme="0"/>
          </stop>
          <stop position="1">
            <color rgb="FF7030A0"/>
          </stop>
        </gradientFill>
      </fill>
      <border>
        <left style="thin">
          <color auto="1"/>
        </left>
        <right style="thin">
          <color auto="1"/>
        </right>
        <top style="thin">
          <color auto="1"/>
        </top>
        <bottom style="thin">
          <color auto="1"/>
        </bottom>
        <vertical/>
        <horizontal/>
      </border>
    </dxf>
    <dxf>
      <fill>
        <gradientFill type="path" left="0.5" right="0.5" top="0.5" bottom="0.5">
          <stop position="0">
            <color theme="0"/>
          </stop>
          <stop position="1">
            <color rgb="FF7030A0"/>
          </stop>
        </gradientFill>
      </fill>
      <border>
        <left style="thin">
          <color auto="1"/>
        </left>
        <right style="thin">
          <color auto="1"/>
        </right>
        <top style="thin">
          <color auto="1"/>
        </top>
        <bottom style="thin">
          <color auto="1"/>
        </bottom>
        <vertical/>
        <horizontal/>
      </border>
    </dxf>
    <dxf>
      <fill>
        <gradientFill type="path" left="0.5" right="0.5" top="0.5" bottom="0.5">
          <stop position="0">
            <color theme="0"/>
          </stop>
          <stop position="1">
            <color rgb="FF7030A0"/>
          </stop>
        </gradientFill>
      </fill>
      <border>
        <left style="thin">
          <color auto="1"/>
        </left>
        <right style="thin">
          <color auto="1"/>
        </right>
        <top style="thin">
          <color auto="1"/>
        </top>
        <bottom style="thin">
          <color auto="1"/>
        </bottom>
        <vertical/>
        <horizontal/>
      </border>
    </dxf>
    <dxf>
      <fill>
        <gradientFill type="path" left="0.5" right="0.5" top="0.5" bottom="0.5">
          <stop position="0">
            <color theme="0"/>
          </stop>
          <stop position="1">
            <color rgb="FF7030A0"/>
          </stop>
        </gradientFill>
      </fill>
      <border>
        <left style="thin">
          <color auto="1"/>
        </left>
        <right style="thin">
          <color auto="1"/>
        </right>
        <top style="thin">
          <color auto="1"/>
        </top>
        <bottom style="thin">
          <color auto="1"/>
        </bottom>
        <vertical/>
        <horizontal/>
      </border>
    </dxf>
    <dxf>
      <fill>
        <gradientFill type="path" left="0.5" right="0.5" top="0.5" bottom="0.5">
          <stop position="0">
            <color theme="0"/>
          </stop>
          <stop position="1">
            <color rgb="FF7030A0"/>
          </stop>
        </gradientFill>
      </fill>
      <border>
        <left style="thin">
          <color auto="1"/>
        </left>
        <right style="thin">
          <color auto="1"/>
        </right>
        <top style="thin">
          <color auto="1"/>
        </top>
        <bottom style="thin">
          <color auto="1"/>
        </bottom>
        <vertical/>
        <horizontal/>
      </border>
    </dxf>
    <dxf>
      <fill>
        <gradientFill type="path" left="0.5" right="0.5" top="0.5" bottom="0.5">
          <stop position="0">
            <color theme="0"/>
          </stop>
          <stop position="1">
            <color rgb="FF7030A0"/>
          </stop>
        </gradientFill>
      </fill>
      <border>
        <left style="thin">
          <color auto="1"/>
        </left>
        <right style="thin">
          <color auto="1"/>
        </right>
        <top style="thin">
          <color auto="1"/>
        </top>
        <bottom style="thin">
          <color auto="1"/>
        </bottom>
        <vertical/>
        <horizontal/>
      </border>
    </dxf>
    <dxf>
      <fill>
        <gradientFill type="path" left="0.5" right="0.5" top="0.5" bottom="0.5">
          <stop position="0">
            <color theme="0"/>
          </stop>
          <stop position="1">
            <color rgb="FF7030A0"/>
          </stop>
        </gradientFill>
      </fill>
      <border>
        <left style="thin">
          <color auto="1"/>
        </left>
        <right style="thin">
          <color auto="1"/>
        </right>
        <top style="thin">
          <color auto="1"/>
        </top>
        <bottom style="thin">
          <color auto="1"/>
        </bottom>
        <vertical/>
        <horizontal/>
      </border>
    </dxf>
    <dxf>
      <fill>
        <gradientFill type="path" left="0.5" right="0.5" top="0.5" bottom="0.5">
          <stop position="0">
            <color theme="0"/>
          </stop>
          <stop position="1">
            <color rgb="FF7030A0"/>
          </stop>
        </gradientFill>
      </fill>
      <border>
        <left style="thin">
          <color auto="1"/>
        </left>
        <right style="thin">
          <color auto="1"/>
        </right>
        <top style="thin">
          <color auto="1"/>
        </top>
        <bottom style="thin">
          <color auto="1"/>
        </bottom>
        <vertical/>
        <horizontal/>
      </border>
    </dxf>
    <dxf>
      <fill>
        <gradientFill type="path" left="0.5" right="0.5" top="0.5" bottom="0.5">
          <stop position="0">
            <color theme="0"/>
          </stop>
          <stop position="1">
            <color rgb="FF7030A0"/>
          </stop>
        </gradientFill>
      </fill>
      <border>
        <left style="thin">
          <color auto="1"/>
        </left>
        <right style="thin">
          <color auto="1"/>
        </right>
        <top style="thin">
          <color auto="1"/>
        </top>
        <bottom style="thin">
          <color auto="1"/>
        </bottom>
        <vertical/>
        <horizontal/>
      </border>
    </dxf>
    <dxf>
      <fill>
        <gradientFill type="path" left="0.5" right="0.5" top="0.5" bottom="0.5">
          <stop position="0">
            <color theme="0"/>
          </stop>
          <stop position="1">
            <color rgb="FF7030A0"/>
          </stop>
        </gradientFill>
      </fill>
      <border>
        <left style="thin">
          <color auto="1"/>
        </left>
        <right style="thin">
          <color auto="1"/>
        </right>
        <top style="thin">
          <color auto="1"/>
        </top>
        <bottom style="thin">
          <color auto="1"/>
        </bottom>
        <vertical/>
        <horizontal/>
      </border>
    </dxf>
    <dxf>
      <fill>
        <gradientFill type="path" left="0.5" right="0.5" top="0.5" bottom="0.5">
          <stop position="0">
            <color theme="0"/>
          </stop>
          <stop position="1">
            <color rgb="FF7030A0"/>
          </stop>
        </gradientFill>
      </fill>
      <border>
        <left style="thin">
          <color auto="1"/>
        </left>
        <right style="thin">
          <color auto="1"/>
        </right>
        <top style="thin">
          <color auto="1"/>
        </top>
        <bottom style="thin">
          <color auto="1"/>
        </bottom>
        <vertical/>
        <horizontal/>
      </border>
    </dxf>
    <dxf>
      <fill>
        <gradientFill type="path" left="0.5" right="0.5" top="0.5" bottom="0.5">
          <stop position="0">
            <color theme="0"/>
          </stop>
          <stop position="1">
            <color rgb="FF7030A0"/>
          </stop>
        </gradientFill>
      </fill>
      <border>
        <left style="thin">
          <color auto="1"/>
        </left>
        <right style="thin">
          <color auto="1"/>
        </right>
        <top style="thin">
          <color auto="1"/>
        </top>
        <bottom style="thin">
          <color auto="1"/>
        </bottom>
        <vertical/>
        <horizontal/>
      </border>
    </dxf>
    <dxf>
      <fill>
        <gradientFill type="path" left="0.5" right="0.5" top="0.5" bottom="0.5">
          <stop position="0">
            <color theme="0"/>
          </stop>
          <stop position="1">
            <color rgb="FF7030A0"/>
          </stop>
        </gradientFill>
      </fill>
      <border>
        <left style="thin">
          <color auto="1"/>
        </left>
        <right style="thin">
          <color auto="1"/>
        </right>
        <top style="thin">
          <color auto="1"/>
        </top>
        <bottom style="thin">
          <color auto="1"/>
        </bottom>
        <vertical/>
        <horizontal/>
      </border>
    </dxf>
    <dxf>
      <fill>
        <gradientFill type="path" left="0.5" right="0.5" top="0.5" bottom="0.5">
          <stop position="0">
            <color theme="0"/>
          </stop>
          <stop position="1">
            <color rgb="FF7030A0"/>
          </stop>
        </gradientFill>
      </fill>
      <border>
        <left style="thin">
          <color auto="1"/>
        </left>
        <right style="thin">
          <color auto="1"/>
        </right>
        <top style="thin">
          <color auto="1"/>
        </top>
        <bottom style="thin">
          <color auto="1"/>
        </bottom>
        <vertical/>
        <horizontal/>
      </border>
    </dxf>
    <dxf>
      <fill>
        <gradientFill type="path" left="0.5" right="0.5" top="0.5" bottom="0.5">
          <stop position="0">
            <color theme="0"/>
          </stop>
          <stop position="1">
            <color rgb="FF7030A0"/>
          </stop>
        </gradientFill>
      </fill>
      <border>
        <left style="thin">
          <color auto="1"/>
        </left>
        <right style="thin">
          <color auto="1"/>
        </right>
        <top style="thin">
          <color auto="1"/>
        </top>
        <bottom style="thin">
          <color auto="1"/>
        </bottom>
        <vertical/>
        <horizontal/>
      </border>
    </dxf>
    <dxf>
      <fill>
        <gradientFill type="path" left="0.5" right="0.5" top="0.5" bottom="0.5">
          <stop position="0">
            <color theme="0"/>
          </stop>
          <stop position="1">
            <color rgb="FF7030A0"/>
          </stop>
        </gradientFill>
      </fill>
      <border>
        <left style="thin">
          <color auto="1"/>
        </left>
        <right style="thin">
          <color auto="1"/>
        </right>
        <top style="thin">
          <color auto="1"/>
        </top>
        <bottom style="thin">
          <color auto="1"/>
        </bottom>
        <vertical/>
        <horizontal/>
      </border>
    </dxf>
    <dxf>
      <fill>
        <gradientFill type="path" left="0.5" right="0.5" top="0.5" bottom="0.5">
          <stop position="0">
            <color theme="0"/>
          </stop>
          <stop position="1">
            <color rgb="FF7030A0"/>
          </stop>
        </gradientFill>
      </fill>
      <border>
        <left style="thin">
          <color auto="1"/>
        </left>
        <right style="thin">
          <color auto="1"/>
        </right>
        <top style="thin">
          <color auto="1"/>
        </top>
        <bottom style="thin">
          <color auto="1"/>
        </bottom>
        <vertical/>
        <horizontal/>
      </border>
    </dxf>
    <dxf>
      <fill>
        <gradientFill type="path" left="0.5" right="0.5" top="0.5" bottom="0.5">
          <stop position="0">
            <color theme="0"/>
          </stop>
          <stop position="1">
            <color rgb="FF7030A0"/>
          </stop>
        </gradientFill>
      </fill>
      <border>
        <left style="thin">
          <color auto="1"/>
        </left>
        <right style="thin">
          <color auto="1"/>
        </right>
        <top style="thin">
          <color auto="1"/>
        </top>
        <bottom style="thin">
          <color auto="1"/>
        </bottom>
        <vertical/>
        <horizontal/>
      </border>
    </dxf>
    <dxf>
      <fill>
        <gradientFill type="path" left="0.5" right="0.5" top="0.5" bottom="0.5">
          <stop position="0">
            <color theme="0"/>
          </stop>
          <stop position="1">
            <color rgb="FF7030A0"/>
          </stop>
        </gradientFill>
      </fill>
      <border>
        <left style="thin">
          <color auto="1"/>
        </left>
        <right style="thin">
          <color auto="1"/>
        </right>
        <top style="thin">
          <color auto="1"/>
        </top>
        <bottom style="thin">
          <color auto="1"/>
        </bottom>
        <vertical/>
        <horizontal/>
      </border>
    </dxf>
    <dxf>
      <fill>
        <gradientFill type="path" left="0.5" right="0.5" top="0.5" bottom="0.5">
          <stop position="0">
            <color theme="0"/>
          </stop>
          <stop position="1">
            <color rgb="FF7030A0"/>
          </stop>
        </gradientFill>
      </fill>
      <border>
        <left style="thin">
          <color auto="1"/>
        </left>
        <right style="thin">
          <color auto="1"/>
        </right>
        <top style="thin">
          <color auto="1"/>
        </top>
        <bottom style="thin">
          <color auto="1"/>
        </bottom>
        <vertical/>
        <horizontal/>
      </border>
    </dxf>
    <dxf>
      <fill>
        <gradientFill type="path" left="0.5" right="0.5" top="0.5" bottom="0.5">
          <stop position="0">
            <color theme="0"/>
          </stop>
          <stop position="1">
            <color rgb="FF7030A0"/>
          </stop>
        </gradientFill>
      </fill>
      <border>
        <left style="thin">
          <color auto="1"/>
        </left>
        <right style="thin">
          <color auto="1"/>
        </right>
        <top style="thin">
          <color auto="1"/>
        </top>
        <bottom style="thin">
          <color auto="1"/>
        </bottom>
        <vertical/>
        <horizontal/>
      </border>
    </dxf>
    <dxf>
      <fill>
        <gradientFill type="path" left="0.5" right="0.5" top="0.5" bottom="0.5">
          <stop position="0">
            <color theme="0"/>
          </stop>
          <stop position="1">
            <color rgb="FFFF0000"/>
          </stop>
        </gradientFill>
      </fill>
      <border>
        <left style="thin">
          <color auto="1"/>
        </left>
        <right style="thin">
          <color auto="1"/>
        </right>
        <top style="thin">
          <color auto="1"/>
        </top>
        <bottom style="thin">
          <color auto="1"/>
        </bottom>
        <vertical/>
        <horizontal/>
      </border>
    </dxf>
    <dxf>
      <fill>
        <gradientFill type="path" left="0.5" right="0.5" top="0.5" bottom="0.5">
          <stop position="0">
            <color theme="0"/>
          </stop>
          <stop position="1">
            <color rgb="FFFF0000"/>
          </stop>
        </gradientFill>
      </fill>
      <border>
        <left style="thin">
          <color auto="1"/>
        </left>
        <right style="thin">
          <color auto="1"/>
        </right>
        <top style="thin">
          <color auto="1"/>
        </top>
        <bottom style="thin">
          <color auto="1"/>
        </bottom>
        <vertical/>
        <horizontal/>
      </border>
    </dxf>
    <dxf>
      <fill>
        <gradientFill type="path" left="0.5" right="0.5" top="0.5" bottom="0.5">
          <stop position="0">
            <color theme="0"/>
          </stop>
          <stop position="1">
            <color rgb="FF00B050"/>
          </stop>
        </gradientFill>
      </fill>
      <border>
        <left style="thin">
          <color theme="9" tint="-0.499984740745262"/>
        </left>
        <right style="thin">
          <color theme="9" tint="-0.499984740745262"/>
        </right>
        <top style="thin">
          <color theme="9" tint="-0.499984740745262"/>
        </top>
        <bottom style="thin">
          <color theme="9" tint="-0.499984740745262"/>
        </bottom>
        <vertical/>
        <horizontal/>
      </border>
    </dxf>
    <dxf>
      <fill>
        <gradientFill type="path" left="0.5" right="0.5" top="0.5" bottom="0.5">
          <stop position="0">
            <color theme="0"/>
          </stop>
          <stop position="1">
            <color rgb="FFB686DA"/>
          </stop>
        </gradientFill>
      </fill>
      <border>
        <left style="thin">
          <color theme="4" tint="-0.499984740745262"/>
        </left>
        <right style="thin">
          <color theme="4" tint="-0.499984740745262"/>
        </right>
        <top style="thin">
          <color theme="4" tint="-0.499984740745262"/>
        </top>
        <bottom style="thin">
          <color theme="4" tint="-0.499984740745262"/>
        </bottom>
        <vertical/>
        <horizontal/>
      </border>
    </dxf>
    <dxf>
      <fill>
        <gradientFill type="path" left="0.5" right="0.5" top="0.5" bottom="0.5">
          <stop position="0">
            <color theme="0"/>
          </stop>
          <stop position="1">
            <color rgb="FFFFFF00"/>
          </stop>
        </gradientFill>
      </fill>
      <border>
        <left style="thin">
          <color theme="5"/>
        </left>
        <right style="thin">
          <color theme="5"/>
        </right>
        <top style="thin">
          <color theme="5"/>
        </top>
        <bottom style="thin">
          <color theme="5"/>
        </bottom>
        <vertical/>
        <horizontal/>
      </border>
    </dxf>
    <dxf>
      <fill>
        <gradientFill type="path" left="0.5" right="0.5" top="0.5" bottom="0.5">
          <stop position="0">
            <color theme="0"/>
          </stop>
          <stop position="1">
            <color rgb="FF20C7E8"/>
          </stop>
        </gradientFill>
      </fill>
      <border>
        <left style="thin">
          <color theme="4" tint="-0.499984740745262"/>
        </left>
        <right style="thin">
          <color theme="4" tint="-0.499984740745262"/>
        </right>
        <top style="thin">
          <color theme="4" tint="-0.499984740745262"/>
        </top>
        <bottom style="thin">
          <color theme="4" tint="-0.499984740745262"/>
        </bottom>
        <vertical/>
        <horizontal/>
      </border>
    </dxf>
    <dxf>
      <fill>
        <gradientFill type="path" left="0.5" right="0.5" top="0.5" bottom="0.5">
          <stop position="0">
            <color theme="0"/>
          </stop>
          <stop position="1">
            <color theme="7" tint="-0.49803155613879818"/>
          </stop>
        </gradientFill>
      </fill>
      <border>
        <left style="thin">
          <color theme="5" tint="-0.499984740745262"/>
        </left>
        <right style="thin">
          <color theme="5" tint="-0.499984740745262"/>
        </right>
        <top style="thin">
          <color theme="5" tint="-0.499984740745262"/>
        </top>
        <bottom style="thin">
          <color theme="5" tint="-0.499984740745262"/>
        </bottom>
        <vertical/>
        <horizontal/>
      </border>
    </dxf>
    <dxf>
      <fill>
        <gradientFill type="path" left="0.5" right="0.5" top="0.5" bottom="0.5">
          <stop position="0">
            <color theme="0"/>
          </stop>
          <stop position="1">
            <color rgb="FFFF7575"/>
          </stop>
        </gradientFill>
      </fill>
      <border>
        <left style="thin">
          <color rgb="FFFF0000"/>
        </left>
        <right style="thin">
          <color rgb="FFFF0000"/>
        </right>
        <top style="thin">
          <color rgb="FFFF0000"/>
        </top>
        <bottom style="thin">
          <color rgb="FFFF0000"/>
        </bottom>
        <vertical/>
        <horizontal/>
      </border>
    </dxf>
    <dxf>
      <font>
        <color theme="1"/>
      </font>
      <fill>
        <gradientFill type="path" left="0.5" right="0.5" top="0.5" bottom="0.5">
          <stop position="0">
            <color theme="0"/>
          </stop>
          <stop position="1">
            <color theme="0" tint="-0.49803155613879818"/>
          </stop>
        </gradientFill>
      </fill>
      <border>
        <left style="thin">
          <color theme="9" tint="-0.499984740745262"/>
        </left>
        <right style="thin">
          <color theme="9" tint="-0.499984740745262"/>
        </right>
        <top style="thin">
          <color theme="9" tint="-0.499984740745262"/>
        </top>
        <bottom style="thin">
          <color theme="9" tint="-0.499984740745262"/>
        </bottom>
        <vertical/>
        <horizontal/>
      </border>
    </dxf>
    <dxf>
      <fill>
        <gradientFill type="path" left="0.5" right="0.5" top="0.5" bottom="0.5">
          <stop position="0">
            <color theme="0"/>
          </stop>
          <stop position="1">
            <color rgb="FFFFC000"/>
          </stop>
        </gradientFill>
      </fill>
      <border>
        <left style="thin">
          <color rgb="FFC00000"/>
        </left>
        <right style="thin">
          <color rgb="FFC00000"/>
        </right>
        <top style="thin">
          <color rgb="FFC00000"/>
        </top>
        <bottom style="thin">
          <color rgb="FFC00000"/>
        </bottom>
        <vertical/>
        <horizontal/>
      </border>
    </dxf>
    <dxf>
      <fill>
        <gradientFill type="path" left="0.5" right="0.5" top="0.5" bottom="0.5">
          <stop position="0">
            <color theme="0"/>
          </stop>
          <stop position="1">
            <color theme="9" tint="-0.25098422193060094"/>
          </stop>
        </gradientFill>
      </fill>
      <border>
        <left style="thin">
          <color theme="9" tint="-0.499984740745262"/>
        </left>
        <right style="thin">
          <color theme="9" tint="-0.499984740745262"/>
        </right>
        <top style="thin">
          <color theme="9" tint="-0.499984740745262"/>
        </top>
        <bottom style="thin">
          <color theme="9" tint="-0.499984740745262"/>
        </bottom>
        <vertical/>
        <horizontal/>
      </border>
    </dxf>
    <dxf>
      <fill>
        <gradientFill type="path" left="0.5" right="0.5" top="0.5" bottom="0.5">
          <stop position="0">
            <color theme="0"/>
          </stop>
          <stop position="1">
            <color theme="4"/>
          </stop>
        </gradientFill>
      </fill>
      <border>
        <left style="thin">
          <color rgb="FF7030A0"/>
        </left>
        <right style="thin">
          <color rgb="FF7030A0"/>
        </right>
        <top style="thin">
          <color rgb="FF7030A0"/>
        </top>
        <bottom style="thin">
          <color rgb="FF7030A0"/>
        </bottom>
        <vertical/>
        <horizontal/>
      </border>
    </dxf>
    <dxf>
      <fill>
        <gradientFill type="path" left="0.5" right="0.5" top="0.5" bottom="0.5">
          <stop position="0">
            <color theme="0"/>
          </stop>
          <stop position="1">
            <color rgb="FFE127E1"/>
          </stop>
        </gradientFill>
      </fill>
      <border>
        <left style="thin">
          <color rgb="FFFF0000"/>
        </left>
        <right style="thin">
          <color rgb="FFFF0000"/>
        </right>
        <top style="thin">
          <color rgb="FFFF0000"/>
        </top>
        <bottom style="thin">
          <color rgb="FFFF0000"/>
        </bottom>
        <vertical/>
        <horizontal/>
      </border>
    </dxf>
    <dxf>
      <fill>
        <gradientFill type="path" left="0.5" right="0.5" top="0.5" bottom="0.5">
          <stop position="0">
            <color theme="0"/>
          </stop>
          <stop position="1">
            <color theme="0" tint="-0.49803155613879818"/>
          </stop>
        </gradientFill>
      </fill>
      <border>
        <left style="thin">
          <color rgb="FFC00000"/>
        </left>
        <right style="thin">
          <color rgb="FFC00000"/>
        </right>
        <top style="thin">
          <color rgb="FFC00000"/>
        </top>
        <bottom style="thin">
          <color rgb="FFC00000"/>
        </bottom>
        <vertical/>
        <horizontal/>
      </border>
    </dxf>
    <dxf>
      <fill>
        <gradientFill type="path" left="0.5" right="0.5" top="0.5" bottom="0.5">
          <stop position="0">
            <color theme="0"/>
          </stop>
          <stop position="1">
            <color theme="0" tint="-0.49803155613879818"/>
          </stop>
        </gradientFill>
      </fill>
      <border>
        <left style="thin">
          <color rgb="FFC00000"/>
        </left>
        <right style="thin">
          <color rgb="FFC00000"/>
        </right>
        <top style="thin">
          <color rgb="FFC00000"/>
        </top>
        <bottom style="thin">
          <color rgb="FFC00000"/>
        </bottom>
        <vertical/>
        <horizontal/>
      </border>
    </dxf>
    <dxf>
      <font>
        <strike val="0"/>
        <outline val="0"/>
        <shadow val="0"/>
        <u val="none"/>
        <vertAlign val="baseline"/>
        <sz val="14"/>
        <color auto="1"/>
        <name val="MrsEavesRoman"/>
        <scheme val="none"/>
      </font>
      <protection locked="1" hidden="0"/>
    </dxf>
    <dxf>
      <font>
        <strike val="0"/>
        <outline val="0"/>
        <shadow val="0"/>
        <u val="none"/>
        <vertAlign val="baseline"/>
        <sz val="14"/>
        <color auto="1"/>
        <name val="MrsEavesRoman"/>
        <scheme val="none"/>
      </font>
      <numFmt numFmtId="2" formatCode="0.00"/>
      <protection locked="1" hidden="0"/>
    </dxf>
    <dxf>
      <font>
        <strike val="0"/>
        <outline val="0"/>
        <shadow val="0"/>
        <u val="none"/>
        <vertAlign val="baseline"/>
        <sz val="14"/>
        <color auto="1"/>
        <name val="MrsEavesRoman"/>
        <scheme val="none"/>
      </font>
      <protection locked="1" hidden="0"/>
    </dxf>
    <dxf>
      <font>
        <strike val="0"/>
        <outline val="0"/>
        <shadow val="0"/>
        <u val="none"/>
        <vertAlign val="baseline"/>
        <sz val="14"/>
        <color auto="1"/>
        <name val="MrsEavesRoman"/>
        <scheme val="none"/>
      </font>
      <numFmt numFmtId="1" formatCode="0"/>
      <alignment horizontal="right" vertical="bottom" textRotation="0" wrapText="0" indent="0" justifyLastLine="0" shrinkToFit="0" readingOrder="0"/>
      <protection locked="1" hidden="0"/>
    </dxf>
    <dxf>
      <font>
        <strike val="0"/>
        <outline val="0"/>
        <shadow val="0"/>
        <u val="none"/>
        <vertAlign val="baseline"/>
        <sz val="14"/>
        <color auto="1"/>
        <name val="MrsEavesRoman"/>
        <scheme val="none"/>
      </font>
      <protection locked="1" hidden="0"/>
    </dxf>
    <dxf>
      <font>
        <strike val="0"/>
        <outline val="0"/>
        <shadow val="0"/>
        <u val="none"/>
        <vertAlign val="baseline"/>
        <sz val="14"/>
        <color auto="1"/>
        <name val="MrsEavesRoman"/>
        <scheme val="none"/>
      </font>
      <numFmt numFmtId="1" formatCode="0"/>
      <alignment horizontal="right" vertical="bottom" textRotation="0" wrapText="0" indent="0" justifyLastLine="0" shrinkToFit="0" readingOrder="0"/>
      <protection locked="1" hidden="0"/>
    </dxf>
    <dxf>
      <font>
        <strike val="0"/>
        <outline val="0"/>
        <shadow val="0"/>
        <u val="none"/>
        <vertAlign val="baseline"/>
        <sz val="14"/>
        <color auto="1"/>
        <name val="MrsEavesRoman"/>
        <scheme val="none"/>
      </font>
      <protection locked="1" hidden="0"/>
    </dxf>
    <dxf>
      <font>
        <strike val="0"/>
        <outline val="0"/>
        <shadow val="0"/>
        <u val="none"/>
        <vertAlign val="baseline"/>
        <sz val="14"/>
        <color auto="1"/>
        <name val="MrsEavesRoman"/>
        <scheme val="none"/>
      </font>
      <numFmt numFmtId="1" formatCode="0"/>
      <alignment horizontal="right" vertical="bottom" textRotation="0" wrapText="0" indent="0" justifyLastLine="0" shrinkToFit="0" readingOrder="0"/>
      <protection locked="1" hidden="0"/>
    </dxf>
    <dxf>
      <font>
        <strike val="0"/>
        <outline val="0"/>
        <shadow val="0"/>
        <u val="none"/>
        <vertAlign val="baseline"/>
        <sz val="14"/>
        <color auto="1"/>
        <name val="MrsEavesRoman"/>
        <scheme val="none"/>
      </font>
      <protection locked="1" hidden="0"/>
    </dxf>
    <dxf>
      <font>
        <strike val="0"/>
        <outline val="0"/>
        <shadow val="0"/>
        <u val="none"/>
        <vertAlign val="baseline"/>
        <sz val="14"/>
        <color auto="1"/>
        <name val="MrsEavesRoman"/>
        <scheme val="none"/>
      </font>
      <numFmt numFmtId="2" formatCode="0.00"/>
      <protection locked="1" hidden="0"/>
    </dxf>
    <dxf>
      <font>
        <strike val="0"/>
        <outline val="0"/>
        <shadow val="0"/>
        <u val="none"/>
        <vertAlign val="baseline"/>
        <sz val="14"/>
        <color auto="1"/>
        <name val="MrsEavesRoman"/>
        <scheme val="none"/>
      </font>
      <protection locked="1" hidden="0"/>
    </dxf>
    <dxf>
      <font>
        <strike val="0"/>
        <outline val="0"/>
        <shadow val="0"/>
        <u val="none"/>
        <vertAlign val="baseline"/>
        <sz val="14"/>
        <color auto="1"/>
        <name val="MrsEavesRoman"/>
        <scheme val="none"/>
      </font>
      <protection locked="1" hidden="0"/>
    </dxf>
    <dxf>
      <font>
        <strike val="0"/>
        <outline val="0"/>
        <shadow val="0"/>
        <u val="none"/>
        <vertAlign val="baseline"/>
        <sz val="14"/>
        <color auto="1"/>
        <name val="MrsEavesRoman"/>
        <scheme val="none"/>
      </font>
      <protection locked="1" hidden="0"/>
    </dxf>
    <dxf>
      <font>
        <strike val="0"/>
        <outline val="0"/>
        <shadow val="0"/>
        <u val="none"/>
        <vertAlign val="baseline"/>
        <sz val="14"/>
        <color auto="1"/>
        <name val="Nodesto Caps Condensed"/>
        <charset val="204"/>
        <scheme val="none"/>
      </font>
      <protection locked="1" hidden="0"/>
    </dxf>
    <dxf>
      <font>
        <strike val="0"/>
        <outline val="0"/>
        <shadow val="0"/>
        <u val="none"/>
        <vertAlign val="baseline"/>
        <sz val="12"/>
        <color auto="1"/>
        <name val="MrsEavesRoman"/>
        <scheme val="none"/>
      </font>
      <protection locked="0" hidden="0"/>
    </dxf>
    <dxf>
      <font>
        <strike val="0"/>
        <outline val="0"/>
        <shadow val="0"/>
        <u val="none"/>
        <vertAlign val="baseline"/>
        <sz val="12"/>
        <color auto="1"/>
        <name val="MrsEavesRoman"/>
        <scheme val="none"/>
      </font>
      <numFmt numFmtId="2" formatCode="0.00"/>
      <protection locked="0" hidden="0"/>
    </dxf>
    <dxf>
      <font>
        <strike val="0"/>
        <outline val="0"/>
        <shadow val="0"/>
        <u val="none"/>
        <vertAlign val="baseline"/>
        <sz val="12"/>
        <color auto="1"/>
        <name val="MrsEavesRoman"/>
        <scheme val="none"/>
      </font>
      <protection locked="0" hidden="0"/>
    </dxf>
    <dxf>
      <font>
        <strike val="0"/>
        <outline val="0"/>
        <shadow val="0"/>
        <u val="none"/>
        <vertAlign val="baseline"/>
        <sz val="12"/>
        <color auto="1"/>
        <name val="MrsEavesRoman"/>
        <scheme val="none"/>
      </font>
      <numFmt numFmtId="1" formatCode="0"/>
      <alignment horizontal="right" vertical="bottom" textRotation="0" wrapText="0" indent="0" justifyLastLine="0" shrinkToFit="0" readingOrder="0"/>
      <protection locked="0" hidden="0"/>
    </dxf>
    <dxf>
      <font>
        <strike val="0"/>
        <outline val="0"/>
        <shadow val="0"/>
        <u val="none"/>
        <vertAlign val="baseline"/>
        <sz val="12"/>
        <color auto="1"/>
        <name val="MrsEavesRoman"/>
        <scheme val="none"/>
      </font>
      <protection locked="0" hidden="0"/>
    </dxf>
    <dxf>
      <font>
        <strike val="0"/>
        <outline val="0"/>
        <shadow val="0"/>
        <u val="none"/>
        <vertAlign val="baseline"/>
        <sz val="12"/>
        <color auto="1"/>
        <name val="MrsEavesRoman"/>
        <scheme val="none"/>
      </font>
      <numFmt numFmtId="1" formatCode="0"/>
      <alignment horizontal="right" vertical="bottom" textRotation="0" wrapText="0" indent="0" justifyLastLine="0" shrinkToFit="0" readingOrder="0"/>
      <protection locked="0" hidden="0"/>
    </dxf>
    <dxf>
      <font>
        <strike val="0"/>
        <outline val="0"/>
        <shadow val="0"/>
        <u val="none"/>
        <vertAlign val="baseline"/>
        <sz val="12"/>
        <color auto="1"/>
        <name val="MrsEavesRoman"/>
        <scheme val="none"/>
      </font>
      <protection locked="0" hidden="0"/>
    </dxf>
    <dxf>
      <font>
        <strike val="0"/>
        <outline val="0"/>
        <shadow val="0"/>
        <u val="none"/>
        <vertAlign val="baseline"/>
        <sz val="12"/>
        <color auto="1"/>
        <name val="MrsEavesRoman"/>
        <scheme val="none"/>
      </font>
      <numFmt numFmtId="1" formatCode="0"/>
      <alignment horizontal="right" vertical="bottom" textRotation="0" wrapText="0" indent="0" justifyLastLine="0" shrinkToFit="0" readingOrder="0"/>
      <protection locked="0" hidden="0"/>
    </dxf>
    <dxf>
      <font>
        <strike val="0"/>
        <outline val="0"/>
        <shadow val="0"/>
        <u val="none"/>
        <vertAlign val="baseline"/>
        <sz val="12"/>
        <color auto="1"/>
        <name val="MrsEavesRoman"/>
        <scheme val="none"/>
      </font>
      <protection locked="0" hidden="0"/>
    </dxf>
    <dxf>
      <font>
        <strike val="0"/>
        <outline val="0"/>
        <shadow val="0"/>
        <u val="none"/>
        <vertAlign val="baseline"/>
        <sz val="12"/>
        <color auto="1"/>
        <name val="MrsEavesRoman"/>
        <scheme val="none"/>
      </font>
      <numFmt numFmtId="2" formatCode="0.00"/>
      <protection locked="0" hidden="0"/>
    </dxf>
    <dxf>
      <font>
        <strike val="0"/>
        <outline val="0"/>
        <shadow val="0"/>
        <u val="none"/>
        <vertAlign val="baseline"/>
        <sz val="12"/>
        <color auto="1"/>
        <name val="MrsEavesRoman"/>
        <scheme val="none"/>
      </font>
      <numFmt numFmtId="1" formatCode="0"/>
      <protection locked="0" hidden="0"/>
    </dxf>
    <dxf>
      <font>
        <strike val="0"/>
        <outline val="0"/>
        <shadow val="0"/>
        <u val="none"/>
        <vertAlign val="baseline"/>
        <sz val="12"/>
        <color auto="1"/>
        <name val="MrsEavesRoman"/>
        <scheme val="none"/>
      </font>
      <protection locked="0" hidden="0"/>
    </dxf>
    <dxf>
      <font>
        <strike val="0"/>
        <outline val="0"/>
        <shadow val="0"/>
        <u val="none"/>
        <vertAlign val="baseline"/>
        <sz val="14"/>
        <color auto="1"/>
        <name val="Nodesto Caps Condensed"/>
        <scheme val="none"/>
      </font>
      <alignment horizontal="center" vertical="center" textRotation="0" wrapText="0" indent="0" justifyLastLine="0" shrinkToFit="0" readingOrder="0"/>
      <protection locked="0" hidden="0"/>
    </dxf>
    <dxf>
      <font>
        <b val="0"/>
        <i val="0"/>
        <strike val="0"/>
        <condense val="0"/>
        <extend val="0"/>
        <outline val="0"/>
        <shadow val="0"/>
        <u val="none"/>
        <vertAlign val="baseline"/>
        <sz val="9.9"/>
        <color rgb="FF000000"/>
        <name val="Arial"/>
        <family val="2"/>
        <charset val="204"/>
        <scheme val="none"/>
      </font>
      <alignment horizontal="left" vertical="center" textRotation="0" wrapText="0" indent="2" justifyLastLine="0" shrinkToFit="0" readingOrder="0"/>
    </dxf>
    <dxf>
      <font>
        <b val="0"/>
        <i val="0"/>
        <strike val="0"/>
        <condense val="0"/>
        <extend val="0"/>
        <outline val="0"/>
        <shadow val="0"/>
        <u val="none"/>
        <vertAlign val="baseline"/>
        <sz val="12"/>
        <color rgb="FF000000"/>
        <name val="Arial Unicode MS"/>
        <family val="2"/>
        <charset val="204"/>
        <scheme val="none"/>
      </font>
      <fill>
        <patternFill patternType="solid">
          <fgColor indexed="64"/>
          <bgColor rgb="FFFFFF00"/>
        </patternFill>
      </fill>
      <alignment horizontal="general" vertical="center" textRotation="0" wrapText="0" indent="0" justifyLastLine="0" shrinkToFit="0" readingOrder="0"/>
    </dxf>
    <dxf>
      <font>
        <strike val="0"/>
        <outline val="0"/>
        <shadow val="0"/>
        <u val="none"/>
        <vertAlign val="baseline"/>
        <sz val="11"/>
        <color theme="6" tint="0.79998168889431442"/>
      </font>
      <fill>
        <patternFill patternType="solid">
          <fgColor indexed="64"/>
          <bgColor rgb="FF002060"/>
        </patternFill>
      </fill>
      <alignment horizontal="center" vertical="center" textRotation="0" wrapText="0" indent="0" justifyLastLine="0" shrinkToFit="0" readingOrder="0"/>
    </dxf>
    <dxf>
      <font>
        <b val="0"/>
        <i val="0"/>
        <strike val="0"/>
        <condense val="0"/>
        <extend val="0"/>
        <outline val="0"/>
        <shadow val="0"/>
        <u val="none"/>
        <vertAlign val="baseline"/>
        <sz val="12"/>
        <color rgb="FF000000"/>
        <name val="Arial Unicode MS"/>
        <family val="2"/>
        <charset val="204"/>
        <scheme val="none"/>
      </font>
      <alignment horizontal="general" vertical="center" textRotation="0" wrapText="0" indent="0" justifyLastLine="0" shrinkToFit="0" readingOrder="0"/>
    </dxf>
    <dxf>
      <font>
        <b val="0"/>
        <i val="0"/>
        <strike val="0"/>
        <condense val="0"/>
        <extend val="0"/>
        <outline val="0"/>
        <shadow val="0"/>
        <u val="none"/>
        <vertAlign val="baseline"/>
        <sz val="12"/>
        <color rgb="FF000000"/>
        <name val="Arial Unicode MS"/>
        <family val="2"/>
        <charset val="204"/>
        <scheme val="none"/>
      </font>
      <alignment horizontal="general" vertical="center" textRotation="0" wrapText="0" indent="0" justifyLastLine="0" shrinkToFit="0" readingOrder="0"/>
    </dxf>
    <dxf>
      <font>
        <b val="0"/>
        <i val="0"/>
        <strike val="0"/>
        <condense val="0"/>
        <extend val="0"/>
        <outline val="0"/>
        <shadow val="0"/>
        <u val="none"/>
        <vertAlign val="baseline"/>
        <sz val="12"/>
        <color rgb="FF000000"/>
        <name val="Arial Unicode MS"/>
        <family val="2"/>
        <charset val="204"/>
        <scheme val="none"/>
      </font>
      <fill>
        <patternFill patternType="solid">
          <fgColor indexed="64"/>
          <bgColor rgb="FFFFFF00"/>
        </patternFill>
      </fill>
      <alignment horizontal="general" vertical="center" textRotation="0" wrapText="0" indent="0" justifyLastLine="0" shrinkToFit="0" readingOrder="0"/>
    </dxf>
    <dxf>
      <font>
        <b val="0"/>
        <i val="0"/>
        <strike val="0"/>
        <condense val="0"/>
        <extend val="0"/>
        <outline val="0"/>
        <shadow val="0"/>
        <u val="none"/>
        <vertAlign val="baseline"/>
        <sz val="12"/>
        <color rgb="FF000000"/>
        <name val="Arial Unicode MS"/>
        <family val="2"/>
        <charset val="204"/>
        <scheme val="none"/>
      </font>
      <fill>
        <patternFill patternType="solid">
          <fgColor indexed="64"/>
          <bgColor rgb="FFFFFF00"/>
        </patternFill>
      </fill>
      <alignment horizontal="general" vertical="center" textRotation="0" wrapText="0" indent="0" justifyLastLine="0" shrinkToFit="0" readingOrder="0"/>
    </dxf>
    <dxf>
      <font>
        <b val="0"/>
        <i val="0"/>
        <strike val="0"/>
        <condense val="0"/>
        <extend val="0"/>
        <outline val="0"/>
        <shadow val="0"/>
        <u val="none"/>
        <vertAlign val="baseline"/>
        <sz val="12"/>
        <color rgb="FF000000"/>
        <name val="Arial Unicode MS"/>
        <family val="2"/>
        <charset val="204"/>
        <scheme val="none"/>
      </font>
      <alignment horizontal="general" vertical="center" textRotation="0" wrapText="0" indent="0" justifyLastLine="0" shrinkToFit="0" readingOrder="0"/>
    </dxf>
    <dxf>
      <font>
        <b val="0"/>
        <i val="0"/>
        <strike val="0"/>
        <condense val="0"/>
        <extend val="0"/>
        <outline val="0"/>
        <shadow val="0"/>
        <u val="none"/>
        <vertAlign val="baseline"/>
        <sz val="12"/>
        <color rgb="FF000000"/>
        <name val="Arial Unicode MS"/>
        <family val="2"/>
        <charset val="204"/>
        <scheme val="none"/>
      </font>
      <alignment horizontal="general" vertical="center"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s>
  <tableStyles count="0" defaultTableStyle="TableStyleMedium2" defaultPivotStyle="PivotStyleLight16"/>
  <colors>
    <mruColors>
      <color rgb="FF00123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externalLink" Target="externalLinks/externalLink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sheetMetadata" Target="metadata.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5.png"/><Relationship Id="rId7" Type="http://schemas.openxmlformats.org/officeDocument/2006/relationships/image" Target="../media/image9.png"/><Relationship Id="rId2" Type="http://schemas.openxmlformats.org/officeDocument/2006/relationships/image" Target="../media/image4.png"/><Relationship Id="rId1" Type="http://schemas.openxmlformats.org/officeDocument/2006/relationships/image" Target="../media/image3.png"/><Relationship Id="rId6" Type="http://schemas.openxmlformats.org/officeDocument/2006/relationships/image" Target="../media/image8.png"/><Relationship Id="rId5" Type="http://schemas.openxmlformats.org/officeDocument/2006/relationships/image" Target="../media/image7.png"/><Relationship Id="rId4" Type="http://schemas.openxmlformats.org/officeDocument/2006/relationships/image" Target="../media/image6.png"/></Relationships>
</file>

<file path=xl/drawings/_rels/drawing3.xml.rels><?xml version="1.0" encoding="UTF-8" standalone="yes"?>
<Relationships xmlns="http://schemas.openxmlformats.org/package/2006/relationships"><Relationship Id="rId8" Type="http://schemas.openxmlformats.org/officeDocument/2006/relationships/image" Target="../media/image10.emf"/><Relationship Id="rId3" Type="http://schemas.openxmlformats.org/officeDocument/2006/relationships/image" Target="../media/image5.png"/><Relationship Id="rId7" Type="http://schemas.openxmlformats.org/officeDocument/2006/relationships/image" Target="../media/image9.png"/><Relationship Id="rId2" Type="http://schemas.openxmlformats.org/officeDocument/2006/relationships/image" Target="../media/image4.png"/><Relationship Id="rId1" Type="http://schemas.openxmlformats.org/officeDocument/2006/relationships/image" Target="../media/image3.png"/><Relationship Id="rId6" Type="http://schemas.openxmlformats.org/officeDocument/2006/relationships/image" Target="../media/image8.png"/><Relationship Id="rId5" Type="http://schemas.openxmlformats.org/officeDocument/2006/relationships/image" Target="../media/image7.png"/><Relationship Id="rId4" Type="http://schemas.openxmlformats.org/officeDocument/2006/relationships/image" Target="../media/image6.png"/></Relationships>
</file>

<file path=xl/drawings/_rels/drawing4.xml.rels><?xml version="1.0" encoding="UTF-8" standalone="yes"?>
<Relationships xmlns="http://schemas.openxmlformats.org/package/2006/relationships"><Relationship Id="rId3" Type="http://schemas.openxmlformats.org/officeDocument/2006/relationships/image" Target="../media/image8.png"/><Relationship Id="rId7" Type="http://schemas.openxmlformats.org/officeDocument/2006/relationships/image" Target="../media/image15.png"/><Relationship Id="rId2" Type="http://schemas.openxmlformats.org/officeDocument/2006/relationships/image" Target="../media/image11.png"/><Relationship Id="rId1" Type="http://schemas.openxmlformats.org/officeDocument/2006/relationships/image" Target="../media/image5.png"/><Relationship Id="rId6" Type="http://schemas.openxmlformats.org/officeDocument/2006/relationships/image" Target="../media/image14.png"/><Relationship Id="rId5" Type="http://schemas.openxmlformats.org/officeDocument/2006/relationships/image" Target="../media/image13.png"/><Relationship Id="rId4" Type="http://schemas.openxmlformats.org/officeDocument/2006/relationships/image" Target="../media/image12.png"/></Relationships>
</file>

<file path=xl/drawings/_rels/drawing5.xml.rels><?xml version="1.0" encoding="UTF-8" standalone="yes"?>
<Relationships xmlns="http://schemas.openxmlformats.org/package/2006/relationships"><Relationship Id="rId26" Type="http://schemas.openxmlformats.org/officeDocument/2006/relationships/image" Target="../media/image35.png"/><Relationship Id="rId117" Type="http://schemas.openxmlformats.org/officeDocument/2006/relationships/image" Target="../media/image120.png"/><Relationship Id="rId21" Type="http://schemas.openxmlformats.org/officeDocument/2006/relationships/image" Target="../media/image30.png"/><Relationship Id="rId42" Type="http://schemas.openxmlformats.org/officeDocument/2006/relationships/image" Target="../media/image51.png"/><Relationship Id="rId47" Type="http://schemas.openxmlformats.org/officeDocument/2006/relationships/image" Target="../media/image4.png"/><Relationship Id="rId63" Type="http://schemas.openxmlformats.org/officeDocument/2006/relationships/image" Target="../media/image68.png"/><Relationship Id="rId68" Type="http://schemas.openxmlformats.org/officeDocument/2006/relationships/image" Target="../media/image73.png"/><Relationship Id="rId84" Type="http://schemas.openxmlformats.org/officeDocument/2006/relationships/image" Target="../media/image88.png"/><Relationship Id="rId89" Type="http://schemas.openxmlformats.org/officeDocument/2006/relationships/image" Target="../media/image93.png"/><Relationship Id="rId112" Type="http://schemas.openxmlformats.org/officeDocument/2006/relationships/image" Target="../media/image115.png"/><Relationship Id="rId133" Type="http://schemas.openxmlformats.org/officeDocument/2006/relationships/image" Target="../media/image136.png"/><Relationship Id="rId138" Type="http://schemas.openxmlformats.org/officeDocument/2006/relationships/image" Target="../media/image141.png"/><Relationship Id="rId16" Type="http://schemas.openxmlformats.org/officeDocument/2006/relationships/image" Target="../media/image25.png"/><Relationship Id="rId107" Type="http://schemas.openxmlformats.org/officeDocument/2006/relationships/image" Target="../media/image110.png"/><Relationship Id="rId11" Type="http://schemas.openxmlformats.org/officeDocument/2006/relationships/image" Target="../media/image20.png"/><Relationship Id="rId32" Type="http://schemas.openxmlformats.org/officeDocument/2006/relationships/image" Target="../media/image41.png"/><Relationship Id="rId37" Type="http://schemas.openxmlformats.org/officeDocument/2006/relationships/image" Target="../media/image46.png"/><Relationship Id="rId53" Type="http://schemas.openxmlformats.org/officeDocument/2006/relationships/image" Target="../media/image59.png"/><Relationship Id="rId58" Type="http://schemas.openxmlformats.org/officeDocument/2006/relationships/image" Target="../media/image6.png"/><Relationship Id="rId74" Type="http://schemas.openxmlformats.org/officeDocument/2006/relationships/image" Target="../media/image79.png"/><Relationship Id="rId79" Type="http://schemas.openxmlformats.org/officeDocument/2006/relationships/image" Target="../media/image84.png"/><Relationship Id="rId102" Type="http://schemas.openxmlformats.org/officeDocument/2006/relationships/image" Target="../media/image105.png"/><Relationship Id="rId123" Type="http://schemas.openxmlformats.org/officeDocument/2006/relationships/image" Target="../media/image126.png"/><Relationship Id="rId128" Type="http://schemas.openxmlformats.org/officeDocument/2006/relationships/image" Target="../media/image131.png"/><Relationship Id="rId144" Type="http://schemas.openxmlformats.org/officeDocument/2006/relationships/image" Target="../media/image147.png"/><Relationship Id="rId5" Type="http://schemas.openxmlformats.org/officeDocument/2006/relationships/image" Target="../media/image12.png"/><Relationship Id="rId90" Type="http://schemas.openxmlformats.org/officeDocument/2006/relationships/image" Target="../media/image94.png"/><Relationship Id="rId95" Type="http://schemas.openxmlformats.org/officeDocument/2006/relationships/image" Target="../media/image99.png"/><Relationship Id="rId22" Type="http://schemas.openxmlformats.org/officeDocument/2006/relationships/image" Target="../media/image31.png"/><Relationship Id="rId27" Type="http://schemas.openxmlformats.org/officeDocument/2006/relationships/image" Target="../media/image36.png"/><Relationship Id="rId43" Type="http://schemas.openxmlformats.org/officeDocument/2006/relationships/image" Target="../media/image7.png"/><Relationship Id="rId48" Type="http://schemas.openxmlformats.org/officeDocument/2006/relationships/image" Target="../media/image54.png"/><Relationship Id="rId64" Type="http://schemas.openxmlformats.org/officeDocument/2006/relationships/image" Target="../media/image69.png"/><Relationship Id="rId69" Type="http://schemas.openxmlformats.org/officeDocument/2006/relationships/image" Target="../media/image74.png"/><Relationship Id="rId113" Type="http://schemas.openxmlformats.org/officeDocument/2006/relationships/image" Target="../media/image116.png"/><Relationship Id="rId118" Type="http://schemas.openxmlformats.org/officeDocument/2006/relationships/image" Target="../media/image121.png"/><Relationship Id="rId134" Type="http://schemas.openxmlformats.org/officeDocument/2006/relationships/image" Target="../media/image137.png"/><Relationship Id="rId139" Type="http://schemas.openxmlformats.org/officeDocument/2006/relationships/image" Target="../media/image142.png"/><Relationship Id="rId80" Type="http://schemas.openxmlformats.org/officeDocument/2006/relationships/image" Target="../media/image85.png"/><Relationship Id="rId85" Type="http://schemas.openxmlformats.org/officeDocument/2006/relationships/image" Target="../media/image89.png"/><Relationship Id="rId3" Type="http://schemas.openxmlformats.org/officeDocument/2006/relationships/image" Target="../media/image11.png"/><Relationship Id="rId12" Type="http://schemas.openxmlformats.org/officeDocument/2006/relationships/image" Target="../media/image21.png"/><Relationship Id="rId17" Type="http://schemas.openxmlformats.org/officeDocument/2006/relationships/image" Target="../media/image26.png"/><Relationship Id="rId25" Type="http://schemas.openxmlformats.org/officeDocument/2006/relationships/image" Target="../media/image34.png"/><Relationship Id="rId33" Type="http://schemas.openxmlformats.org/officeDocument/2006/relationships/image" Target="../media/image42.png"/><Relationship Id="rId38" Type="http://schemas.openxmlformats.org/officeDocument/2006/relationships/image" Target="../media/image47.png"/><Relationship Id="rId46" Type="http://schemas.openxmlformats.org/officeDocument/2006/relationships/image" Target="../media/image53.png"/><Relationship Id="rId59" Type="http://schemas.openxmlformats.org/officeDocument/2006/relationships/image" Target="../media/image64.png"/><Relationship Id="rId67" Type="http://schemas.openxmlformats.org/officeDocument/2006/relationships/image" Target="../media/image72.png"/><Relationship Id="rId103" Type="http://schemas.openxmlformats.org/officeDocument/2006/relationships/image" Target="../media/image106.png"/><Relationship Id="rId108" Type="http://schemas.openxmlformats.org/officeDocument/2006/relationships/image" Target="../media/image111.png"/><Relationship Id="rId116" Type="http://schemas.openxmlformats.org/officeDocument/2006/relationships/image" Target="../media/image119.png"/><Relationship Id="rId124" Type="http://schemas.openxmlformats.org/officeDocument/2006/relationships/image" Target="../media/image127.png"/><Relationship Id="rId129" Type="http://schemas.openxmlformats.org/officeDocument/2006/relationships/image" Target="../media/image132.png"/><Relationship Id="rId137" Type="http://schemas.openxmlformats.org/officeDocument/2006/relationships/image" Target="../media/image140.png"/><Relationship Id="rId20" Type="http://schemas.openxmlformats.org/officeDocument/2006/relationships/image" Target="../media/image29.png"/><Relationship Id="rId41" Type="http://schemas.openxmlformats.org/officeDocument/2006/relationships/image" Target="../media/image50.png"/><Relationship Id="rId54" Type="http://schemas.openxmlformats.org/officeDocument/2006/relationships/image" Target="../media/image60.png"/><Relationship Id="rId62" Type="http://schemas.openxmlformats.org/officeDocument/2006/relationships/image" Target="../media/image67.png"/><Relationship Id="rId70" Type="http://schemas.openxmlformats.org/officeDocument/2006/relationships/image" Target="../media/image75.png"/><Relationship Id="rId75" Type="http://schemas.openxmlformats.org/officeDocument/2006/relationships/image" Target="../media/image80.png"/><Relationship Id="rId83" Type="http://schemas.openxmlformats.org/officeDocument/2006/relationships/image" Target="../media/image87.png"/><Relationship Id="rId88" Type="http://schemas.openxmlformats.org/officeDocument/2006/relationships/image" Target="../media/image92.png"/><Relationship Id="rId91" Type="http://schemas.openxmlformats.org/officeDocument/2006/relationships/image" Target="../media/image95.png"/><Relationship Id="rId96" Type="http://schemas.openxmlformats.org/officeDocument/2006/relationships/image" Target="../media/image100.png"/><Relationship Id="rId111" Type="http://schemas.openxmlformats.org/officeDocument/2006/relationships/image" Target="../media/image114.png"/><Relationship Id="rId132" Type="http://schemas.openxmlformats.org/officeDocument/2006/relationships/image" Target="../media/image135.png"/><Relationship Id="rId140" Type="http://schemas.openxmlformats.org/officeDocument/2006/relationships/image" Target="../media/image143.png"/><Relationship Id="rId145" Type="http://schemas.openxmlformats.org/officeDocument/2006/relationships/image" Target="../media/image148.png"/><Relationship Id="rId1" Type="http://schemas.openxmlformats.org/officeDocument/2006/relationships/image" Target="../media/image13.png"/><Relationship Id="rId6" Type="http://schemas.openxmlformats.org/officeDocument/2006/relationships/image" Target="../media/image16.png"/><Relationship Id="rId15" Type="http://schemas.openxmlformats.org/officeDocument/2006/relationships/image" Target="../media/image24.png"/><Relationship Id="rId23" Type="http://schemas.openxmlformats.org/officeDocument/2006/relationships/image" Target="../media/image32.png"/><Relationship Id="rId28" Type="http://schemas.openxmlformats.org/officeDocument/2006/relationships/image" Target="../media/image37.png"/><Relationship Id="rId36" Type="http://schemas.openxmlformats.org/officeDocument/2006/relationships/image" Target="../media/image45.png"/><Relationship Id="rId49" Type="http://schemas.openxmlformats.org/officeDocument/2006/relationships/image" Target="../media/image55.png"/><Relationship Id="rId57" Type="http://schemas.openxmlformats.org/officeDocument/2006/relationships/image" Target="../media/image63.png"/><Relationship Id="rId106" Type="http://schemas.openxmlformats.org/officeDocument/2006/relationships/image" Target="../media/image109.png"/><Relationship Id="rId114" Type="http://schemas.openxmlformats.org/officeDocument/2006/relationships/image" Target="../media/image117.png"/><Relationship Id="rId119" Type="http://schemas.openxmlformats.org/officeDocument/2006/relationships/image" Target="../media/image122.png"/><Relationship Id="rId127" Type="http://schemas.openxmlformats.org/officeDocument/2006/relationships/image" Target="../media/image130.png"/><Relationship Id="rId10" Type="http://schemas.openxmlformats.org/officeDocument/2006/relationships/image" Target="../media/image19.png"/><Relationship Id="rId31" Type="http://schemas.openxmlformats.org/officeDocument/2006/relationships/image" Target="../media/image40.png"/><Relationship Id="rId44" Type="http://schemas.openxmlformats.org/officeDocument/2006/relationships/image" Target="../media/image52.png"/><Relationship Id="rId52" Type="http://schemas.openxmlformats.org/officeDocument/2006/relationships/image" Target="../media/image58.png"/><Relationship Id="rId60" Type="http://schemas.openxmlformats.org/officeDocument/2006/relationships/image" Target="../media/image65.png"/><Relationship Id="rId65" Type="http://schemas.openxmlformats.org/officeDocument/2006/relationships/image" Target="../media/image70.png"/><Relationship Id="rId73" Type="http://schemas.openxmlformats.org/officeDocument/2006/relationships/image" Target="../media/image78.png"/><Relationship Id="rId78" Type="http://schemas.openxmlformats.org/officeDocument/2006/relationships/image" Target="../media/image83.png"/><Relationship Id="rId81" Type="http://schemas.openxmlformats.org/officeDocument/2006/relationships/image" Target="../media/image14.png"/><Relationship Id="rId86" Type="http://schemas.openxmlformats.org/officeDocument/2006/relationships/image" Target="../media/image90.png"/><Relationship Id="rId94" Type="http://schemas.openxmlformats.org/officeDocument/2006/relationships/image" Target="../media/image98.png"/><Relationship Id="rId99" Type="http://schemas.openxmlformats.org/officeDocument/2006/relationships/image" Target="../media/image102.png"/><Relationship Id="rId101" Type="http://schemas.openxmlformats.org/officeDocument/2006/relationships/image" Target="../media/image104.png"/><Relationship Id="rId122" Type="http://schemas.openxmlformats.org/officeDocument/2006/relationships/image" Target="../media/image125.png"/><Relationship Id="rId130" Type="http://schemas.openxmlformats.org/officeDocument/2006/relationships/image" Target="../media/image133.png"/><Relationship Id="rId135" Type="http://schemas.openxmlformats.org/officeDocument/2006/relationships/image" Target="../media/image138.png"/><Relationship Id="rId143" Type="http://schemas.openxmlformats.org/officeDocument/2006/relationships/image" Target="../media/image146.png"/><Relationship Id="rId4" Type="http://schemas.openxmlformats.org/officeDocument/2006/relationships/image" Target="../media/image8.png"/><Relationship Id="rId9" Type="http://schemas.openxmlformats.org/officeDocument/2006/relationships/image" Target="../media/image18.png"/><Relationship Id="rId13" Type="http://schemas.openxmlformats.org/officeDocument/2006/relationships/image" Target="../media/image22.png"/><Relationship Id="rId18" Type="http://schemas.openxmlformats.org/officeDocument/2006/relationships/image" Target="../media/image27.png"/><Relationship Id="rId39" Type="http://schemas.openxmlformats.org/officeDocument/2006/relationships/image" Target="../media/image48.png"/><Relationship Id="rId109" Type="http://schemas.openxmlformats.org/officeDocument/2006/relationships/image" Target="../media/image112.png"/><Relationship Id="rId34" Type="http://schemas.openxmlformats.org/officeDocument/2006/relationships/image" Target="../media/image43.png"/><Relationship Id="rId50" Type="http://schemas.openxmlformats.org/officeDocument/2006/relationships/image" Target="../media/image56.png"/><Relationship Id="rId55" Type="http://schemas.openxmlformats.org/officeDocument/2006/relationships/image" Target="../media/image61.png"/><Relationship Id="rId76" Type="http://schemas.openxmlformats.org/officeDocument/2006/relationships/image" Target="../media/image81.png"/><Relationship Id="rId97" Type="http://schemas.openxmlformats.org/officeDocument/2006/relationships/image" Target="../media/image15.png"/><Relationship Id="rId104" Type="http://schemas.openxmlformats.org/officeDocument/2006/relationships/image" Target="../media/image107.png"/><Relationship Id="rId120" Type="http://schemas.openxmlformats.org/officeDocument/2006/relationships/image" Target="../media/image123.png"/><Relationship Id="rId125" Type="http://schemas.openxmlformats.org/officeDocument/2006/relationships/image" Target="../media/image128.png"/><Relationship Id="rId141" Type="http://schemas.openxmlformats.org/officeDocument/2006/relationships/image" Target="../media/image144.png"/><Relationship Id="rId146" Type="http://schemas.openxmlformats.org/officeDocument/2006/relationships/image" Target="../media/image149.png"/><Relationship Id="rId7" Type="http://schemas.openxmlformats.org/officeDocument/2006/relationships/image" Target="../media/image9.png"/><Relationship Id="rId71" Type="http://schemas.openxmlformats.org/officeDocument/2006/relationships/image" Target="../media/image76.png"/><Relationship Id="rId92" Type="http://schemas.openxmlformats.org/officeDocument/2006/relationships/image" Target="../media/image96.png"/><Relationship Id="rId2" Type="http://schemas.openxmlformats.org/officeDocument/2006/relationships/image" Target="../media/image5.png"/><Relationship Id="rId29" Type="http://schemas.openxmlformats.org/officeDocument/2006/relationships/image" Target="../media/image38.png"/><Relationship Id="rId24" Type="http://schemas.openxmlformats.org/officeDocument/2006/relationships/image" Target="../media/image33.png"/><Relationship Id="rId40" Type="http://schemas.openxmlformats.org/officeDocument/2006/relationships/image" Target="../media/image49.png"/><Relationship Id="rId45" Type="http://schemas.openxmlformats.org/officeDocument/2006/relationships/image" Target="../media/image3.png"/><Relationship Id="rId66" Type="http://schemas.openxmlformats.org/officeDocument/2006/relationships/image" Target="../media/image71.png"/><Relationship Id="rId87" Type="http://schemas.openxmlformats.org/officeDocument/2006/relationships/image" Target="../media/image91.png"/><Relationship Id="rId110" Type="http://schemas.openxmlformats.org/officeDocument/2006/relationships/image" Target="../media/image113.png"/><Relationship Id="rId115" Type="http://schemas.openxmlformats.org/officeDocument/2006/relationships/image" Target="../media/image118.png"/><Relationship Id="rId131" Type="http://schemas.openxmlformats.org/officeDocument/2006/relationships/image" Target="../media/image134.png"/><Relationship Id="rId136" Type="http://schemas.openxmlformats.org/officeDocument/2006/relationships/image" Target="../media/image139.png"/><Relationship Id="rId61" Type="http://schemas.openxmlformats.org/officeDocument/2006/relationships/image" Target="../media/image66.png"/><Relationship Id="rId82" Type="http://schemas.openxmlformats.org/officeDocument/2006/relationships/image" Target="../media/image86.png"/><Relationship Id="rId19" Type="http://schemas.openxmlformats.org/officeDocument/2006/relationships/image" Target="../media/image28.png"/><Relationship Id="rId14" Type="http://schemas.openxmlformats.org/officeDocument/2006/relationships/image" Target="../media/image23.png"/><Relationship Id="rId30" Type="http://schemas.openxmlformats.org/officeDocument/2006/relationships/image" Target="../media/image39.png"/><Relationship Id="rId35" Type="http://schemas.openxmlformats.org/officeDocument/2006/relationships/image" Target="../media/image44.png"/><Relationship Id="rId56" Type="http://schemas.openxmlformats.org/officeDocument/2006/relationships/image" Target="../media/image62.png"/><Relationship Id="rId77" Type="http://schemas.openxmlformats.org/officeDocument/2006/relationships/image" Target="../media/image82.png"/><Relationship Id="rId100" Type="http://schemas.openxmlformats.org/officeDocument/2006/relationships/image" Target="../media/image103.png"/><Relationship Id="rId105" Type="http://schemas.openxmlformats.org/officeDocument/2006/relationships/image" Target="../media/image108.png"/><Relationship Id="rId126" Type="http://schemas.openxmlformats.org/officeDocument/2006/relationships/image" Target="../media/image129.png"/><Relationship Id="rId8" Type="http://schemas.openxmlformats.org/officeDocument/2006/relationships/image" Target="../media/image17.png"/><Relationship Id="rId51" Type="http://schemas.openxmlformats.org/officeDocument/2006/relationships/image" Target="../media/image57.png"/><Relationship Id="rId72" Type="http://schemas.openxmlformats.org/officeDocument/2006/relationships/image" Target="../media/image77.png"/><Relationship Id="rId93" Type="http://schemas.openxmlformats.org/officeDocument/2006/relationships/image" Target="../media/image97.png"/><Relationship Id="rId98" Type="http://schemas.openxmlformats.org/officeDocument/2006/relationships/image" Target="../media/image101.png"/><Relationship Id="rId121" Type="http://schemas.openxmlformats.org/officeDocument/2006/relationships/image" Target="../media/image124.png"/><Relationship Id="rId142" Type="http://schemas.openxmlformats.org/officeDocument/2006/relationships/image" Target="../media/image145.png"/></Relationships>
</file>

<file path=xl/drawings/drawing1.xml><?xml version="1.0" encoding="utf-8"?>
<xdr:wsDr xmlns:xdr="http://schemas.openxmlformats.org/drawingml/2006/spreadsheetDrawing" xmlns:a="http://schemas.openxmlformats.org/drawingml/2006/main">
  <xdr:oneCellAnchor>
    <xdr:from>
      <xdr:col>44</xdr:col>
      <xdr:colOff>0</xdr:colOff>
      <xdr:row>1</xdr:row>
      <xdr:rowOff>160973</xdr:rowOff>
    </xdr:from>
    <xdr:ext cx="1362075" cy="749141"/>
    <xdr:pic>
      <xdr:nvPicPr>
        <xdr:cNvPr id="2" name="Picture 6">
          <a:extLst>
            <a:ext uri="{FF2B5EF4-FFF2-40B4-BE49-F238E27FC236}">
              <a16:creationId xmlns:a16="http://schemas.microsoft.com/office/drawing/2014/main" id="{61575319-4B71-4388-B52F-D187087CDBBF}"/>
            </a:ext>
          </a:extLst>
        </xdr:cNvPr>
        <xdr:cNvPicPr>
          <a:picLocks noChangeAspect="1"/>
        </xdr:cNvPicPr>
      </xdr:nvPicPr>
      <xdr:blipFill>
        <a:blip xmlns:r="http://schemas.openxmlformats.org/officeDocument/2006/relationships" r:embed="rId1"/>
        <a:stretch>
          <a:fillRect/>
        </a:stretch>
      </xdr:blipFill>
      <xdr:spPr>
        <a:xfrm>
          <a:off x="10972800" y="418148"/>
          <a:ext cx="1362075" cy="749141"/>
        </a:xfrm>
        <a:prstGeom prst="rect">
          <a:avLst/>
        </a:prstGeom>
      </xdr:spPr>
    </xdr:pic>
    <xdr:clientData/>
  </xdr:oneCellAnchor>
</xdr:wsDr>
</file>

<file path=xl/drawings/drawing2.xml><?xml version="1.0" encoding="utf-8"?>
<xdr:wsDr xmlns:xdr="http://schemas.openxmlformats.org/drawingml/2006/spreadsheetDrawing" xmlns:a="http://schemas.openxmlformats.org/drawingml/2006/main">
  <xdr:twoCellAnchor>
    <xdr:from>
      <xdr:col>23</xdr:col>
      <xdr:colOff>110195</xdr:colOff>
      <xdr:row>8</xdr:row>
      <xdr:rowOff>7965</xdr:rowOff>
    </xdr:from>
    <xdr:to>
      <xdr:col>28</xdr:col>
      <xdr:colOff>52387</xdr:colOff>
      <xdr:row>8</xdr:row>
      <xdr:rowOff>12727</xdr:rowOff>
    </xdr:to>
    <xdr:cxnSp macro="">
      <xdr:nvCxnSpPr>
        <xdr:cNvPr id="2" name="Straight Connector 58">
          <a:extLst>
            <a:ext uri="{FF2B5EF4-FFF2-40B4-BE49-F238E27FC236}">
              <a16:creationId xmlns:a16="http://schemas.microsoft.com/office/drawing/2014/main" id="{60864D5B-387A-423A-BD5B-B814FD656427}"/>
            </a:ext>
          </a:extLst>
        </xdr:cNvPr>
        <xdr:cNvCxnSpPr>
          <a:stCxn id="4" idx="1"/>
        </xdr:cNvCxnSpPr>
      </xdr:nvCxnSpPr>
      <xdr:spPr>
        <a:xfrm flipH="1">
          <a:off x="4491695" y="1531965"/>
          <a:ext cx="894692" cy="4762"/>
        </a:xfrm>
        <a:prstGeom prst="line">
          <a:avLst/>
        </a:prstGeom>
        <a:ln w="53975">
          <a:prstDash val="sysDot"/>
        </a:ln>
      </xdr:spPr>
      <xdr:style>
        <a:lnRef idx="1">
          <a:schemeClr val="accent6"/>
        </a:lnRef>
        <a:fillRef idx="0">
          <a:schemeClr val="accent6"/>
        </a:fillRef>
        <a:effectRef idx="0">
          <a:schemeClr val="accent6"/>
        </a:effectRef>
        <a:fontRef idx="minor">
          <a:schemeClr val="tx1"/>
        </a:fontRef>
      </xdr:style>
    </xdr:cxnSp>
    <xdr:clientData/>
  </xdr:twoCellAnchor>
  <xdr:twoCellAnchor editAs="oneCell">
    <xdr:from>
      <xdr:col>45</xdr:col>
      <xdr:colOff>0</xdr:colOff>
      <xdr:row>36</xdr:row>
      <xdr:rowOff>1</xdr:rowOff>
    </xdr:from>
    <xdr:to>
      <xdr:col>45</xdr:col>
      <xdr:colOff>6095</xdr:colOff>
      <xdr:row>36</xdr:row>
      <xdr:rowOff>6096</xdr:rowOff>
    </xdr:to>
    <xdr:pic>
      <xdr:nvPicPr>
        <xdr:cNvPr id="3" name="Picture 1">
          <a:extLst>
            <a:ext uri="{FF2B5EF4-FFF2-40B4-BE49-F238E27FC236}">
              <a16:creationId xmlns:a16="http://schemas.microsoft.com/office/drawing/2014/main" id="{FBF3327B-F2F7-493D-87D8-726B3E8A5614}"/>
            </a:ext>
          </a:extLst>
        </xdr:cNvPr>
        <xdr:cNvPicPr>
          <a:picLocks noChangeAspect="1"/>
        </xdr:cNvPicPr>
      </xdr:nvPicPr>
      <xdr:blipFill>
        <a:blip xmlns:r="http://schemas.openxmlformats.org/officeDocument/2006/relationships" r:embed="rId1"/>
        <a:stretch>
          <a:fillRect/>
        </a:stretch>
      </xdr:blipFill>
      <xdr:spPr>
        <a:xfrm>
          <a:off x="8572500" y="6858001"/>
          <a:ext cx="6095" cy="6095"/>
        </a:xfrm>
        <a:prstGeom prst="rect">
          <a:avLst/>
        </a:prstGeom>
      </xdr:spPr>
    </xdr:pic>
    <xdr:clientData/>
  </xdr:twoCellAnchor>
  <xdr:twoCellAnchor editAs="oneCell">
    <xdr:from>
      <xdr:col>28</xdr:col>
      <xdr:colOff>52387</xdr:colOff>
      <xdr:row>7</xdr:row>
      <xdr:rowOff>54769</xdr:rowOff>
    </xdr:from>
    <xdr:to>
      <xdr:col>29</xdr:col>
      <xdr:colOff>93208</xdr:colOff>
      <xdr:row>8</xdr:row>
      <xdr:rowOff>150019</xdr:rowOff>
    </xdr:to>
    <xdr:pic>
      <xdr:nvPicPr>
        <xdr:cNvPr id="4" name="Picture 5">
          <a:extLst>
            <a:ext uri="{FF2B5EF4-FFF2-40B4-BE49-F238E27FC236}">
              <a16:creationId xmlns:a16="http://schemas.microsoft.com/office/drawing/2014/main" id="{AB54006B-79B6-42DA-AE83-174AC663849D}"/>
            </a:ext>
          </a:extLst>
        </xdr:cNvPr>
        <xdr:cNvPicPr>
          <a:picLocks noChangeAspect="1"/>
        </xdr:cNvPicPr>
      </xdr:nvPicPr>
      <xdr:blipFill>
        <a:blip xmlns:r="http://schemas.openxmlformats.org/officeDocument/2006/relationships" r:embed="rId2"/>
        <a:stretch>
          <a:fillRect/>
        </a:stretch>
      </xdr:blipFill>
      <xdr:spPr>
        <a:xfrm>
          <a:off x="5386387" y="1388269"/>
          <a:ext cx="285750" cy="285750"/>
        </a:xfrm>
        <a:prstGeom prst="rect">
          <a:avLst/>
        </a:prstGeom>
      </xdr:spPr>
    </xdr:pic>
    <xdr:clientData/>
  </xdr:twoCellAnchor>
  <xdr:twoCellAnchor editAs="oneCell">
    <xdr:from>
      <xdr:col>22</xdr:col>
      <xdr:colOff>47625</xdr:colOff>
      <xdr:row>7</xdr:row>
      <xdr:rowOff>52387</xdr:rowOff>
    </xdr:from>
    <xdr:to>
      <xdr:col>23</xdr:col>
      <xdr:colOff>88447</xdr:colOff>
      <xdr:row>8</xdr:row>
      <xdr:rowOff>147637</xdr:rowOff>
    </xdr:to>
    <xdr:pic>
      <xdr:nvPicPr>
        <xdr:cNvPr id="5" name="Picture 6">
          <a:extLst>
            <a:ext uri="{FF2B5EF4-FFF2-40B4-BE49-F238E27FC236}">
              <a16:creationId xmlns:a16="http://schemas.microsoft.com/office/drawing/2014/main" id="{284F14C9-867E-4F8F-94CB-29AEA250A49F}"/>
            </a:ext>
          </a:extLst>
        </xdr:cNvPr>
        <xdr:cNvPicPr>
          <a:picLocks noChangeAspect="1"/>
        </xdr:cNvPicPr>
      </xdr:nvPicPr>
      <xdr:blipFill>
        <a:blip xmlns:r="http://schemas.openxmlformats.org/officeDocument/2006/relationships" r:embed="rId2"/>
        <a:stretch>
          <a:fillRect/>
        </a:stretch>
      </xdr:blipFill>
      <xdr:spPr>
        <a:xfrm>
          <a:off x="4238625" y="1385887"/>
          <a:ext cx="285750" cy="285750"/>
        </a:xfrm>
        <a:prstGeom prst="rect">
          <a:avLst/>
        </a:prstGeom>
      </xdr:spPr>
    </xdr:pic>
    <xdr:clientData/>
  </xdr:twoCellAnchor>
  <xdr:twoCellAnchor editAs="oneCell">
    <xdr:from>
      <xdr:col>65</xdr:col>
      <xdr:colOff>118358</xdr:colOff>
      <xdr:row>83</xdr:row>
      <xdr:rowOff>2381</xdr:rowOff>
    </xdr:from>
    <xdr:to>
      <xdr:col>66</xdr:col>
      <xdr:colOff>32356</xdr:colOff>
      <xdr:row>85</xdr:row>
      <xdr:rowOff>0</xdr:rowOff>
    </xdr:to>
    <xdr:pic>
      <xdr:nvPicPr>
        <xdr:cNvPr id="6" name="Picture 7">
          <a:extLst>
            <a:ext uri="{FF2B5EF4-FFF2-40B4-BE49-F238E27FC236}">
              <a16:creationId xmlns:a16="http://schemas.microsoft.com/office/drawing/2014/main" id="{181EC3EC-98C9-4965-8177-AC0CC2DAF0CE}"/>
            </a:ext>
          </a:extLst>
        </xdr:cNvPr>
        <xdr:cNvPicPr>
          <a:picLocks noChangeAspect="1"/>
        </xdr:cNvPicPr>
      </xdr:nvPicPr>
      <xdr:blipFill>
        <a:blip xmlns:r="http://schemas.openxmlformats.org/officeDocument/2006/relationships" r:embed="rId3"/>
        <a:stretch>
          <a:fillRect/>
        </a:stretch>
      </xdr:blipFill>
      <xdr:spPr>
        <a:xfrm>
          <a:off x="12500858" y="15813881"/>
          <a:ext cx="158927" cy="378619"/>
        </a:xfrm>
        <a:prstGeom prst="rect">
          <a:avLst/>
        </a:prstGeom>
      </xdr:spPr>
    </xdr:pic>
    <xdr:clientData/>
  </xdr:twoCellAnchor>
  <xdr:twoCellAnchor editAs="oneCell">
    <xdr:from>
      <xdr:col>11</xdr:col>
      <xdr:colOff>106640</xdr:colOff>
      <xdr:row>43</xdr:row>
      <xdr:rowOff>71195</xdr:rowOff>
    </xdr:from>
    <xdr:to>
      <xdr:col>13</xdr:col>
      <xdr:colOff>167218</xdr:colOff>
      <xdr:row>44</xdr:row>
      <xdr:rowOff>119947</xdr:rowOff>
    </xdr:to>
    <xdr:pic>
      <xdr:nvPicPr>
        <xdr:cNvPr id="7" name="Picture 9">
          <a:extLst>
            <a:ext uri="{FF2B5EF4-FFF2-40B4-BE49-F238E27FC236}">
              <a16:creationId xmlns:a16="http://schemas.microsoft.com/office/drawing/2014/main" id="{1C4D127C-D4F7-448A-8540-BB68358E11F2}"/>
            </a:ext>
          </a:extLst>
        </xdr:cNvPr>
        <xdr:cNvPicPr>
          <a:picLocks noChangeAspect="1"/>
        </xdr:cNvPicPr>
      </xdr:nvPicPr>
      <xdr:blipFill>
        <a:blip xmlns:r="http://schemas.openxmlformats.org/officeDocument/2006/relationships" r:embed="rId3"/>
        <a:stretch>
          <a:fillRect/>
        </a:stretch>
      </xdr:blipFill>
      <xdr:spPr>
        <a:xfrm rot="18863275">
          <a:off x="2357732" y="8107103"/>
          <a:ext cx="239252" cy="550435"/>
        </a:xfrm>
        <a:prstGeom prst="rect">
          <a:avLst/>
        </a:prstGeom>
      </xdr:spPr>
    </xdr:pic>
    <xdr:clientData/>
  </xdr:twoCellAnchor>
  <xdr:twoCellAnchor editAs="oneCell">
    <xdr:from>
      <xdr:col>65</xdr:col>
      <xdr:colOff>120297</xdr:colOff>
      <xdr:row>73</xdr:row>
      <xdr:rowOff>2381</xdr:rowOff>
    </xdr:from>
    <xdr:to>
      <xdr:col>66</xdr:col>
      <xdr:colOff>57835</xdr:colOff>
      <xdr:row>75</xdr:row>
      <xdr:rowOff>1</xdr:rowOff>
    </xdr:to>
    <xdr:pic>
      <xdr:nvPicPr>
        <xdr:cNvPr id="8" name="Picture 12">
          <a:extLst>
            <a:ext uri="{FF2B5EF4-FFF2-40B4-BE49-F238E27FC236}">
              <a16:creationId xmlns:a16="http://schemas.microsoft.com/office/drawing/2014/main" id="{8A62837E-83E0-4F4D-A8B3-987F5A70ED4C}"/>
            </a:ext>
          </a:extLst>
        </xdr:cNvPr>
        <xdr:cNvPicPr>
          <a:picLocks noChangeAspect="1"/>
        </xdr:cNvPicPr>
      </xdr:nvPicPr>
      <xdr:blipFill>
        <a:blip xmlns:r="http://schemas.openxmlformats.org/officeDocument/2006/relationships" r:embed="rId4"/>
        <a:stretch>
          <a:fillRect/>
        </a:stretch>
      </xdr:blipFill>
      <xdr:spPr>
        <a:xfrm>
          <a:off x="12502797" y="13908881"/>
          <a:ext cx="182467" cy="378620"/>
        </a:xfrm>
        <a:prstGeom prst="rect">
          <a:avLst/>
        </a:prstGeom>
      </xdr:spPr>
    </xdr:pic>
    <xdr:clientData/>
  </xdr:twoCellAnchor>
  <xdr:twoCellAnchor editAs="oneCell">
    <xdr:from>
      <xdr:col>39</xdr:col>
      <xdr:colOff>154783</xdr:colOff>
      <xdr:row>59</xdr:row>
      <xdr:rowOff>2382</xdr:rowOff>
    </xdr:from>
    <xdr:to>
      <xdr:col>40</xdr:col>
      <xdr:colOff>340</xdr:colOff>
      <xdr:row>60</xdr:row>
      <xdr:rowOff>4288</xdr:rowOff>
    </xdr:to>
    <xdr:pic>
      <xdr:nvPicPr>
        <xdr:cNvPr id="9" name="Picture 14">
          <a:extLst>
            <a:ext uri="{FF2B5EF4-FFF2-40B4-BE49-F238E27FC236}">
              <a16:creationId xmlns:a16="http://schemas.microsoft.com/office/drawing/2014/main" id="{866CD699-917B-477E-8FC7-EA9E269C0EAD}"/>
            </a:ext>
          </a:extLst>
        </xdr:cNvPr>
        <xdr:cNvPicPr>
          <a:picLocks noChangeAspect="1"/>
        </xdr:cNvPicPr>
      </xdr:nvPicPr>
      <xdr:blipFill>
        <a:blip xmlns:r="http://schemas.openxmlformats.org/officeDocument/2006/relationships" r:embed="rId4"/>
        <a:stretch>
          <a:fillRect/>
        </a:stretch>
      </xdr:blipFill>
      <xdr:spPr>
        <a:xfrm>
          <a:off x="7584283" y="11241882"/>
          <a:ext cx="90486" cy="192406"/>
        </a:xfrm>
        <a:prstGeom prst="rect">
          <a:avLst/>
        </a:prstGeom>
      </xdr:spPr>
    </xdr:pic>
    <xdr:clientData/>
  </xdr:twoCellAnchor>
  <xdr:twoCellAnchor editAs="oneCell">
    <xdr:from>
      <xdr:col>40</xdr:col>
      <xdr:colOff>18246</xdr:colOff>
      <xdr:row>34</xdr:row>
      <xdr:rowOff>98435</xdr:rowOff>
    </xdr:from>
    <xdr:to>
      <xdr:col>41</xdr:col>
      <xdr:colOff>125743</xdr:colOff>
      <xdr:row>35</xdr:row>
      <xdr:rowOff>77778</xdr:rowOff>
    </xdr:to>
    <xdr:pic>
      <xdr:nvPicPr>
        <xdr:cNvPr id="10" name="Picture 16">
          <a:extLst>
            <a:ext uri="{FF2B5EF4-FFF2-40B4-BE49-F238E27FC236}">
              <a16:creationId xmlns:a16="http://schemas.microsoft.com/office/drawing/2014/main" id="{E42E8B11-EC68-4DE8-B68F-DD321EE959E5}"/>
            </a:ext>
          </a:extLst>
        </xdr:cNvPr>
        <xdr:cNvPicPr>
          <a:picLocks noChangeAspect="1"/>
        </xdr:cNvPicPr>
      </xdr:nvPicPr>
      <xdr:blipFill>
        <a:blip xmlns:r="http://schemas.openxmlformats.org/officeDocument/2006/relationships" r:embed="rId4"/>
        <a:stretch>
          <a:fillRect/>
        </a:stretch>
      </xdr:blipFill>
      <xdr:spPr>
        <a:xfrm rot="16200000">
          <a:off x="7729537" y="6484144"/>
          <a:ext cx="169843" cy="352425"/>
        </a:xfrm>
        <a:prstGeom prst="rect">
          <a:avLst/>
        </a:prstGeom>
      </xdr:spPr>
    </xdr:pic>
    <xdr:clientData/>
  </xdr:twoCellAnchor>
  <xdr:twoCellAnchor editAs="oneCell">
    <xdr:from>
      <xdr:col>48</xdr:col>
      <xdr:colOff>21430</xdr:colOff>
      <xdr:row>55</xdr:row>
      <xdr:rowOff>11906</xdr:rowOff>
    </xdr:from>
    <xdr:to>
      <xdr:col>49</xdr:col>
      <xdr:colOff>109876</xdr:colOff>
      <xdr:row>56</xdr:row>
      <xdr:rowOff>160072</xdr:rowOff>
    </xdr:to>
    <xdr:pic>
      <xdr:nvPicPr>
        <xdr:cNvPr id="11" name="Picture 17">
          <a:extLst>
            <a:ext uri="{FF2B5EF4-FFF2-40B4-BE49-F238E27FC236}">
              <a16:creationId xmlns:a16="http://schemas.microsoft.com/office/drawing/2014/main" id="{0636D39D-62C3-4EEE-A934-AB4EDCD2328B}"/>
            </a:ext>
          </a:extLst>
        </xdr:cNvPr>
        <xdr:cNvPicPr>
          <a:picLocks noChangeAspect="1"/>
        </xdr:cNvPicPr>
      </xdr:nvPicPr>
      <xdr:blipFill>
        <a:blip xmlns:r="http://schemas.openxmlformats.org/officeDocument/2006/relationships" r:embed="rId5"/>
        <a:stretch>
          <a:fillRect/>
        </a:stretch>
      </xdr:blipFill>
      <xdr:spPr>
        <a:xfrm>
          <a:off x="9165430" y="10489406"/>
          <a:ext cx="333375" cy="338666"/>
        </a:xfrm>
        <a:prstGeom prst="rect">
          <a:avLst/>
        </a:prstGeom>
      </xdr:spPr>
    </xdr:pic>
    <xdr:clientData/>
  </xdr:twoCellAnchor>
  <xdr:twoCellAnchor editAs="oneCell">
    <xdr:from>
      <xdr:col>19</xdr:col>
      <xdr:colOff>138112</xdr:colOff>
      <xdr:row>13</xdr:row>
      <xdr:rowOff>1888</xdr:rowOff>
    </xdr:from>
    <xdr:to>
      <xdr:col>20</xdr:col>
      <xdr:colOff>28915</xdr:colOff>
      <xdr:row>15</xdr:row>
      <xdr:rowOff>0</xdr:rowOff>
    </xdr:to>
    <xdr:pic>
      <xdr:nvPicPr>
        <xdr:cNvPr id="12" name="Picture 21">
          <a:extLst>
            <a:ext uri="{FF2B5EF4-FFF2-40B4-BE49-F238E27FC236}">
              <a16:creationId xmlns:a16="http://schemas.microsoft.com/office/drawing/2014/main" id="{D2B9CB93-B8F2-44EE-B612-F9E6356FC740}"/>
            </a:ext>
          </a:extLst>
        </xdr:cNvPr>
        <xdr:cNvPicPr>
          <a:picLocks noChangeAspect="1"/>
        </xdr:cNvPicPr>
      </xdr:nvPicPr>
      <xdr:blipFill>
        <a:blip xmlns:r="http://schemas.openxmlformats.org/officeDocument/2006/relationships" r:embed="rId6"/>
        <a:stretch>
          <a:fillRect/>
        </a:stretch>
      </xdr:blipFill>
      <xdr:spPr>
        <a:xfrm>
          <a:off x="3757612" y="2478388"/>
          <a:ext cx="135731" cy="379112"/>
        </a:xfrm>
        <a:prstGeom prst="rect">
          <a:avLst/>
        </a:prstGeom>
      </xdr:spPr>
    </xdr:pic>
    <xdr:clientData/>
  </xdr:twoCellAnchor>
  <xdr:twoCellAnchor editAs="oneCell">
    <xdr:from>
      <xdr:col>51</xdr:col>
      <xdr:colOff>123825</xdr:colOff>
      <xdr:row>33</xdr:row>
      <xdr:rowOff>2381</xdr:rowOff>
    </xdr:from>
    <xdr:to>
      <xdr:col>52</xdr:col>
      <xdr:colOff>18713</xdr:colOff>
      <xdr:row>35</xdr:row>
      <xdr:rowOff>11906</xdr:rowOff>
    </xdr:to>
    <xdr:pic>
      <xdr:nvPicPr>
        <xdr:cNvPr id="13" name="Picture 29">
          <a:extLst>
            <a:ext uri="{FF2B5EF4-FFF2-40B4-BE49-F238E27FC236}">
              <a16:creationId xmlns:a16="http://schemas.microsoft.com/office/drawing/2014/main" id="{E505FBB2-B2B1-476D-816C-5C3592D9153C}"/>
            </a:ext>
          </a:extLst>
        </xdr:cNvPr>
        <xdr:cNvPicPr>
          <a:picLocks noChangeAspect="1"/>
        </xdr:cNvPicPr>
      </xdr:nvPicPr>
      <xdr:blipFill>
        <a:blip xmlns:r="http://schemas.openxmlformats.org/officeDocument/2006/relationships" r:embed="rId6"/>
        <a:stretch>
          <a:fillRect/>
        </a:stretch>
      </xdr:blipFill>
      <xdr:spPr>
        <a:xfrm>
          <a:off x="9839325" y="6288881"/>
          <a:ext cx="139817" cy="390525"/>
        </a:xfrm>
        <a:prstGeom prst="rect">
          <a:avLst/>
        </a:prstGeom>
      </xdr:spPr>
    </xdr:pic>
    <xdr:clientData/>
  </xdr:twoCellAnchor>
  <xdr:twoCellAnchor editAs="oneCell">
    <xdr:from>
      <xdr:col>55</xdr:col>
      <xdr:colOff>123825</xdr:colOff>
      <xdr:row>33</xdr:row>
      <xdr:rowOff>2381</xdr:rowOff>
    </xdr:from>
    <xdr:to>
      <xdr:col>56</xdr:col>
      <xdr:colOff>18713</xdr:colOff>
      <xdr:row>35</xdr:row>
      <xdr:rowOff>11906</xdr:rowOff>
    </xdr:to>
    <xdr:pic>
      <xdr:nvPicPr>
        <xdr:cNvPr id="14" name="Picture 30">
          <a:extLst>
            <a:ext uri="{FF2B5EF4-FFF2-40B4-BE49-F238E27FC236}">
              <a16:creationId xmlns:a16="http://schemas.microsoft.com/office/drawing/2014/main" id="{D6E2D513-450E-4F94-BAB8-92169479B307}"/>
            </a:ext>
          </a:extLst>
        </xdr:cNvPr>
        <xdr:cNvPicPr>
          <a:picLocks noChangeAspect="1"/>
        </xdr:cNvPicPr>
      </xdr:nvPicPr>
      <xdr:blipFill>
        <a:blip xmlns:r="http://schemas.openxmlformats.org/officeDocument/2006/relationships" r:embed="rId6"/>
        <a:stretch>
          <a:fillRect/>
        </a:stretch>
      </xdr:blipFill>
      <xdr:spPr>
        <a:xfrm>
          <a:off x="10601325" y="6288881"/>
          <a:ext cx="139817" cy="390525"/>
        </a:xfrm>
        <a:prstGeom prst="rect">
          <a:avLst/>
        </a:prstGeom>
      </xdr:spPr>
    </xdr:pic>
    <xdr:clientData/>
  </xdr:twoCellAnchor>
  <xdr:twoCellAnchor editAs="oneCell">
    <xdr:from>
      <xdr:col>63</xdr:col>
      <xdr:colOff>107158</xdr:colOff>
      <xdr:row>47</xdr:row>
      <xdr:rowOff>2382</xdr:rowOff>
    </xdr:from>
    <xdr:to>
      <xdr:col>63</xdr:col>
      <xdr:colOff>242712</xdr:colOff>
      <xdr:row>49</xdr:row>
      <xdr:rowOff>0</xdr:rowOff>
    </xdr:to>
    <xdr:pic>
      <xdr:nvPicPr>
        <xdr:cNvPr id="15" name="Picture 31">
          <a:extLst>
            <a:ext uri="{FF2B5EF4-FFF2-40B4-BE49-F238E27FC236}">
              <a16:creationId xmlns:a16="http://schemas.microsoft.com/office/drawing/2014/main" id="{FA14E015-6855-4EEE-BDD1-86BB17775BA2}"/>
            </a:ext>
          </a:extLst>
        </xdr:cNvPr>
        <xdr:cNvPicPr>
          <a:picLocks noChangeAspect="1"/>
        </xdr:cNvPicPr>
      </xdr:nvPicPr>
      <xdr:blipFill>
        <a:blip xmlns:r="http://schemas.openxmlformats.org/officeDocument/2006/relationships" r:embed="rId6"/>
        <a:stretch>
          <a:fillRect/>
        </a:stretch>
      </xdr:blipFill>
      <xdr:spPr>
        <a:xfrm>
          <a:off x="12108658" y="8955882"/>
          <a:ext cx="135554" cy="378618"/>
        </a:xfrm>
        <a:prstGeom prst="rect">
          <a:avLst/>
        </a:prstGeom>
      </xdr:spPr>
    </xdr:pic>
    <xdr:clientData/>
  </xdr:twoCellAnchor>
  <xdr:twoCellAnchor editAs="oneCell">
    <xdr:from>
      <xdr:col>34</xdr:col>
      <xdr:colOff>3237</xdr:colOff>
      <xdr:row>30</xdr:row>
      <xdr:rowOff>139638</xdr:rowOff>
    </xdr:from>
    <xdr:to>
      <xdr:col>35</xdr:col>
      <xdr:colOff>136072</xdr:colOff>
      <xdr:row>31</xdr:row>
      <xdr:rowOff>86359</xdr:rowOff>
    </xdr:to>
    <xdr:pic>
      <xdr:nvPicPr>
        <xdr:cNvPr id="16" name="Picture 36">
          <a:extLst>
            <a:ext uri="{FF2B5EF4-FFF2-40B4-BE49-F238E27FC236}">
              <a16:creationId xmlns:a16="http://schemas.microsoft.com/office/drawing/2014/main" id="{3F4442A7-83BF-4F65-BCF7-A4EFD1A7D146}"/>
            </a:ext>
          </a:extLst>
        </xdr:cNvPr>
        <xdr:cNvPicPr>
          <a:picLocks noChangeAspect="1"/>
        </xdr:cNvPicPr>
      </xdr:nvPicPr>
      <xdr:blipFill>
        <a:blip xmlns:r="http://schemas.openxmlformats.org/officeDocument/2006/relationships" r:embed="rId6"/>
        <a:stretch>
          <a:fillRect/>
        </a:stretch>
      </xdr:blipFill>
      <xdr:spPr>
        <a:xfrm rot="16200000">
          <a:off x="6600508" y="5734367"/>
          <a:ext cx="137221" cy="377764"/>
        </a:xfrm>
        <a:prstGeom prst="rect">
          <a:avLst/>
        </a:prstGeom>
      </xdr:spPr>
    </xdr:pic>
    <xdr:clientData/>
  </xdr:twoCellAnchor>
  <xdr:twoCellAnchor editAs="oneCell">
    <xdr:from>
      <xdr:col>50</xdr:col>
      <xdr:colOff>9525</xdr:colOff>
      <xdr:row>36</xdr:row>
      <xdr:rowOff>103918</xdr:rowOff>
    </xdr:from>
    <xdr:to>
      <xdr:col>51</xdr:col>
      <xdr:colOff>139416</xdr:colOff>
      <xdr:row>37</xdr:row>
      <xdr:rowOff>53235</xdr:rowOff>
    </xdr:to>
    <xdr:pic>
      <xdr:nvPicPr>
        <xdr:cNvPr id="17" name="Picture 37">
          <a:extLst>
            <a:ext uri="{FF2B5EF4-FFF2-40B4-BE49-F238E27FC236}">
              <a16:creationId xmlns:a16="http://schemas.microsoft.com/office/drawing/2014/main" id="{0F615071-3A4B-47CC-A644-D9D6AE1E69A7}"/>
            </a:ext>
          </a:extLst>
        </xdr:cNvPr>
        <xdr:cNvPicPr>
          <a:picLocks noChangeAspect="1"/>
        </xdr:cNvPicPr>
      </xdr:nvPicPr>
      <xdr:blipFill>
        <a:blip xmlns:r="http://schemas.openxmlformats.org/officeDocument/2006/relationships" r:embed="rId6"/>
        <a:stretch>
          <a:fillRect/>
        </a:stretch>
      </xdr:blipFill>
      <xdr:spPr>
        <a:xfrm rot="16200000">
          <a:off x="9652026" y="6844417"/>
          <a:ext cx="139817" cy="374819"/>
        </a:xfrm>
        <a:prstGeom prst="rect">
          <a:avLst/>
        </a:prstGeom>
      </xdr:spPr>
    </xdr:pic>
    <xdr:clientData/>
  </xdr:twoCellAnchor>
  <xdr:twoCellAnchor editAs="oneCell">
    <xdr:from>
      <xdr:col>48</xdr:col>
      <xdr:colOff>3233</xdr:colOff>
      <xdr:row>36</xdr:row>
      <xdr:rowOff>106302</xdr:rowOff>
    </xdr:from>
    <xdr:to>
      <xdr:col>49</xdr:col>
      <xdr:colOff>138339</xdr:colOff>
      <xdr:row>37</xdr:row>
      <xdr:rowOff>55619</xdr:rowOff>
    </xdr:to>
    <xdr:pic>
      <xdr:nvPicPr>
        <xdr:cNvPr id="18" name="Picture 38">
          <a:extLst>
            <a:ext uri="{FF2B5EF4-FFF2-40B4-BE49-F238E27FC236}">
              <a16:creationId xmlns:a16="http://schemas.microsoft.com/office/drawing/2014/main" id="{CCFE2072-3E93-4EC8-B8E3-576F0B6C4904}"/>
            </a:ext>
          </a:extLst>
        </xdr:cNvPr>
        <xdr:cNvPicPr>
          <a:picLocks noChangeAspect="1"/>
        </xdr:cNvPicPr>
      </xdr:nvPicPr>
      <xdr:blipFill>
        <a:blip xmlns:r="http://schemas.openxmlformats.org/officeDocument/2006/relationships" r:embed="rId6"/>
        <a:stretch>
          <a:fillRect/>
        </a:stretch>
      </xdr:blipFill>
      <xdr:spPr>
        <a:xfrm rot="16200000">
          <a:off x="9267342" y="6844193"/>
          <a:ext cx="139817" cy="380035"/>
        </a:xfrm>
        <a:prstGeom prst="rect">
          <a:avLst/>
        </a:prstGeom>
      </xdr:spPr>
    </xdr:pic>
    <xdr:clientData/>
  </xdr:twoCellAnchor>
  <xdr:twoCellAnchor editAs="oneCell">
    <xdr:from>
      <xdr:col>70</xdr:col>
      <xdr:colOff>2381</xdr:colOff>
      <xdr:row>70</xdr:row>
      <xdr:rowOff>104773</xdr:rowOff>
    </xdr:from>
    <xdr:to>
      <xdr:col>71</xdr:col>
      <xdr:colOff>138019</xdr:colOff>
      <xdr:row>71</xdr:row>
      <xdr:rowOff>54090</xdr:rowOff>
    </xdr:to>
    <xdr:pic>
      <xdr:nvPicPr>
        <xdr:cNvPr id="19" name="Picture 42">
          <a:extLst>
            <a:ext uri="{FF2B5EF4-FFF2-40B4-BE49-F238E27FC236}">
              <a16:creationId xmlns:a16="http://schemas.microsoft.com/office/drawing/2014/main" id="{187E9B0F-DCDE-43DB-BD9F-2A3CB34FDD4E}"/>
            </a:ext>
          </a:extLst>
        </xdr:cNvPr>
        <xdr:cNvPicPr>
          <a:picLocks noChangeAspect="1"/>
        </xdr:cNvPicPr>
      </xdr:nvPicPr>
      <xdr:blipFill>
        <a:blip xmlns:r="http://schemas.openxmlformats.org/officeDocument/2006/relationships" r:embed="rId6"/>
        <a:stretch>
          <a:fillRect/>
        </a:stretch>
      </xdr:blipFill>
      <xdr:spPr>
        <a:xfrm rot="16200000">
          <a:off x="13457756" y="13319398"/>
          <a:ext cx="139817" cy="380567"/>
        </a:xfrm>
        <a:prstGeom prst="rect">
          <a:avLst/>
        </a:prstGeom>
      </xdr:spPr>
    </xdr:pic>
    <xdr:clientData/>
  </xdr:twoCellAnchor>
  <xdr:twoCellAnchor editAs="oneCell">
    <xdr:from>
      <xdr:col>35</xdr:col>
      <xdr:colOff>28575</xdr:colOff>
      <xdr:row>87</xdr:row>
      <xdr:rowOff>38100</xdr:rowOff>
    </xdr:from>
    <xdr:to>
      <xdr:col>35</xdr:col>
      <xdr:colOff>179239</xdr:colOff>
      <xdr:row>89</xdr:row>
      <xdr:rowOff>17100</xdr:rowOff>
    </xdr:to>
    <xdr:pic>
      <xdr:nvPicPr>
        <xdr:cNvPr id="20" name="Picture 44">
          <a:extLst>
            <a:ext uri="{FF2B5EF4-FFF2-40B4-BE49-F238E27FC236}">
              <a16:creationId xmlns:a16="http://schemas.microsoft.com/office/drawing/2014/main" id="{5B092868-01AD-4E53-A4CA-8AED83DAD7D3}"/>
            </a:ext>
          </a:extLst>
        </xdr:cNvPr>
        <xdr:cNvPicPr>
          <a:picLocks noChangeAspect="1"/>
        </xdr:cNvPicPr>
      </xdr:nvPicPr>
      <xdr:blipFill>
        <a:blip xmlns:r="http://schemas.openxmlformats.org/officeDocument/2006/relationships" r:embed="rId7"/>
        <a:stretch>
          <a:fillRect/>
        </a:stretch>
      </xdr:blipFill>
      <xdr:spPr>
        <a:xfrm rot="10800000">
          <a:off x="6696075" y="16611600"/>
          <a:ext cx="150664" cy="360000"/>
        </a:xfrm>
        <a:prstGeom prst="rect">
          <a:avLst/>
        </a:prstGeom>
      </xdr:spPr>
    </xdr:pic>
    <xdr:clientData/>
  </xdr:twoCellAnchor>
  <xdr:twoCellAnchor editAs="oneCell">
    <xdr:from>
      <xdr:col>36</xdr:col>
      <xdr:colOff>47732</xdr:colOff>
      <xdr:row>86</xdr:row>
      <xdr:rowOff>18943</xdr:rowOff>
    </xdr:from>
    <xdr:to>
      <xdr:col>37</xdr:col>
      <xdr:colOff>162804</xdr:colOff>
      <xdr:row>86</xdr:row>
      <xdr:rowOff>169607</xdr:rowOff>
    </xdr:to>
    <xdr:pic>
      <xdr:nvPicPr>
        <xdr:cNvPr id="21" name="Picture 45">
          <a:extLst>
            <a:ext uri="{FF2B5EF4-FFF2-40B4-BE49-F238E27FC236}">
              <a16:creationId xmlns:a16="http://schemas.microsoft.com/office/drawing/2014/main" id="{0759E4CC-CE65-4DE8-94EB-5E224810E3F7}"/>
            </a:ext>
          </a:extLst>
        </xdr:cNvPr>
        <xdr:cNvPicPr>
          <a:picLocks noChangeAspect="1"/>
        </xdr:cNvPicPr>
      </xdr:nvPicPr>
      <xdr:blipFill>
        <a:blip xmlns:r="http://schemas.openxmlformats.org/officeDocument/2006/relationships" r:embed="rId7"/>
        <a:stretch>
          <a:fillRect/>
        </a:stretch>
      </xdr:blipFill>
      <xdr:spPr>
        <a:xfrm rot="16200000">
          <a:off x="7010400" y="16297275"/>
          <a:ext cx="150664" cy="360000"/>
        </a:xfrm>
        <a:prstGeom prst="rect">
          <a:avLst/>
        </a:prstGeom>
      </xdr:spPr>
    </xdr:pic>
    <xdr:clientData/>
  </xdr:twoCellAnchor>
  <xdr:twoCellAnchor editAs="oneCell">
    <xdr:from>
      <xdr:col>25</xdr:col>
      <xdr:colOff>190499</xdr:colOff>
      <xdr:row>8</xdr:row>
      <xdr:rowOff>113960</xdr:rowOff>
    </xdr:from>
    <xdr:to>
      <xdr:col>27</xdr:col>
      <xdr:colOff>29255</xdr:colOff>
      <xdr:row>11</xdr:row>
      <xdr:rowOff>4398</xdr:rowOff>
    </xdr:to>
    <xdr:pic>
      <xdr:nvPicPr>
        <xdr:cNvPr id="22" name="Picture 48">
          <a:extLst>
            <a:ext uri="{FF2B5EF4-FFF2-40B4-BE49-F238E27FC236}">
              <a16:creationId xmlns:a16="http://schemas.microsoft.com/office/drawing/2014/main" id="{F82EABBF-979E-4AD4-BD94-ABDA98D61CC0}"/>
            </a:ext>
          </a:extLst>
        </xdr:cNvPr>
        <xdr:cNvPicPr>
          <a:picLocks noChangeAspect="1"/>
        </xdr:cNvPicPr>
      </xdr:nvPicPr>
      <xdr:blipFill>
        <a:blip xmlns:r="http://schemas.openxmlformats.org/officeDocument/2006/relationships" r:embed="rId7"/>
        <a:stretch>
          <a:fillRect/>
        </a:stretch>
      </xdr:blipFill>
      <xdr:spPr>
        <a:xfrm rot="10800000">
          <a:off x="4952999" y="1637960"/>
          <a:ext cx="328613" cy="461938"/>
        </a:xfrm>
        <a:prstGeom prst="rect">
          <a:avLst/>
        </a:prstGeom>
      </xdr:spPr>
    </xdr:pic>
    <xdr:clientData/>
  </xdr:twoCellAnchor>
  <xdr:twoCellAnchor editAs="oneCell">
    <xdr:from>
      <xdr:col>9</xdr:col>
      <xdr:colOff>107156</xdr:colOff>
      <xdr:row>73</xdr:row>
      <xdr:rowOff>2382</xdr:rowOff>
    </xdr:from>
    <xdr:to>
      <xdr:col>9</xdr:col>
      <xdr:colOff>242887</xdr:colOff>
      <xdr:row>75</xdr:row>
      <xdr:rowOff>494</xdr:rowOff>
    </xdr:to>
    <xdr:pic>
      <xdr:nvPicPr>
        <xdr:cNvPr id="23" name="Picture 50">
          <a:extLst>
            <a:ext uri="{FF2B5EF4-FFF2-40B4-BE49-F238E27FC236}">
              <a16:creationId xmlns:a16="http://schemas.microsoft.com/office/drawing/2014/main" id="{60713160-A071-424A-AB08-77BD151241F8}"/>
            </a:ext>
          </a:extLst>
        </xdr:cNvPr>
        <xdr:cNvPicPr>
          <a:picLocks noChangeAspect="1"/>
        </xdr:cNvPicPr>
      </xdr:nvPicPr>
      <xdr:blipFill>
        <a:blip xmlns:r="http://schemas.openxmlformats.org/officeDocument/2006/relationships" r:embed="rId6"/>
        <a:stretch>
          <a:fillRect/>
        </a:stretch>
      </xdr:blipFill>
      <xdr:spPr>
        <a:xfrm>
          <a:off x="1821656" y="13908882"/>
          <a:ext cx="135731" cy="379112"/>
        </a:xfrm>
        <a:prstGeom prst="rect">
          <a:avLst/>
        </a:prstGeom>
      </xdr:spPr>
    </xdr:pic>
    <xdr:clientData/>
  </xdr:twoCellAnchor>
  <xdr:twoCellAnchor editAs="oneCell">
    <xdr:from>
      <xdr:col>61</xdr:col>
      <xdr:colOff>109538</xdr:colOff>
      <xdr:row>75</xdr:row>
      <xdr:rowOff>2381</xdr:rowOff>
    </xdr:from>
    <xdr:to>
      <xdr:col>62</xdr:col>
      <xdr:colOff>341</xdr:colOff>
      <xdr:row>77</xdr:row>
      <xdr:rowOff>493</xdr:rowOff>
    </xdr:to>
    <xdr:pic>
      <xdr:nvPicPr>
        <xdr:cNvPr id="24" name="Picture 55">
          <a:extLst>
            <a:ext uri="{FF2B5EF4-FFF2-40B4-BE49-F238E27FC236}">
              <a16:creationId xmlns:a16="http://schemas.microsoft.com/office/drawing/2014/main" id="{5D47126A-1196-4567-B9DF-F99F2675646C}"/>
            </a:ext>
          </a:extLst>
        </xdr:cNvPr>
        <xdr:cNvPicPr>
          <a:picLocks noChangeAspect="1"/>
        </xdr:cNvPicPr>
      </xdr:nvPicPr>
      <xdr:blipFill>
        <a:blip xmlns:r="http://schemas.openxmlformats.org/officeDocument/2006/relationships" r:embed="rId6"/>
        <a:stretch>
          <a:fillRect/>
        </a:stretch>
      </xdr:blipFill>
      <xdr:spPr>
        <a:xfrm>
          <a:off x="11730038" y="14289881"/>
          <a:ext cx="135731" cy="379112"/>
        </a:xfrm>
        <a:prstGeom prst="rect">
          <a:avLst/>
        </a:prstGeom>
      </xdr:spPr>
    </xdr:pic>
    <xdr:clientData/>
  </xdr:twoCellAnchor>
  <xdr:twoCellAnchor editAs="oneCell">
    <xdr:from>
      <xdr:col>34</xdr:col>
      <xdr:colOff>3238</xdr:colOff>
      <xdr:row>28</xdr:row>
      <xdr:rowOff>139638</xdr:rowOff>
    </xdr:from>
    <xdr:to>
      <xdr:col>35</xdr:col>
      <xdr:colOff>136073</xdr:colOff>
      <xdr:row>29</xdr:row>
      <xdr:rowOff>86359</xdr:rowOff>
    </xdr:to>
    <xdr:pic>
      <xdr:nvPicPr>
        <xdr:cNvPr id="25" name="Picture 56">
          <a:extLst>
            <a:ext uri="{FF2B5EF4-FFF2-40B4-BE49-F238E27FC236}">
              <a16:creationId xmlns:a16="http://schemas.microsoft.com/office/drawing/2014/main" id="{86D1C63E-AA3A-419A-A2B0-8F029BDFDDD4}"/>
            </a:ext>
          </a:extLst>
        </xdr:cNvPr>
        <xdr:cNvPicPr>
          <a:picLocks noChangeAspect="1"/>
        </xdr:cNvPicPr>
      </xdr:nvPicPr>
      <xdr:blipFill>
        <a:blip xmlns:r="http://schemas.openxmlformats.org/officeDocument/2006/relationships" r:embed="rId6"/>
        <a:stretch>
          <a:fillRect/>
        </a:stretch>
      </xdr:blipFill>
      <xdr:spPr>
        <a:xfrm rot="16200000">
          <a:off x="6600509" y="5353367"/>
          <a:ext cx="137221" cy="377764"/>
        </a:xfrm>
        <a:prstGeom prst="rect">
          <a:avLst/>
        </a:prstGeom>
      </xdr:spPr>
    </xdr:pic>
    <xdr:clientData/>
  </xdr:twoCellAnchor>
  <xdr:twoCellAnchor editAs="oneCell">
    <xdr:from>
      <xdr:col>41</xdr:col>
      <xdr:colOff>108364</xdr:colOff>
      <xdr:row>17</xdr:row>
      <xdr:rowOff>3554</xdr:rowOff>
    </xdr:from>
    <xdr:to>
      <xdr:col>42</xdr:col>
      <xdr:colOff>656</xdr:colOff>
      <xdr:row>19</xdr:row>
      <xdr:rowOff>318</xdr:rowOff>
    </xdr:to>
    <xdr:pic>
      <xdr:nvPicPr>
        <xdr:cNvPr id="26" name="Picture 60">
          <a:extLst>
            <a:ext uri="{FF2B5EF4-FFF2-40B4-BE49-F238E27FC236}">
              <a16:creationId xmlns:a16="http://schemas.microsoft.com/office/drawing/2014/main" id="{6C3B0180-888C-4BB7-A419-F46F4DED7561}"/>
            </a:ext>
          </a:extLst>
        </xdr:cNvPr>
        <xdr:cNvPicPr>
          <a:picLocks noChangeAspect="1"/>
        </xdr:cNvPicPr>
      </xdr:nvPicPr>
      <xdr:blipFill>
        <a:blip xmlns:r="http://schemas.openxmlformats.org/officeDocument/2006/relationships" r:embed="rId6"/>
        <a:stretch>
          <a:fillRect/>
        </a:stretch>
      </xdr:blipFill>
      <xdr:spPr>
        <a:xfrm>
          <a:off x="7918864" y="3242054"/>
          <a:ext cx="137221" cy="377764"/>
        </a:xfrm>
        <a:prstGeom prst="rect">
          <a:avLst/>
        </a:prstGeom>
      </xdr:spPr>
    </xdr:pic>
    <xdr:clientData/>
  </xdr:twoCellAnchor>
  <xdr:twoCellAnchor editAs="oneCell">
    <xdr:from>
      <xdr:col>44</xdr:col>
      <xdr:colOff>3460</xdr:colOff>
      <xdr:row>40</xdr:row>
      <xdr:rowOff>135952</xdr:rowOff>
    </xdr:from>
    <xdr:to>
      <xdr:col>45</xdr:col>
      <xdr:colOff>136296</xdr:colOff>
      <xdr:row>41</xdr:row>
      <xdr:rowOff>82673</xdr:rowOff>
    </xdr:to>
    <xdr:pic>
      <xdr:nvPicPr>
        <xdr:cNvPr id="27" name="Picture 68">
          <a:extLst>
            <a:ext uri="{FF2B5EF4-FFF2-40B4-BE49-F238E27FC236}">
              <a16:creationId xmlns:a16="http://schemas.microsoft.com/office/drawing/2014/main" id="{5AE6249F-5EB4-4EBB-9780-3E646CDBCF55}"/>
            </a:ext>
          </a:extLst>
        </xdr:cNvPr>
        <xdr:cNvPicPr>
          <a:picLocks noChangeAspect="1"/>
        </xdr:cNvPicPr>
      </xdr:nvPicPr>
      <xdr:blipFill>
        <a:blip xmlns:r="http://schemas.openxmlformats.org/officeDocument/2006/relationships" r:embed="rId6"/>
        <a:stretch>
          <a:fillRect/>
        </a:stretch>
      </xdr:blipFill>
      <xdr:spPr>
        <a:xfrm rot="5400000">
          <a:off x="8505732" y="7635680"/>
          <a:ext cx="137221" cy="377765"/>
        </a:xfrm>
        <a:prstGeom prst="rect">
          <a:avLst/>
        </a:prstGeom>
      </xdr:spPr>
    </xdr:pic>
    <xdr:clientData/>
  </xdr:twoCellAnchor>
  <xdr:twoCellAnchor editAs="oneCell">
    <xdr:from>
      <xdr:col>37</xdr:col>
      <xdr:colOff>141514</xdr:colOff>
      <xdr:row>37</xdr:row>
      <xdr:rowOff>2722</xdr:rowOff>
    </xdr:from>
    <xdr:to>
      <xdr:col>38</xdr:col>
      <xdr:colOff>33806</xdr:colOff>
      <xdr:row>39</xdr:row>
      <xdr:rowOff>4132</xdr:rowOff>
    </xdr:to>
    <xdr:pic>
      <xdr:nvPicPr>
        <xdr:cNvPr id="28" name="Picture 69">
          <a:extLst>
            <a:ext uri="{FF2B5EF4-FFF2-40B4-BE49-F238E27FC236}">
              <a16:creationId xmlns:a16="http://schemas.microsoft.com/office/drawing/2014/main" id="{D8BD65E1-A79E-423C-B587-F86CE044F67A}"/>
            </a:ext>
          </a:extLst>
        </xdr:cNvPr>
        <xdr:cNvPicPr>
          <a:picLocks noChangeAspect="1"/>
        </xdr:cNvPicPr>
      </xdr:nvPicPr>
      <xdr:blipFill>
        <a:blip xmlns:r="http://schemas.openxmlformats.org/officeDocument/2006/relationships" r:embed="rId6"/>
        <a:stretch>
          <a:fillRect/>
        </a:stretch>
      </xdr:blipFill>
      <xdr:spPr>
        <a:xfrm>
          <a:off x="7190014" y="7051222"/>
          <a:ext cx="137221" cy="382410"/>
        </a:xfrm>
        <a:prstGeom prst="rect">
          <a:avLst/>
        </a:prstGeom>
      </xdr:spPr>
    </xdr:pic>
    <xdr:clientData/>
  </xdr:twoCellAnchor>
  <xdr:twoCellAnchor editAs="oneCell">
    <xdr:from>
      <xdr:col>46</xdr:col>
      <xdr:colOff>2193</xdr:colOff>
      <xdr:row>48</xdr:row>
      <xdr:rowOff>139322</xdr:rowOff>
    </xdr:from>
    <xdr:to>
      <xdr:col>47</xdr:col>
      <xdr:colOff>139674</xdr:colOff>
      <xdr:row>49</xdr:row>
      <xdr:rowOff>86043</xdr:rowOff>
    </xdr:to>
    <xdr:pic>
      <xdr:nvPicPr>
        <xdr:cNvPr id="29" name="Picture 70">
          <a:extLst>
            <a:ext uri="{FF2B5EF4-FFF2-40B4-BE49-F238E27FC236}">
              <a16:creationId xmlns:a16="http://schemas.microsoft.com/office/drawing/2014/main" id="{D0A61726-8503-4AFF-ADF6-96D2F9C336B7}"/>
            </a:ext>
          </a:extLst>
        </xdr:cNvPr>
        <xdr:cNvPicPr>
          <a:picLocks noChangeAspect="1"/>
        </xdr:cNvPicPr>
      </xdr:nvPicPr>
      <xdr:blipFill>
        <a:blip xmlns:r="http://schemas.openxmlformats.org/officeDocument/2006/relationships" r:embed="rId6"/>
        <a:stretch>
          <a:fillRect/>
        </a:stretch>
      </xdr:blipFill>
      <xdr:spPr>
        <a:xfrm rot="5400000">
          <a:off x="8887787" y="9160728"/>
          <a:ext cx="137221" cy="382410"/>
        </a:xfrm>
        <a:prstGeom prst="rect">
          <a:avLst/>
        </a:prstGeom>
      </xdr:spPr>
    </xdr:pic>
    <xdr:clientData/>
  </xdr:twoCellAnchor>
  <xdr:twoCellAnchor editAs="oneCell">
    <xdr:from>
      <xdr:col>51</xdr:col>
      <xdr:colOff>136071</xdr:colOff>
      <xdr:row>51</xdr:row>
      <xdr:rowOff>5443</xdr:rowOff>
    </xdr:from>
    <xdr:to>
      <xdr:col>52</xdr:col>
      <xdr:colOff>28363</xdr:colOff>
      <xdr:row>53</xdr:row>
      <xdr:rowOff>2207</xdr:rowOff>
    </xdr:to>
    <xdr:pic>
      <xdr:nvPicPr>
        <xdr:cNvPr id="30" name="Picture 71">
          <a:extLst>
            <a:ext uri="{FF2B5EF4-FFF2-40B4-BE49-F238E27FC236}">
              <a16:creationId xmlns:a16="http://schemas.microsoft.com/office/drawing/2014/main" id="{0C36A09B-B9EC-4572-8D3F-3732FE51F9F1}"/>
            </a:ext>
          </a:extLst>
        </xdr:cNvPr>
        <xdr:cNvPicPr>
          <a:picLocks noChangeAspect="1"/>
        </xdr:cNvPicPr>
      </xdr:nvPicPr>
      <xdr:blipFill>
        <a:blip xmlns:r="http://schemas.openxmlformats.org/officeDocument/2006/relationships" r:embed="rId6"/>
        <a:stretch>
          <a:fillRect/>
        </a:stretch>
      </xdr:blipFill>
      <xdr:spPr>
        <a:xfrm>
          <a:off x="9851571" y="9720943"/>
          <a:ext cx="137221" cy="377764"/>
        </a:xfrm>
        <a:prstGeom prst="rect">
          <a:avLst/>
        </a:prstGeom>
      </xdr:spPr>
    </xdr:pic>
    <xdr:clientData/>
  </xdr:twoCellAnchor>
  <xdr:twoCellAnchor editAs="oneCell">
    <xdr:from>
      <xdr:col>46</xdr:col>
      <xdr:colOff>3752</xdr:colOff>
      <xdr:row>66</xdr:row>
      <xdr:rowOff>151031</xdr:rowOff>
    </xdr:from>
    <xdr:to>
      <xdr:col>46</xdr:col>
      <xdr:colOff>191511</xdr:colOff>
      <xdr:row>67</xdr:row>
      <xdr:rowOff>51017</xdr:rowOff>
    </xdr:to>
    <xdr:pic>
      <xdr:nvPicPr>
        <xdr:cNvPr id="31" name="Picture 59">
          <a:extLst>
            <a:ext uri="{FF2B5EF4-FFF2-40B4-BE49-F238E27FC236}">
              <a16:creationId xmlns:a16="http://schemas.microsoft.com/office/drawing/2014/main" id="{68E3F766-5B31-4A3D-9311-AC8A99086B18}"/>
            </a:ext>
          </a:extLst>
        </xdr:cNvPr>
        <xdr:cNvPicPr>
          <a:picLocks noChangeAspect="1"/>
        </xdr:cNvPicPr>
      </xdr:nvPicPr>
      <xdr:blipFill>
        <a:blip xmlns:r="http://schemas.openxmlformats.org/officeDocument/2006/relationships" r:embed="rId4"/>
        <a:stretch>
          <a:fillRect/>
        </a:stretch>
      </xdr:blipFill>
      <xdr:spPr>
        <a:xfrm rot="16200000">
          <a:off x="8815389" y="12675394"/>
          <a:ext cx="90486" cy="187759"/>
        </a:xfrm>
        <a:prstGeom prst="rect">
          <a:avLst/>
        </a:prstGeom>
      </xdr:spPr>
    </xdr:pic>
    <xdr:clientData/>
  </xdr:twoCellAnchor>
  <xdr:twoCellAnchor editAs="oneCell">
    <xdr:from>
      <xdr:col>33</xdr:col>
      <xdr:colOff>107157</xdr:colOff>
      <xdr:row>3</xdr:row>
      <xdr:rowOff>2382</xdr:rowOff>
    </xdr:from>
    <xdr:to>
      <xdr:col>33</xdr:col>
      <xdr:colOff>242889</xdr:colOff>
      <xdr:row>5</xdr:row>
      <xdr:rowOff>7750</xdr:rowOff>
    </xdr:to>
    <xdr:pic>
      <xdr:nvPicPr>
        <xdr:cNvPr id="32" name="Picture 72">
          <a:extLst>
            <a:ext uri="{FF2B5EF4-FFF2-40B4-BE49-F238E27FC236}">
              <a16:creationId xmlns:a16="http://schemas.microsoft.com/office/drawing/2014/main" id="{AF917877-8213-4053-9D1A-09F51CEB8F44}"/>
            </a:ext>
          </a:extLst>
        </xdr:cNvPr>
        <xdr:cNvPicPr>
          <a:picLocks noChangeAspect="1"/>
        </xdr:cNvPicPr>
      </xdr:nvPicPr>
      <xdr:blipFill>
        <a:blip xmlns:r="http://schemas.openxmlformats.org/officeDocument/2006/relationships" r:embed="rId6"/>
        <a:stretch>
          <a:fillRect/>
        </a:stretch>
      </xdr:blipFill>
      <xdr:spPr>
        <a:xfrm>
          <a:off x="6393657" y="573882"/>
          <a:ext cx="135732" cy="386368"/>
        </a:xfrm>
        <a:prstGeom prst="rect">
          <a:avLst/>
        </a:prstGeom>
      </xdr:spPr>
    </xdr:pic>
    <xdr:clientData/>
  </xdr:twoCellAnchor>
  <xdr:twoCellAnchor editAs="oneCell">
    <xdr:from>
      <xdr:col>67</xdr:col>
      <xdr:colOff>89341</xdr:colOff>
      <xdr:row>73</xdr:row>
      <xdr:rowOff>2381</xdr:rowOff>
    </xdr:from>
    <xdr:to>
      <xdr:col>68</xdr:col>
      <xdr:colOff>26879</xdr:colOff>
      <xdr:row>75</xdr:row>
      <xdr:rowOff>1</xdr:rowOff>
    </xdr:to>
    <xdr:pic>
      <xdr:nvPicPr>
        <xdr:cNvPr id="33" name="Picture 76">
          <a:extLst>
            <a:ext uri="{FF2B5EF4-FFF2-40B4-BE49-F238E27FC236}">
              <a16:creationId xmlns:a16="http://schemas.microsoft.com/office/drawing/2014/main" id="{BACDE7AC-1D71-490F-A176-DA85674BDFEE}"/>
            </a:ext>
          </a:extLst>
        </xdr:cNvPr>
        <xdr:cNvPicPr>
          <a:picLocks noChangeAspect="1"/>
        </xdr:cNvPicPr>
      </xdr:nvPicPr>
      <xdr:blipFill>
        <a:blip xmlns:r="http://schemas.openxmlformats.org/officeDocument/2006/relationships" r:embed="rId4"/>
        <a:stretch>
          <a:fillRect/>
        </a:stretch>
      </xdr:blipFill>
      <xdr:spPr>
        <a:xfrm>
          <a:off x="12852841" y="13908881"/>
          <a:ext cx="182467" cy="378620"/>
        </a:xfrm>
        <a:prstGeom prst="rect">
          <a:avLst/>
        </a:prstGeom>
      </xdr:spPr>
    </xdr:pic>
    <xdr:clientData/>
  </xdr:twoCellAnchor>
  <xdr:twoCellAnchor editAs="oneCell">
    <xdr:from>
      <xdr:col>32</xdr:col>
      <xdr:colOff>2073</xdr:colOff>
      <xdr:row>14</xdr:row>
      <xdr:rowOff>128896</xdr:rowOff>
    </xdr:from>
    <xdr:to>
      <xdr:col>33</xdr:col>
      <xdr:colOff>140410</xdr:colOff>
      <xdr:row>15</xdr:row>
      <xdr:rowOff>97323</xdr:rowOff>
    </xdr:to>
    <xdr:pic>
      <xdr:nvPicPr>
        <xdr:cNvPr id="34" name="Picture 77">
          <a:extLst>
            <a:ext uri="{FF2B5EF4-FFF2-40B4-BE49-F238E27FC236}">
              <a16:creationId xmlns:a16="http://schemas.microsoft.com/office/drawing/2014/main" id="{421DF595-16A1-4218-851E-D118A5F80B64}"/>
            </a:ext>
          </a:extLst>
        </xdr:cNvPr>
        <xdr:cNvPicPr>
          <a:picLocks noChangeAspect="1"/>
        </xdr:cNvPicPr>
      </xdr:nvPicPr>
      <xdr:blipFill>
        <a:blip xmlns:r="http://schemas.openxmlformats.org/officeDocument/2006/relationships" r:embed="rId3"/>
        <a:stretch>
          <a:fillRect/>
        </a:stretch>
      </xdr:blipFill>
      <xdr:spPr>
        <a:xfrm rot="5400000">
          <a:off x="6210242" y="2683727"/>
          <a:ext cx="158927" cy="383266"/>
        </a:xfrm>
        <a:prstGeom prst="rect">
          <a:avLst/>
        </a:prstGeom>
      </xdr:spPr>
    </xdr:pic>
    <xdr:clientData/>
  </xdr:twoCellAnchor>
  <xdr:twoCellAnchor editAs="oneCell">
    <xdr:from>
      <xdr:col>26</xdr:col>
      <xdr:colOff>1716</xdr:colOff>
      <xdr:row>42</xdr:row>
      <xdr:rowOff>125504</xdr:rowOff>
    </xdr:from>
    <xdr:to>
      <xdr:col>27</xdr:col>
      <xdr:colOff>139337</xdr:colOff>
      <xdr:row>43</xdr:row>
      <xdr:rowOff>93600</xdr:rowOff>
    </xdr:to>
    <xdr:pic>
      <xdr:nvPicPr>
        <xdr:cNvPr id="35" name="Picture 78">
          <a:extLst>
            <a:ext uri="{FF2B5EF4-FFF2-40B4-BE49-F238E27FC236}">
              <a16:creationId xmlns:a16="http://schemas.microsoft.com/office/drawing/2014/main" id="{5A7300BD-3F74-4CE0-B25A-04A15F35C645}"/>
            </a:ext>
          </a:extLst>
        </xdr:cNvPr>
        <xdr:cNvPicPr>
          <a:picLocks noChangeAspect="1"/>
        </xdr:cNvPicPr>
      </xdr:nvPicPr>
      <xdr:blipFill>
        <a:blip xmlns:r="http://schemas.openxmlformats.org/officeDocument/2006/relationships" r:embed="rId3"/>
        <a:stretch>
          <a:fillRect/>
        </a:stretch>
      </xdr:blipFill>
      <xdr:spPr>
        <a:xfrm rot="16200000">
          <a:off x="5066693" y="8014527"/>
          <a:ext cx="158596" cy="382549"/>
        </a:xfrm>
        <a:prstGeom prst="rect">
          <a:avLst/>
        </a:prstGeom>
      </xdr:spPr>
    </xdr:pic>
    <xdr:clientData/>
  </xdr:twoCellAnchor>
  <xdr:twoCellAnchor>
    <xdr:from>
      <xdr:col>38</xdr:col>
      <xdr:colOff>48859</xdr:colOff>
      <xdr:row>72</xdr:row>
      <xdr:rowOff>178715</xdr:rowOff>
    </xdr:from>
    <xdr:to>
      <xdr:col>40</xdr:col>
      <xdr:colOff>104522</xdr:colOff>
      <xdr:row>80</xdr:row>
      <xdr:rowOff>110244</xdr:rowOff>
    </xdr:to>
    <xdr:sp macro="" textlink="">
      <xdr:nvSpPr>
        <xdr:cNvPr id="36" name="Trapezoid 2">
          <a:extLst>
            <a:ext uri="{FF2B5EF4-FFF2-40B4-BE49-F238E27FC236}">
              <a16:creationId xmlns:a16="http://schemas.microsoft.com/office/drawing/2014/main" id="{18DDD28C-2BAD-4878-B5BF-2A41791F7DD2}"/>
            </a:ext>
          </a:extLst>
        </xdr:cNvPr>
        <xdr:cNvSpPr/>
      </xdr:nvSpPr>
      <xdr:spPr>
        <a:xfrm rot="7804608">
          <a:off x="6778426" y="14404148"/>
          <a:ext cx="1455529" cy="436663"/>
        </a:xfrm>
        <a:prstGeom prst="trapezoid">
          <a:avLst>
            <a:gd name="adj" fmla="val 84246"/>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en-GB" sz="1100"/>
        </a:p>
      </xdr:txBody>
    </xdr:sp>
    <xdr:clientData/>
  </xdr:twoCellAnchor>
  <xdr:twoCellAnchor>
    <xdr:from>
      <xdr:col>35</xdr:col>
      <xdr:colOff>96239</xdr:colOff>
      <xdr:row>71</xdr:row>
      <xdr:rowOff>139659</xdr:rowOff>
    </xdr:from>
    <xdr:to>
      <xdr:col>36</xdr:col>
      <xdr:colOff>138235</xdr:colOff>
      <xdr:row>79</xdr:row>
      <xdr:rowOff>92423</xdr:rowOff>
    </xdr:to>
    <xdr:sp macro="" textlink="">
      <xdr:nvSpPr>
        <xdr:cNvPr id="37" name="Trapezoid 79">
          <a:extLst>
            <a:ext uri="{FF2B5EF4-FFF2-40B4-BE49-F238E27FC236}">
              <a16:creationId xmlns:a16="http://schemas.microsoft.com/office/drawing/2014/main" id="{1B9D34FC-334A-4233-A5B6-63293A30DA25}"/>
            </a:ext>
          </a:extLst>
        </xdr:cNvPr>
        <xdr:cNvSpPr/>
      </xdr:nvSpPr>
      <xdr:spPr>
        <a:xfrm rot="18656535">
          <a:off x="6141605" y="14287293"/>
          <a:ext cx="1476764" cy="232496"/>
        </a:xfrm>
        <a:prstGeom prst="trapezoid">
          <a:avLst>
            <a:gd name="adj" fmla="val 84246"/>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en-GB" sz="1100"/>
        </a:p>
      </xdr:txBody>
    </xdr:sp>
    <xdr:clientData/>
  </xdr:twoCellAnchor>
  <xdr:twoCellAnchor>
    <xdr:from>
      <xdr:col>41</xdr:col>
      <xdr:colOff>19101</xdr:colOff>
      <xdr:row>83</xdr:row>
      <xdr:rowOff>156819</xdr:rowOff>
    </xdr:from>
    <xdr:to>
      <xdr:col>50</xdr:col>
      <xdr:colOff>17524</xdr:colOff>
      <xdr:row>86</xdr:row>
      <xdr:rowOff>21982</xdr:rowOff>
    </xdr:to>
    <xdr:sp macro="" textlink="">
      <xdr:nvSpPr>
        <xdr:cNvPr id="38" name="Trapezoid 80">
          <a:extLst>
            <a:ext uri="{FF2B5EF4-FFF2-40B4-BE49-F238E27FC236}">
              <a16:creationId xmlns:a16="http://schemas.microsoft.com/office/drawing/2014/main" id="{9ED4E979-E6A9-4D52-A3CF-EB041567D8E9}"/>
            </a:ext>
          </a:extLst>
        </xdr:cNvPr>
        <xdr:cNvSpPr/>
      </xdr:nvSpPr>
      <xdr:spPr>
        <a:xfrm rot="8166194">
          <a:off x="7829601" y="15968319"/>
          <a:ext cx="1712923" cy="436663"/>
        </a:xfrm>
        <a:prstGeom prst="trapezoid">
          <a:avLst>
            <a:gd name="adj" fmla="val 84246"/>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en-GB" sz="1100"/>
        </a:p>
      </xdr:txBody>
    </xdr:sp>
    <xdr:clientData/>
  </xdr:twoCellAnchor>
  <xdr:twoCellAnchor>
    <xdr:from>
      <xdr:col>39</xdr:col>
      <xdr:colOff>41895</xdr:colOff>
      <xdr:row>81</xdr:row>
      <xdr:rowOff>101974</xdr:rowOff>
    </xdr:from>
    <xdr:to>
      <xdr:col>46</xdr:col>
      <xdr:colOff>43885</xdr:colOff>
      <xdr:row>83</xdr:row>
      <xdr:rowOff>157637</xdr:rowOff>
    </xdr:to>
    <xdr:sp macro="" textlink="">
      <xdr:nvSpPr>
        <xdr:cNvPr id="39" name="Trapezoid 82">
          <a:extLst>
            <a:ext uri="{FF2B5EF4-FFF2-40B4-BE49-F238E27FC236}">
              <a16:creationId xmlns:a16="http://schemas.microsoft.com/office/drawing/2014/main" id="{DBD7A99C-6339-49A8-910E-3D573C1B8A11}"/>
            </a:ext>
          </a:extLst>
        </xdr:cNvPr>
        <xdr:cNvSpPr/>
      </xdr:nvSpPr>
      <xdr:spPr>
        <a:xfrm rot="18966570">
          <a:off x="7471395" y="15532474"/>
          <a:ext cx="1335490" cy="436663"/>
        </a:xfrm>
        <a:prstGeom prst="trapezoid">
          <a:avLst>
            <a:gd name="adj" fmla="val 102578"/>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en-GB" sz="1100"/>
        </a:p>
      </xdr:txBody>
    </xdr:sp>
    <xdr:clientData/>
  </xdr:twoCellAnchor>
  <xdr:twoCellAnchor>
    <xdr:from>
      <xdr:col>47</xdr:col>
      <xdr:colOff>80353</xdr:colOff>
      <xdr:row>69</xdr:row>
      <xdr:rowOff>72004</xdr:rowOff>
    </xdr:from>
    <xdr:to>
      <xdr:col>48</xdr:col>
      <xdr:colOff>122349</xdr:colOff>
      <xdr:row>79</xdr:row>
      <xdr:rowOff>165800</xdr:rowOff>
    </xdr:to>
    <xdr:sp macro="" textlink="">
      <xdr:nvSpPr>
        <xdr:cNvPr id="40" name="Trapezoid 84">
          <a:extLst>
            <a:ext uri="{FF2B5EF4-FFF2-40B4-BE49-F238E27FC236}">
              <a16:creationId xmlns:a16="http://schemas.microsoft.com/office/drawing/2014/main" id="{74582BAB-AA50-4CC1-B8A9-C024B5ADECD4}"/>
            </a:ext>
          </a:extLst>
        </xdr:cNvPr>
        <xdr:cNvSpPr/>
      </xdr:nvSpPr>
      <xdr:spPr>
        <a:xfrm rot="18656535">
          <a:off x="8150703" y="14099654"/>
          <a:ext cx="1998796" cy="232496"/>
        </a:xfrm>
        <a:prstGeom prst="trapezoid">
          <a:avLst>
            <a:gd name="adj" fmla="val 84246"/>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en-GB" sz="1100"/>
        </a:p>
      </xdr:txBody>
    </xdr:sp>
    <xdr:clientData/>
  </xdr:twoCellAnchor>
  <xdr:twoCellAnchor>
    <xdr:from>
      <xdr:col>50</xdr:col>
      <xdr:colOff>3661</xdr:colOff>
      <xdr:row>71</xdr:row>
      <xdr:rowOff>60522</xdr:rowOff>
    </xdr:from>
    <xdr:to>
      <xdr:col>51</xdr:col>
      <xdr:colOff>3343</xdr:colOff>
      <xdr:row>80</xdr:row>
      <xdr:rowOff>61450</xdr:rowOff>
    </xdr:to>
    <xdr:sp macro="" textlink="">
      <xdr:nvSpPr>
        <xdr:cNvPr id="41" name="Trapezoid 85">
          <a:extLst>
            <a:ext uri="{FF2B5EF4-FFF2-40B4-BE49-F238E27FC236}">
              <a16:creationId xmlns:a16="http://schemas.microsoft.com/office/drawing/2014/main" id="{36EA335D-99D3-475A-A4EA-4CBB05AF6F07}"/>
            </a:ext>
          </a:extLst>
        </xdr:cNvPr>
        <xdr:cNvSpPr/>
      </xdr:nvSpPr>
      <xdr:spPr>
        <a:xfrm rot="7804608">
          <a:off x="8766038" y="14348645"/>
          <a:ext cx="1715428" cy="190182"/>
        </a:xfrm>
        <a:prstGeom prst="trapezoid">
          <a:avLst>
            <a:gd name="adj" fmla="val 84246"/>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35</xdr:col>
      <xdr:colOff>140494</xdr:colOff>
      <xdr:row>3</xdr:row>
      <xdr:rowOff>2382</xdr:rowOff>
    </xdr:from>
    <xdr:to>
      <xdr:col>36</xdr:col>
      <xdr:colOff>31297</xdr:colOff>
      <xdr:row>5</xdr:row>
      <xdr:rowOff>7750</xdr:rowOff>
    </xdr:to>
    <xdr:pic>
      <xdr:nvPicPr>
        <xdr:cNvPr id="42" name="Picture 86">
          <a:extLst>
            <a:ext uri="{FF2B5EF4-FFF2-40B4-BE49-F238E27FC236}">
              <a16:creationId xmlns:a16="http://schemas.microsoft.com/office/drawing/2014/main" id="{F41B11CF-AC0B-4EA5-93D9-50C2D8B60D37}"/>
            </a:ext>
          </a:extLst>
        </xdr:cNvPr>
        <xdr:cNvPicPr>
          <a:picLocks noChangeAspect="1"/>
        </xdr:cNvPicPr>
      </xdr:nvPicPr>
      <xdr:blipFill>
        <a:blip xmlns:r="http://schemas.openxmlformats.org/officeDocument/2006/relationships" r:embed="rId6"/>
        <a:stretch>
          <a:fillRect/>
        </a:stretch>
      </xdr:blipFill>
      <xdr:spPr>
        <a:xfrm>
          <a:off x="6807994" y="573882"/>
          <a:ext cx="135732" cy="386368"/>
        </a:xfrm>
        <a:prstGeom prst="rect">
          <a:avLst/>
        </a:prstGeom>
      </xdr:spPr>
    </xdr:pic>
    <xdr:clientData/>
  </xdr:twoCellAnchor>
  <xdr:twoCellAnchor editAs="oneCell">
    <xdr:from>
      <xdr:col>12</xdr:col>
      <xdr:colOff>58910</xdr:colOff>
      <xdr:row>35</xdr:row>
      <xdr:rowOff>122992</xdr:rowOff>
    </xdr:from>
    <xdr:to>
      <xdr:col>14</xdr:col>
      <xdr:colOff>143053</xdr:colOff>
      <xdr:row>37</xdr:row>
      <xdr:rowOff>125843</xdr:rowOff>
    </xdr:to>
    <xdr:pic>
      <xdr:nvPicPr>
        <xdr:cNvPr id="43" name="Picture 74">
          <a:extLst>
            <a:ext uri="{FF2B5EF4-FFF2-40B4-BE49-F238E27FC236}">
              <a16:creationId xmlns:a16="http://schemas.microsoft.com/office/drawing/2014/main" id="{76FB9E2E-1635-4C49-B6FC-D53CE3684310}"/>
            </a:ext>
          </a:extLst>
        </xdr:cNvPr>
        <xdr:cNvPicPr>
          <a:picLocks noChangeAspect="1"/>
        </xdr:cNvPicPr>
      </xdr:nvPicPr>
      <xdr:blipFill>
        <a:blip xmlns:r="http://schemas.openxmlformats.org/officeDocument/2006/relationships" r:embed="rId7"/>
        <a:stretch>
          <a:fillRect/>
        </a:stretch>
      </xdr:blipFill>
      <xdr:spPr>
        <a:xfrm rot="13538988">
          <a:off x="2439984" y="6695418"/>
          <a:ext cx="383851" cy="574000"/>
        </a:xfrm>
        <a:prstGeom prst="rect">
          <a:avLst/>
        </a:prstGeom>
      </xdr:spPr>
    </xdr:pic>
    <xdr:clientData/>
  </xdr:twoCellAnchor>
  <xdr:twoCellAnchor>
    <xdr:from>
      <xdr:col>6</xdr:col>
      <xdr:colOff>111399</xdr:colOff>
      <xdr:row>62</xdr:row>
      <xdr:rowOff>155725</xdr:rowOff>
    </xdr:from>
    <xdr:to>
      <xdr:col>12</xdr:col>
      <xdr:colOff>64192</xdr:colOff>
      <xdr:row>64</xdr:row>
      <xdr:rowOff>22186</xdr:rowOff>
    </xdr:to>
    <xdr:sp macro="" textlink="">
      <xdr:nvSpPr>
        <xdr:cNvPr id="44" name="Trapezoid 81">
          <a:extLst>
            <a:ext uri="{FF2B5EF4-FFF2-40B4-BE49-F238E27FC236}">
              <a16:creationId xmlns:a16="http://schemas.microsoft.com/office/drawing/2014/main" id="{5F43ACB5-9AFC-45F5-893B-23E29839B486}"/>
            </a:ext>
          </a:extLst>
        </xdr:cNvPr>
        <xdr:cNvSpPr/>
      </xdr:nvSpPr>
      <xdr:spPr>
        <a:xfrm rot="13483766">
          <a:off x="1254399" y="11966725"/>
          <a:ext cx="1095793" cy="247461"/>
        </a:xfrm>
        <a:prstGeom prst="trapezoid">
          <a:avLst>
            <a:gd name="adj" fmla="val 84246"/>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en-GB" sz="1100"/>
        </a:p>
      </xdr:txBody>
    </xdr:sp>
    <xdr:clientData/>
  </xdr:twoCellAnchor>
  <xdr:twoCellAnchor>
    <xdr:from>
      <xdr:col>9</xdr:col>
      <xdr:colOff>124213</xdr:colOff>
      <xdr:row>61</xdr:row>
      <xdr:rowOff>189875</xdr:rowOff>
    </xdr:from>
    <xdr:to>
      <xdr:col>15</xdr:col>
      <xdr:colOff>43579</xdr:colOff>
      <xdr:row>63</xdr:row>
      <xdr:rowOff>20839</xdr:rowOff>
    </xdr:to>
    <xdr:sp macro="" textlink="">
      <xdr:nvSpPr>
        <xdr:cNvPr id="45" name="Trapezoid 83">
          <a:extLst>
            <a:ext uri="{FF2B5EF4-FFF2-40B4-BE49-F238E27FC236}">
              <a16:creationId xmlns:a16="http://schemas.microsoft.com/office/drawing/2014/main" id="{01985564-775B-49AA-BC0B-35A0A6103AB5}"/>
            </a:ext>
          </a:extLst>
        </xdr:cNvPr>
        <xdr:cNvSpPr/>
      </xdr:nvSpPr>
      <xdr:spPr>
        <a:xfrm rot="13483766" flipV="1">
          <a:off x="1838713" y="11810375"/>
          <a:ext cx="1062366" cy="211964"/>
        </a:xfrm>
        <a:prstGeom prst="trapezoid">
          <a:avLst>
            <a:gd name="adj" fmla="val 84246"/>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en-GB" sz="1100"/>
        </a:p>
      </xdr:txBody>
    </xdr:sp>
    <xdr:clientData/>
  </xdr:twoCellAnchor>
  <xdr:twoCellAnchor>
    <xdr:from>
      <xdr:col>19</xdr:col>
      <xdr:colOff>159442</xdr:colOff>
      <xdr:row>67</xdr:row>
      <xdr:rowOff>99798</xdr:rowOff>
    </xdr:from>
    <xdr:to>
      <xdr:col>24</xdr:col>
      <xdr:colOff>2302</xdr:colOff>
      <xdr:row>68</xdr:row>
      <xdr:rowOff>120290</xdr:rowOff>
    </xdr:to>
    <xdr:sp macro="" textlink="">
      <xdr:nvSpPr>
        <xdr:cNvPr id="46" name="Trapezoid 87">
          <a:extLst>
            <a:ext uri="{FF2B5EF4-FFF2-40B4-BE49-F238E27FC236}">
              <a16:creationId xmlns:a16="http://schemas.microsoft.com/office/drawing/2014/main" id="{1D42871F-F350-4B14-97E4-30FE52B82886}"/>
            </a:ext>
          </a:extLst>
        </xdr:cNvPr>
        <xdr:cNvSpPr/>
      </xdr:nvSpPr>
      <xdr:spPr>
        <a:xfrm rot="13483766" flipV="1">
          <a:off x="3778942" y="12863298"/>
          <a:ext cx="795360" cy="210992"/>
        </a:xfrm>
        <a:prstGeom prst="trapezoid">
          <a:avLst>
            <a:gd name="adj" fmla="val 84246"/>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en-GB" sz="1100"/>
        </a:p>
      </xdr:txBody>
    </xdr:sp>
    <xdr:clientData/>
  </xdr:twoCellAnchor>
  <xdr:twoCellAnchor>
    <xdr:from>
      <xdr:col>25</xdr:col>
      <xdr:colOff>47355</xdr:colOff>
      <xdr:row>75</xdr:row>
      <xdr:rowOff>2442</xdr:rowOff>
    </xdr:from>
    <xdr:to>
      <xdr:col>33</xdr:col>
      <xdr:colOff>133113</xdr:colOff>
      <xdr:row>76</xdr:row>
      <xdr:rowOff>26685</xdr:rowOff>
    </xdr:to>
    <xdr:sp macro="" textlink="">
      <xdr:nvSpPr>
        <xdr:cNvPr id="47" name="Trapezoid 88">
          <a:extLst>
            <a:ext uri="{FF2B5EF4-FFF2-40B4-BE49-F238E27FC236}">
              <a16:creationId xmlns:a16="http://schemas.microsoft.com/office/drawing/2014/main" id="{3D9E6F86-77FF-4ED3-9FA5-0F362E246007}"/>
            </a:ext>
          </a:extLst>
        </xdr:cNvPr>
        <xdr:cNvSpPr/>
      </xdr:nvSpPr>
      <xdr:spPr>
        <a:xfrm rot="13483766" flipV="1">
          <a:off x="4809855" y="14289942"/>
          <a:ext cx="1609758" cy="214743"/>
        </a:xfrm>
        <a:prstGeom prst="trapezoid">
          <a:avLst>
            <a:gd name="adj" fmla="val 84246"/>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en-GB" sz="1100"/>
        </a:p>
      </xdr:txBody>
    </xdr:sp>
    <xdr:clientData/>
  </xdr:twoCellAnchor>
  <xdr:twoCellAnchor>
    <xdr:from>
      <xdr:col>18</xdr:col>
      <xdr:colOff>95544</xdr:colOff>
      <xdr:row>76</xdr:row>
      <xdr:rowOff>161694</xdr:rowOff>
    </xdr:from>
    <xdr:to>
      <xdr:col>32</xdr:col>
      <xdr:colOff>109185</xdr:colOff>
      <xdr:row>78</xdr:row>
      <xdr:rowOff>9767</xdr:rowOff>
    </xdr:to>
    <xdr:sp macro="" textlink="">
      <xdr:nvSpPr>
        <xdr:cNvPr id="48" name="Trapezoid 89">
          <a:extLst>
            <a:ext uri="{FF2B5EF4-FFF2-40B4-BE49-F238E27FC236}">
              <a16:creationId xmlns:a16="http://schemas.microsoft.com/office/drawing/2014/main" id="{BDD366D7-4B2B-4A15-92ED-86400C326B69}"/>
            </a:ext>
          </a:extLst>
        </xdr:cNvPr>
        <xdr:cNvSpPr/>
      </xdr:nvSpPr>
      <xdr:spPr>
        <a:xfrm rot="13483766">
          <a:off x="3524544" y="14639694"/>
          <a:ext cx="2680641" cy="229073"/>
        </a:xfrm>
        <a:prstGeom prst="trapezoid">
          <a:avLst>
            <a:gd name="adj" fmla="val 84246"/>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en-GB" sz="1100"/>
        </a:p>
      </xdr:txBody>
    </xdr:sp>
    <xdr:clientData/>
  </xdr:twoCellAnchor>
  <xdr:twoCellAnchor>
    <xdr:from>
      <xdr:col>70</xdr:col>
      <xdr:colOff>22583</xdr:colOff>
      <xdr:row>80</xdr:row>
      <xdr:rowOff>100403</xdr:rowOff>
    </xdr:from>
    <xdr:to>
      <xdr:col>72</xdr:col>
      <xdr:colOff>119400</xdr:colOff>
      <xdr:row>81</xdr:row>
      <xdr:rowOff>100085</xdr:rowOff>
    </xdr:to>
    <xdr:sp macro="" textlink="">
      <xdr:nvSpPr>
        <xdr:cNvPr id="49" name="Trapezoid 103">
          <a:extLst>
            <a:ext uri="{FF2B5EF4-FFF2-40B4-BE49-F238E27FC236}">
              <a16:creationId xmlns:a16="http://schemas.microsoft.com/office/drawing/2014/main" id="{9D8B63DF-14D6-4909-99CE-CB88850E6B47}"/>
            </a:ext>
          </a:extLst>
        </xdr:cNvPr>
        <xdr:cNvSpPr/>
      </xdr:nvSpPr>
      <xdr:spPr>
        <a:xfrm rot="8814585">
          <a:off x="13357583" y="15340403"/>
          <a:ext cx="477817" cy="190182"/>
        </a:xfrm>
        <a:prstGeom prst="trapezoid">
          <a:avLst>
            <a:gd name="adj" fmla="val 84246"/>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en-GB" sz="1100"/>
        </a:p>
      </xdr:txBody>
    </xdr:sp>
    <xdr:clientData/>
  </xdr:twoCellAnchor>
  <xdr:twoCellAnchor>
    <xdr:from>
      <xdr:col>66</xdr:col>
      <xdr:colOff>119064</xdr:colOff>
      <xdr:row>76</xdr:row>
      <xdr:rowOff>47625</xdr:rowOff>
    </xdr:from>
    <xdr:to>
      <xdr:col>71</xdr:col>
      <xdr:colOff>157164</xdr:colOff>
      <xdr:row>81</xdr:row>
      <xdr:rowOff>54769</xdr:rowOff>
    </xdr:to>
    <xdr:sp macro="" textlink="">
      <xdr:nvSpPr>
        <xdr:cNvPr id="50" name="Oval 8">
          <a:extLst>
            <a:ext uri="{FF2B5EF4-FFF2-40B4-BE49-F238E27FC236}">
              <a16:creationId xmlns:a16="http://schemas.microsoft.com/office/drawing/2014/main" id="{39B29757-3898-42C8-8114-AC9FAD15AB9D}"/>
            </a:ext>
          </a:extLst>
        </xdr:cNvPr>
        <xdr:cNvSpPr/>
      </xdr:nvSpPr>
      <xdr:spPr>
        <a:xfrm>
          <a:off x="12692064" y="14525625"/>
          <a:ext cx="990600" cy="959644"/>
        </a:xfrm>
        <a:prstGeom prst="ellipse">
          <a:avLst/>
        </a:prstGeom>
        <a:no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68</xdr:col>
      <xdr:colOff>14288</xdr:colOff>
      <xdr:row>80</xdr:row>
      <xdr:rowOff>185738</xdr:rowOff>
    </xdr:from>
    <xdr:to>
      <xdr:col>69</xdr:col>
      <xdr:colOff>176213</xdr:colOff>
      <xdr:row>81</xdr:row>
      <xdr:rowOff>61913</xdr:rowOff>
    </xdr:to>
    <xdr:sp macro="" textlink="">
      <xdr:nvSpPr>
        <xdr:cNvPr id="51" name="Rectangle 105">
          <a:extLst>
            <a:ext uri="{FF2B5EF4-FFF2-40B4-BE49-F238E27FC236}">
              <a16:creationId xmlns:a16="http://schemas.microsoft.com/office/drawing/2014/main" id="{DB423F0E-AD72-4432-A9D5-A8453C51E652}"/>
            </a:ext>
          </a:extLst>
        </xdr:cNvPr>
        <xdr:cNvSpPr/>
      </xdr:nvSpPr>
      <xdr:spPr>
        <a:xfrm>
          <a:off x="12968288" y="15425738"/>
          <a:ext cx="352425" cy="66675"/>
        </a:xfrm>
        <a:prstGeom prst="rect">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71</xdr:col>
      <xdr:colOff>13253</xdr:colOff>
      <xdr:row>79</xdr:row>
      <xdr:rowOff>16055</xdr:rowOff>
    </xdr:from>
    <xdr:to>
      <xdr:col>72</xdr:col>
      <xdr:colOff>12935</xdr:colOff>
      <xdr:row>82</xdr:row>
      <xdr:rowOff>112920</xdr:rowOff>
    </xdr:to>
    <xdr:sp macro="" textlink="">
      <xdr:nvSpPr>
        <xdr:cNvPr id="52" name="Trapezoid 106">
          <a:extLst>
            <a:ext uri="{FF2B5EF4-FFF2-40B4-BE49-F238E27FC236}">
              <a16:creationId xmlns:a16="http://schemas.microsoft.com/office/drawing/2014/main" id="{0AAEBE41-6489-4305-ACA8-FDAD050CF9B2}"/>
            </a:ext>
          </a:extLst>
        </xdr:cNvPr>
        <xdr:cNvSpPr/>
      </xdr:nvSpPr>
      <xdr:spPr>
        <a:xfrm rot="7754831">
          <a:off x="13299661" y="15304647"/>
          <a:ext cx="668365" cy="190182"/>
        </a:xfrm>
        <a:prstGeom prst="trapezoid">
          <a:avLst>
            <a:gd name="adj" fmla="val 84246"/>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en-GB" sz="1100"/>
        </a:p>
      </xdr:txBody>
    </xdr:sp>
    <xdr:clientData/>
  </xdr:twoCellAnchor>
  <xdr:twoCellAnchor>
    <xdr:from>
      <xdr:col>71</xdr:col>
      <xdr:colOff>160715</xdr:colOff>
      <xdr:row>78</xdr:row>
      <xdr:rowOff>5866</xdr:rowOff>
    </xdr:from>
    <xdr:to>
      <xdr:col>72</xdr:col>
      <xdr:colOff>157483</xdr:colOff>
      <xdr:row>80</xdr:row>
      <xdr:rowOff>102683</xdr:rowOff>
    </xdr:to>
    <xdr:sp macro="" textlink="">
      <xdr:nvSpPr>
        <xdr:cNvPr id="53" name="Trapezoid 107">
          <a:extLst>
            <a:ext uri="{FF2B5EF4-FFF2-40B4-BE49-F238E27FC236}">
              <a16:creationId xmlns:a16="http://schemas.microsoft.com/office/drawing/2014/main" id="{56E27DE3-7851-4F6E-B07F-14F56D2DAE70}"/>
            </a:ext>
          </a:extLst>
        </xdr:cNvPr>
        <xdr:cNvSpPr/>
      </xdr:nvSpPr>
      <xdr:spPr>
        <a:xfrm rot="6024354">
          <a:off x="13540940" y="15010141"/>
          <a:ext cx="477817" cy="187268"/>
        </a:xfrm>
        <a:prstGeom prst="trapezoid">
          <a:avLst>
            <a:gd name="adj" fmla="val 84246"/>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en-GB" sz="1100"/>
        </a:p>
      </xdr:txBody>
    </xdr:sp>
    <xdr:clientData/>
  </xdr:twoCellAnchor>
  <xdr:twoCellAnchor>
    <xdr:from>
      <xdr:col>71</xdr:col>
      <xdr:colOff>133384</xdr:colOff>
      <xdr:row>75</xdr:row>
      <xdr:rowOff>101527</xdr:rowOff>
    </xdr:from>
    <xdr:to>
      <xdr:col>72</xdr:col>
      <xdr:colOff>130152</xdr:colOff>
      <xdr:row>78</xdr:row>
      <xdr:rowOff>177177</xdr:rowOff>
    </xdr:to>
    <xdr:sp macro="" textlink="">
      <xdr:nvSpPr>
        <xdr:cNvPr id="54" name="Trapezoid 108">
          <a:extLst>
            <a:ext uri="{FF2B5EF4-FFF2-40B4-BE49-F238E27FC236}">
              <a16:creationId xmlns:a16="http://schemas.microsoft.com/office/drawing/2014/main" id="{6B9ABA78-E126-45A5-BF9D-920BAD64BC0E}"/>
            </a:ext>
          </a:extLst>
        </xdr:cNvPr>
        <xdr:cNvSpPr/>
      </xdr:nvSpPr>
      <xdr:spPr>
        <a:xfrm rot="4965918">
          <a:off x="13428943" y="14618968"/>
          <a:ext cx="647150" cy="187268"/>
        </a:xfrm>
        <a:prstGeom prst="trapezoid">
          <a:avLst>
            <a:gd name="adj" fmla="val 84246"/>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en-GB" sz="1100"/>
        </a:p>
      </xdr:txBody>
    </xdr:sp>
    <xdr:clientData/>
  </xdr:twoCellAnchor>
  <xdr:twoCellAnchor>
    <xdr:from>
      <xdr:col>71</xdr:col>
      <xdr:colOff>45277</xdr:colOff>
      <xdr:row>75</xdr:row>
      <xdr:rowOff>37233</xdr:rowOff>
    </xdr:from>
    <xdr:to>
      <xdr:col>72</xdr:col>
      <xdr:colOff>42045</xdr:colOff>
      <xdr:row>78</xdr:row>
      <xdr:rowOff>112883</xdr:rowOff>
    </xdr:to>
    <xdr:sp macro="" textlink="">
      <xdr:nvSpPr>
        <xdr:cNvPr id="55" name="Trapezoid 109">
          <a:extLst>
            <a:ext uri="{FF2B5EF4-FFF2-40B4-BE49-F238E27FC236}">
              <a16:creationId xmlns:a16="http://schemas.microsoft.com/office/drawing/2014/main" id="{EE3A170A-14EA-4212-AB5A-C42F54EB0CB2}"/>
            </a:ext>
          </a:extLst>
        </xdr:cNvPr>
        <xdr:cNvSpPr/>
      </xdr:nvSpPr>
      <xdr:spPr>
        <a:xfrm rot="3328633">
          <a:off x="13340836" y="14554674"/>
          <a:ext cx="647150" cy="187268"/>
        </a:xfrm>
        <a:prstGeom prst="trapezoid">
          <a:avLst>
            <a:gd name="adj" fmla="val 84246"/>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en-GB" sz="1100"/>
        </a:p>
      </xdr:txBody>
    </xdr:sp>
    <xdr:clientData/>
  </xdr:twoCellAnchor>
  <xdr:twoCellAnchor>
    <xdr:from>
      <xdr:col>69</xdr:col>
      <xdr:colOff>129946</xdr:colOff>
      <xdr:row>75</xdr:row>
      <xdr:rowOff>156162</xdr:rowOff>
    </xdr:from>
    <xdr:to>
      <xdr:col>72</xdr:col>
      <xdr:colOff>111046</xdr:colOff>
      <xdr:row>76</xdr:row>
      <xdr:rowOff>152930</xdr:rowOff>
    </xdr:to>
    <xdr:sp macro="" textlink="">
      <xdr:nvSpPr>
        <xdr:cNvPr id="56" name="Trapezoid 110">
          <a:extLst>
            <a:ext uri="{FF2B5EF4-FFF2-40B4-BE49-F238E27FC236}">
              <a16:creationId xmlns:a16="http://schemas.microsoft.com/office/drawing/2014/main" id="{8C86B236-DF0B-41A9-A193-6726503A2102}"/>
            </a:ext>
          </a:extLst>
        </xdr:cNvPr>
        <xdr:cNvSpPr/>
      </xdr:nvSpPr>
      <xdr:spPr>
        <a:xfrm rot="2098730">
          <a:off x="13274446" y="14443662"/>
          <a:ext cx="552600" cy="187268"/>
        </a:xfrm>
        <a:prstGeom prst="trapezoid">
          <a:avLst>
            <a:gd name="adj" fmla="val 84246"/>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en-GB" sz="1100"/>
        </a:p>
      </xdr:txBody>
    </xdr:sp>
    <xdr:clientData/>
  </xdr:twoCellAnchor>
  <xdr:twoCellAnchor>
    <xdr:from>
      <xdr:col>68</xdr:col>
      <xdr:colOff>54453</xdr:colOff>
      <xdr:row>75</xdr:row>
      <xdr:rowOff>97263</xdr:rowOff>
    </xdr:from>
    <xdr:to>
      <xdr:col>71</xdr:col>
      <xdr:colOff>35553</xdr:colOff>
      <xdr:row>76</xdr:row>
      <xdr:rowOff>37881</xdr:rowOff>
    </xdr:to>
    <xdr:sp macro="" textlink="">
      <xdr:nvSpPr>
        <xdr:cNvPr id="57" name="Trapezoid 111">
          <a:extLst>
            <a:ext uri="{FF2B5EF4-FFF2-40B4-BE49-F238E27FC236}">
              <a16:creationId xmlns:a16="http://schemas.microsoft.com/office/drawing/2014/main" id="{B89F3BEC-A57B-426C-A408-F7F21AB54F88}"/>
            </a:ext>
          </a:extLst>
        </xdr:cNvPr>
        <xdr:cNvSpPr/>
      </xdr:nvSpPr>
      <xdr:spPr>
        <a:xfrm rot="795312">
          <a:off x="13008453" y="14384763"/>
          <a:ext cx="552600" cy="131118"/>
        </a:xfrm>
        <a:prstGeom prst="trapezoid">
          <a:avLst>
            <a:gd name="adj" fmla="val 84246"/>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en-GB" sz="1100"/>
        </a:p>
      </xdr:txBody>
    </xdr:sp>
    <xdr:clientData/>
  </xdr:twoCellAnchor>
  <xdr:twoCellAnchor>
    <xdr:from>
      <xdr:col>66</xdr:col>
      <xdr:colOff>190460</xdr:colOff>
      <xdr:row>75</xdr:row>
      <xdr:rowOff>71459</xdr:rowOff>
    </xdr:from>
    <xdr:to>
      <xdr:col>69</xdr:col>
      <xdr:colOff>171560</xdr:colOff>
      <xdr:row>76</xdr:row>
      <xdr:rowOff>47531</xdr:rowOff>
    </xdr:to>
    <xdr:sp macro="" textlink="">
      <xdr:nvSpPr>
        <xdr:cNvPr id="58" name="Trapezoid 112">
          <a:extLst>
            <a:ext uri="{FF2B5EF4-FFF2-40B4-BE49-F238E27FC236}">
              <a16:creationId xmlns:a16="http://schemas.microsoft.com/office/drawing/2014/main" id="{6F53189B-510B-4CA4-984E-EBE2AB62F51B}"/>
            </a:ext>
          </a:extLst>
        </xdr:cNvPr>
        <xdr:cNvSpPr/>
      </xdr:nvSpPr>
      <xdr:spPr>
        <a:xfrm rot="21190718">
          <a:off x="12763460" y="14358959"/>
          <a:ext cx="552600" cy="166572"/>
        </a:xfrm>
        <a:prstGeom prst="trapezoid">
          <a:avLst>
            <a:gd name="adj" fmla="val 84246"/>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en-GB" sz="1100"/>
        </a:p>
      </xdr:txBody>
    </xdr:sp>
    <xdr:clientData/>
  </xdr:twoCellAnchor>
  <xdr:twoCellAnchor>
    <xdr:from>
      <xdr:col>65</xdr:col>
      <xdr:colOff>104799</xdr:colOff>
      <xdr:row>76</xdr:row>
      <xdr:rowOff>10200</xdr:rowOff>
    </xdr:from>
    <xdr:to>
      <xdr:col>68</xdr:col>
      <xdr:colOff>98519</xdr:colOff>
      <xdr:row>76</xdr:row>
      <xdr:rowOff>176772</xdr:rowOff>
    </xdr:to>
    <xdr:sp macro="" textlink="">
      <xdr:nvSpPr>
        <xdr:cNvPr id="59" name="Trapezoid 113">
          <a:extLst>
            <a:ext uri="{FF2B5EF4-FFF2-40B4-BE49-F238E27FC236}">
              <a16:creationId xmlns:a16="http://schemas.microsoft.com/office/drawing/2014/main" id="{B0DBE277-4EB3-410E-A186-A999282CF195}"/>
            </a:ext>
          </a:extLst>
        </xdr:cNvPr>
        <xdr:cNvSpPr/>
      </xdr:nvSpPr>
      <xdr:spPr>
        <a:xfrm rot="19874883">
          <a:off x="12487299" y="14488200"/>
          <a:ext cx="565220" cy="166572"/>
        </a:xfrm>
        <a:prstGeom prst="trapezoid">
          <a:avLst>
            <a:gd name="adj" fmla="val 84246"/>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en-GB" sz="1100"/>
        </a:p>
      </xdr:txBody>
    </xdr:sp>
    <xdr:clientData/>
  </xdr:twoCellAnchor>
  <xdr:twoCellAnchor>
    <xdr:from>
      <xdr:col>65</xdr:col>
      <xdr:colOff>182679</xdr:colOff>
      <xdr:row>75</xdr:row>
      <xdr:rowOff>156157</xdr:rowOff>
    </xdr:from>
    <xdr:to>
      <xdr:col>66</xdr:col>
      <xdr:colOff>158751</xdr:colOff>
      <xdr:row>78</xdr:row>
      <xdr:rowOff>149877</xdr:rowOff>
    </xdr:to>
    <xdr:sp macro="" textlink="">
      <xdr:nvSpPr>
        <xdr:cNvPr id="60" name="Trapezoid 114">
          <a:extLst>
            <a:ext uri="{FF2B5EF4-FFF2-40B4-BE49-F238E27FC236}">
              <a16:creationId xmlns:a16="http://schemas.microsoft.com/office/drawing/2014/main" id="{DEEAA169-B2B0-46F2-ABE6-CCE2F2628105}"/>
            </a:ext>
          </a:extLst>
        </xdr:cNvPr>
        <xdr:cNvSpPr/>
      </xdr:nvSpPr>
      <xdr:spPr>
        <a:xfrm rot="18649088">
          <a:off x="12365855" y="14642981"/>
          <a:ext cx="565220" cy="166572"/>
        </a:xfrm>
        <a:prstGeom prst="trapezoid">
          <a:avLst>
            <a:gd name="adj" fmla="val 84246"/>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en-GB" sz="1100"/>
        </a:p>
      </xdr:txBody>
    </xdr:sp>
    <xdr:clientData/>
  </xdr:twoCellAnchor>
  <xdr:twoCellAnchor>
    <xdr:from>
      <xdr:col>65</xdr:col>
      <xdr:colOff>141952</xdr:colOff>
      <xdr:row>76</xdr:row>
      <xdr:rowOff>165880</xdr:rowOff>
    </xdr:from>
    <xdr:to>
      <xdr:col>66</xdr:col>
      <xdr:colOff>118024</xdr:colOff>
      <xdr:row>78</xdr:row>
      <xdr:rowOff>164826</xdr:rowOff>
    </xdr:to>
    <xdr:sp macro="" textlink="">
      <xdr:nvSpPr>
        <xdr:cNvPr id="61" name="Trapezoid 115">
          <a:extLst>
            <a:ext uri="{FF2B5EF4-FFF2-40B4-BE49-F238E27FC236}">
              <a16:creationId xmlns:a16="http://schemas.microsoft.com/office/drawing/2014/main" id="{FA183269-E3B6-40FD-8539-DDADD9DD5A0F}"/>
            </a:ext>
          </a:extLst>
        </xdr:cNvPr>
        <xdr:cNvSpPr/>
      </xdr:nvSpPr>
      <xdr:spPr>
        <a:xfrm rot="17844382">
          <a:off x="12417765" y="14750567"/>
          <a:ext cx="379946" cy="166572"/>
        </a:xfrm>
        <a:prstGeom prst="trapezoid">
          <a:avLst>
            <a:gd name="adj" fmla="val 84246"/>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en-GB" sz="1100"/>
        </a:p>
      </xdr:txBody>
    </xdr:sp>
    <xdr:clientData/>
  </xdr:twoCellAnchor>
  <xdr:twoCellAnchor>
    <xdr:from>
      <xdr:col>65</xdr:col>
      <xdr:colOff>134809</xdr:colOff>
      <xdr:row>77</xdr:row>
      <xdr:rowOff>68248</xdr:rowOff>
    </xdr:from>
    <xdr:to>
      <xdr:col>66</xdr:col>
      <xdr:colOff>110881</xdr:colOff>
      <xdr:row>79</xdr:row>
      <xdr:rowOff>67194</xdr:rowOff>
    </xdr:to>
    <xdr:sp macro="" textlink="">
      <xdr:nvSpPr>
        <xdr:cNvPr id="62" name="Trapezoid 116">
          <a:extLst>
            <a:ext uri="{FF2B5EF4-FFF2-40B4-BE49-F238E27FC236}">
              <a16:creationId xmlns:a16="http://schemas.microsoft.com/office/drawing/2014/main" id="{DA22D6E0-2F78-4E15-B460-2BA9FCF06F2E}"/>
            </a:ext>
          </a:extLst>
        </xdr:cNvPr>
        <xdr:cNvSpPr/>
      </xdr:nvSpPr>
      <xdr:spPr>
        <a:xfrm rot="16615134">
          <a:off x="12410622" y="14843435"/>
          <a:ext cx="379946" cy="166572"/>
        </a:xfrm>
        <a:prstGeom prst="trapezoid">
          <a:avLst>
            <a:gd name="adj" fmla="val 84246"/>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en-GB" sz="1100"/>
        </a:p>
      </xdr:txBody>
    </xdr:sp>
    <xdr:clientData/>
  </xdr:twoCellAnchor>
  <xdr:twoCellAnchor>
    <xdr:from>
      <xdr:col>66</xdr:col>
      <xdr:colOff>36836</xdr:colOff>
      <xdr:row>78</xdr:row>
      <xdr:rowOff>82849</xdr:rowOff>
    </xdr:from>
    <xdr:to>
      <xdr:col>66</xdr:col>
      <xdr:colOff>128776</xdr:colOff>
      <xdr:row>80</xdr:row>
      <xdr:rowOff>81795</xdr:rowOff>
    </xdr:to>
    <xdr:sp macro="" textlink="">
      <xdr:nvSpPr>
        <xdr:cNvPr id="63" name="Trapezoid 117">
          <a:extLst>
            <a:ext uri="{FF2B5EF4-FFF2-40B4-BE49-F238E27FC236}">
              <a16:creationId xmlns:a16="http://schemas.microsoft.com/office/drawing/2014/main" id="{10E3004D-19E6-4B8E-BC57-3933556A7237}"/>
            </a:ext>
          </a:extLst>
        </xdr:cNvPr>
        <xdr:cNvSpPr/>
      </xdr:nvSpPr>
      <xdr:spPr>
        <a:xfrm rot="15342494">
          <a:off x="12465833" y="15085852"/>
          <a:ext cx="379946" cy="91940"/>
        </a:xfrm>
        <a:prstGeom prst="trapezoid">
          <a:avLst>
            <a:gd name="adj" fmla="val 84246"/>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en-GB" sz="1100"/>
        </a:p>
      </xdr:txBody>
    </xdr:sp>
    <xdr:clientData/>
  </xdr:twoCellAnchor>
  <xdr:twoCellAnchor>
    <xdr:from>
      <xdr:col>66</xdr:col>
      <xdr:colOff>11906</xdr:colOff>
      <xdr:row>78</xdr:row>
      <xdr:rowOff>2380</xdr:rowOff>
    </xdr:from>
    <xdr:to>
      <xdr:col>66</xdr:col>
      <xdr:colOff>90488</xdr:colOff>
      <xdr:row>81</xdr:row>
      <xdr:rowOff>76199</xdr:rowOff>
    </xdr:to>
    <xdr:sp macro="" textlink="">
      <xdr:nvSpPr>
        <xdr:cNvPr id="64" name="Trapezoid 118">
          <a:extLst>
            <a:ext uri="{FF2B5EF4-FFF2-40B4-BE49-F238E27FC236}">
              <a16:creationId xmlns:a16="http://schemas.microsoft.com/office/drawing/2014/main" id="{68079FF7-E2E0-4A8A-ABD3-3356FEF41F5D}"/>
            </a:ext>
          </a:extLst>
        </xdr:cNvPr>
        <xdr:cNvSpPr/>
      </xdr:nvSpPr>
      <xdr:spPr>
        <a:xfrm rot="5400000">
          <a:off x="12301537" y="15144749"/>
          <a:ext cx="645319" cy="78582"/>
        </a:xfrm>
        <a:prstGeom prst="trapezoid">
          <a:avLst>
            <a:gd name="adj" fmla="val 84246"/>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en-GB" sz="1100"/>
        </a:p>
      </xdr:txBody>
    </xdr:sp>
    <xdr:clientData/>
  </xdr:twoCellAnchor>
  <xdr:twoCellAnchor>
    <xdr:from>
      <xdr:col>65</xdr:col>
      <xdr:colOff>188108</xdr:colOff>
      <xdr:row>80</xdr:row>
      <xdr:rowOff>69690</xdr:rowOff>
    </xdr:from>
    <xdr:to>
      <xdr:col>67</xdr:col>
      <xdr:colOff>187054</xdr:colOff>
      <xdr:row>80</xdr:row>
      <xdr:rowOff>161630</xdr:rowOff>
    </xdr:to>
    <xdr:sp macro="" textlink="">
      <xdr:nvSpPr>
        <xdr:cNvPr id="65" name="Trapezoid 119">
          <a:extLst>
            <a:ext uri="{FF2B5EF4-FFF2-40B4-BE49-F238E27FC236}">
              <a16:creationId xmlns:a16="http://schemas.microsoft.com/office/drawing/2014/main" id="{EDC9A957-FB89-4FA4-AACD-D7618333E9FF}"/>
            </a:ext>
          </a:extLst>
        </xdr:cNvPr>
        <xdr:cNvSpPr/>
      </xdr:nvSpPr>
      <xdr:spPr>
        <a:xfrm rot="13311987">
          <a:off x="12570608" y="15309690"/>
          <a:ext cx="379946" cy="91940"/>
        </a:xfrm>
        <a:prstGeom prst="trapezoid">
          <a:avLst>
            <a:gd name="adj" fmla="val 84246"/>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en-GB" sz="1100"/>
        </a:p>
      </xdr:txBody>
    </xdr:sp>
    <xdr:clientData/>
  </xdr:twoCellAnchor>
  <xdr:twoCellAnchor>
    <xdr:from>
      <xdr:col>70</xdr:col>
      <xdr:colOff>13055</xdr:colOff>
      <xdr:row>81</xdr:row>
      <xdr:rowOff>33341</xdr:rowOff>
    </xdr:from>
    <xdr:to>
      <xdr:col>71</xdr:col>
      <xdr:colOff>66674</xdr:colOff>
      <xdr:row>83</xdr:row>
      <xdr:rowOff>37436</xdr:rowOff>
    </xdr:to>
    <xdr:sp macro="" textlink="">
      <xdr:nvSpPr>
        <xdr:cNvPr id="66" name="Trapezoid 120">
          <a:extLst>
            <a:ext uri="{FF2B5EF4-FFF2-40B4-BE49-F238E27FC236}">
              <a16:creationId xmlns:a16="http://schemas.microsoft.com/office/drawing/2014/main" id="{E3B01D15-6861-402B-9763-3AB61247B01A}"/>
            </a:ext>
          </a:extLst>
        </xdr:cNvPr>
        <xdr:cNvSpPr/>
      </xdr:nvSpPr>
      <xdr:spPr>
        <a:xfrm rot="5400000">
          <a:off x="13277567" y="15534329"/>
          <a:ext cx="385095" cy="244119"/>
        </a:xfrm>
        <a:prstGeom prst="trapezoid">
          <a:avLst>
            <a:gd name="adj" fmla="val 84246"/>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en-GB" sz="1100"/>
        </a:p>
      </xdr:txBody>
    </xdr:sp>
    <xdr:clientData/>
  </xdr:twoCellAnchor>
  <xdr:twoCellAnchor>
    <xdr:from>
      <xdr:col>71</xdr:col>
      <xdr:colOff>78053</xdr:colOff>
      <xdr:row>79</xdr:row>
      <xdr:rowOff>20051</xdr:rowOff>
    </xdr:from>
    <xdr:to>
      <xdr:col>72</xdr:col>
      <xdr:colOff>74821</xdr:colOff>
      <xdr:row>81</xdr:row>
      <xdr:rowOff>115267</xdr:rowOff>
    </xdr:to>
    <xdr:sp macro="" textlink="">
      <xdr:nvSpPr>
        <xdr:cNvPr id="67" name="Trapezoid 121">
          <a:extLst>
            <a:ext uri="{FF2B5EF4-FFF2-40B4-BE49-F238E27FC236}">
              <a16:creationId xmlns:a16="http://schemas.microsoft.com/office/drawing/2014/main" id="{DB74AD17-0BBD-4FF3-8C98-E32F0B689C89}"/>
            </a:ext>
          </a:extLst>
        </xdr:cNvPr>
        <xdr:cNvSpPr/>
      </xdr:nvSpPr>
      <xdr:spPr>
        <a:xfrm rot="7152657">
          <a:off x="13459079" y="15214025"/>
          <a:ext cx="476216" cy="187268"/>
        </a:xfrm>
        <a:prstGeom prst="trapezoid">
          <a:avLst>
            <a:gd name="adj" fmla="val 84246"/>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49</xdr:col>
      <xdr:colOff>107157</xdr:colOff>
      <xdr:row>25</xdr:row>
      <xdr:rowOff>2381</xdr:rowOff>
    </xdr:from>
    <xdr:to>
      <xdr:col>49</xdr:col>
      <xdr:colOff>242888</xdr:colOff>
      <xdr:row>27</xdr:row>
      <xdr:rowOff>7746</xdr:rowOff>
    </xdr:to>
    <xdr:pic>
      <xdr:nvPicPr>
        <xdr:cNvPr id="68" name="Picture 75">
          <a:extLst>
            <a:ext uri="{FF2B5EF4-FFF2-40B4-BE49-F238E27FC236}">
              <a16:creationId xmlns:a16="http://schemas.microsoft.com/office/drawing/2014/main" id="{729DD590-9AF2-4C5D-9DDB-E047ACF62171}"/>
            </a:ext>
          </a:extLst>
        </xdr:cNvPr>
        <xdr:cNvPicPr>
          <a:picLocks noChangeAspect="1"/>
        </xdr:cNvPicPr>
      </xdr:nvPicPr>
      <xdr:blipFill>
        <a:blip xmlns:r="http://schemas.openxmlformats.org/officeDocument/2006/relationships" r:embed="rId6"/>
        <a:stretch>
          <a:fillRect/>
        </a:stretch>
      </xdr:blipFill>
      <xdr:spPr>
        <a:xfrm>
          <a:off x="9441657" y="4764881"/>
          <a:ext cx="135731" cy="386365"/>
        </a:xfrm>
        <a:prstGeom prst="rect">
          <a:avLst/>
        </a:prstGeom>
      </xdr:spPr>
    </xdr:pic>
    <xdr:clientData/>
  </xdr:twoCellAnchor>
  <xdr:twoCellAnchor editAs="oneCell">
    <xdr:from>
      <xdr:col>51</xdr:col>
      <xdr:colOff>138113</xdr:colOff>
      <xdr:row>23</xdr:row>
      <xdr:rowOff>2381</xdr:rowOff>
    </xdr:from>
    <xdr:to>
      <xdr:col>52</xdr:col>
      <xdr:colOff>28915</xdr:colOff>
      <xdr:row>25</xdr:row>
      <xdr:rowOff>7747</xdr:rowOff>
    </xdr:to>
    <xdr:pic>
      <xdr:nvPicPr>
        <xdr:cNvPr id="69" name="Picture 90">
          <a:extLst>
            <a:ext uri="{FF2B5EF4-FFF2-40B4-BE49-F238E27FC236}">
              <a16:creationId xmlns:a16="http://schemas.microsoft.com/office/drawing/2014/main" id="{5C15D570-E1C1-4230-8CC7-50B71AEF2025}"/>
            </a:ext>
          </a:extLst>
        </xdr:cNvPr>
        <xdr:cNvPicPr>
          <a:picLocks noChangeAspect="1"/>
        </xdr:cNvPicPr>
      </xdr:nvPicPr>
      <xdr:blipFill>
        <a:blip xmlns:r="http://schemas.openxmlformats.org/officeDocument/2006/relationships" r:embed="rId6"/>
        <a:stretch>
          <a:fillRect/>
        </a:stretch>
      </xdr:blipFill>
      <xdr:spPr>
        <a:xfrm>
          <a:off x="9853613" y="4383881"/>
          <a:ext cx="135731" cy="386366"/>
        </a:xfrm>
        <a:prstGeom prst="rect">
          <a:avLst/>
        </a:prstGeom>
      </xdr:spPr>
    </xdr:pic>
    <xdr:clientData/>
  </xdr:twoCellAnchor>
  <xdr:twoCellAnchor editAs="oneCell">
    <xdr:from>
      <xdr:col>49</xdr:col>
      <xdr:colOff>109536</xdr:colOff>
      <xdr:row>21</xdr:row>
      <xdr:rowOff>2382</xdr:rowOff>
    </xdr:from>
    <xdr:to>
      <xdr:col>50</xdr:col>
      <xdr:colOff>339</xdr:colOff>
      <xdr:row>23</xdr:row>
      <xdr:rowOff>7748</xdr:rowOff>
    </xdr:to>
    <xdr:pic>
      <xdr:nvPicPr>
        <xdr:cNvPr id="70" name="Picture 91">
          <a:extLst>
            <a:ext uri="{FF2B5EF4-FFF2-40B4-BE49-F238E27FC236}">
              <a16:creationId xmlns:a16="http://schemas.microsoft.com/office/drawing/2014/main" id="{070D529B-868E-4BAE-BADE-09731B81E9FD}"/>
            </a:ext>
          </a:extLst>
        </xdr:cNvPr>
        <xdr:cNvPicPr>
          <a:picLocks noChangeAspect="1"/>
        </xdr:cNvPicPr>
      </xdr:nvPicPr>
      <xdr:blipFill>
        <a:blip xmlns:r="http://schemas.openxmlformats.org/officeDocument/2006/relationships" r:embed="rId6"/>
        <a:stretch>
          <a:fillRect/>
        </a:stretch>
      </xdr:blipFill>
      <xdr:spPr>
        <a:xfrm>
          <a:off x="9444036" y="4002882"/>
          <a:ext cx="135732" cy="386366"/>
        </a:xfrm>
        <a:prstGeom prst="rect">
          <a:avLst/>
        </a:prstGeom>
      </xdr:spPr>
    </xdr:pic>
    <xdr:clientData/>
  </xdr:twoCellAnchor>
  <xdr:twoCellAnchor editAs="oneCell">
    <xdr:from>
      <xdr:col>51</xdr:col>
      <xdr:colOff>138112</xdr:colOff>
      <xdr:row>19</xdr:row>
      <xdr:rowOff>2381</xdr:rowOff>
    </xdr:from>
    <xdr:to>
      <xdr:col>52</xdr:col>
      <xdr:colOff>28914</xdr:colOff>
      <xdr:row>21</xdr:row>
      <xdr:rowOff>7746</xdr:rowOff>
    </xdr:to>
    <xdr:pic>
      <xdr:nvPicPr>
        <xdr:cNvPr id="71" name="Picture 92">
          <a:extLst>
            <a:ext uri="{FF2B5EF4-FFF2-40B4-BE49-F238E27FC236}">
              <a16:creationId xmlns:a16="http://schemas.microsoft.com/office/drawing/2014/main" id="{65CB3255-C212-4E93-B138-9BA0B565D4C3}"/>
            </a:ext>
          </a:extLst>
        </xdr:cNvPr>
        <xdr:cNvPicPr>
          <a:picLocks noChangeAspect="1"/>
        </xdr:cNvPicPr>
      </xdr:nvPicPr>
      <xdr:blipFill>
        <a:blip xmlns:r="http://schemas.openxmlformats.org/officeDocument/2006/relationships" r:embed="rId6"/>
        <a:stretch>
          <a:fillRect/>
        </a:stretch>
      </xdr:blipFill>
      <xdr:spPr>
        <a:xfrm>
          <a:off x="9853612" y="3621881"/>
          <a:ext cx="135731" cy="386365"/>
        </a:xfrm>
        <a:prstGeom prst="rect">
          <a:avLst/>
        </a:prstGeom>
      </xdr:spPr>
    </xdr:pic>
    <xdr:clientData/>
  </xdr:twoCellAnchor>
  <xdr:twoCellAnchor editAs="oneCell">
    <xdr:from>
      <xdr:col>49</xdr:col>
      <xdr:colOff>109538</xdr:colOff>
      <xdr:row>17</xdr:row>
      <xdr:rowOff>2381</xdr:rowOff>
    </xdr:from>
    <xdr:to>
      <xdr:col>50</xdr:col>
      <xdr:colOff>340</xdr:colOff>
      <xdr:row>19</xdr:row>
      <xdr:rowOff>7746</xdr:rowOff>
    </xdr:to>
    <xdr:pic>
      <xdr:nvPicPr>
        <xdr:cNvPr id="72" name="Picture 93">
          <a:extLst>
            <a:ext uri="{FF2B5EF4-FFF2-40B4-BE49-F238E27FC236}">
              <a16:creationId xmlns:a16="http://schemas.microsoft.com/office/drawing/2014/main" id="{15DB17C5-5D63-4B9B-AAA0-5C7DF49DAFBB}"/>
            </a:ext>
          </a:extLst>
        </xdr:cNvPr>
        <xdr:cNvPicPr>
          <a:picLocks noChangeAspect="1"/>
        </xdr:cNvPicPr>
      </xdr:nvPicPr>
      <xdr:blipFill>
        <a:blip xmlns:r="http://schemas.openxmlformats.org/officeDocument/2006/relationships" r:embed="rId6"/>
        <a:stretch>
          <a:fillRect/>
        </a:stretch>
      </xdr:blipFill>
      <xdr:spPr>
        <a:xfrm>
          <a:off x="9444038" y="3240881"/>
          <a:ext cx="135731" cy="386365"/>
        </a:xfrm>
        <a:prstGeom prst="rect">
          <a:avLst/>
        </a:prstGeom>
      </xdr:spPr>
    </xdr:pic>
    <xdr:clientData/>
  </xdr:twoCellAnchor>
  <xdr:twoCellAnchor editAs="oneCell">
    <xdr:from>
      <xdr:col>51</xdr:col>
      <xdr:colOff>138113</xdr:colOff>
      <xdr:row>15</xdr:row>
      <xdr:rowOff>2381</xdr:rowOff>
    </xdr:from>
    <xdr:to>
      <xdr:col>52</xdr:col>
      <xdr:colOff>28915</xdr:colOff>
      <xdr:row>17</xdr:row>
      <xdr:rowOff>7747</xdr:rowOff>
    </xdr:to>
    <xdr:pic>
      <xdr:nvPicPr>
        <xdr:cNvPr id="73" name="Picture 94">
          <a:extLst>
            <a:ext uri="{FF2B5EF4-FFF2-40B4-BE49-F238E27FC236}">
              <a16:creationId xmlns:a16="http://schemas.microsoft.com/office/drawing/2014/main" id="{E88F2F76-883A-40C0-A9B7-925F04230923}"/>
            </a:ext>
          </a:extLst>
        </xdr:cNvPr>
        <xdr:cNvPicPr>
          <a:picLocks noChangeAspect="1"/>
        </xdr:cNvPicPr>
      </xdr:nvPicPr>
      <xdr:blipFill>
        <a:blip xmlns:r="http://schemas.openxmlformats.org/officeDocument/2006/relationships" r:embed="rId6"/>
        <a:stretch>
          <a:fillRect/>
        </a:stretch>
      </xdr:blipFill>
      <xdr:spPr>
        <a:xfrm>
          <a:off x="9853613" y="2859881"/>
          <a:ext cx="135731" cy="386366"/>
        </a:xfrm>
        <a:prstGeom prst="rect">
          <a:avLst/>
        </a:prstGeom>
      </xdr:spPr>
    </xdr:pic>
    <xdr:clientData/>
  </xdr:twoCellAnchor>
  <xdr:twoCellAnchor>
    <xdr:from>
      <xdr:col>8</xdr:col>
      <xdr:colOff>140491</xdr:colOff>
      <xdr:row>76</xdr:row>
      <xdr:rowOff>168256</xdr:rowOff>
    </xdr:from>
    <xdr:to>
      <xdr:col>14</xdr:col>
      <xdr:colOff>93284</xdr:colOff>
      <xdr:row>78</xdr:row>
      <xdr:rowOff>34717</xdr:rowOff>
    </xdr:to>
    <xdr:sp macro="" textlink="">
      <xdr:nvSpPr>
        <xdr:cNvPr id="74" name="Trapezoid 95">
          <a:extLst>
            <a:ext uri="{FF2B5EF4-FFF2-40B4-BE49-F238E27FC236}">
              <a16:creationId xmlns:a16="http://schemas.microsoft.com/office/drawing/2014/main" id="{352F8301-5806-4B36-BC9C-013B55D602BC}"/>
            </a:ext>
          </a:extLst>
        </xdr:cNvPr>
        <xdr:cNvSpPr/>
      </xdr:nvSpPr>
      <xdr:spPr>
        <a:xfrm rot="13483766">
          <a:off x="1664491" y="14646256"/>
          <a:ext cx="1095793" cy="247461"/>
        </a:xfrm>
        <a:prstGeom prst="trapezoid">
          <a:avLst>
            <a:gd name="adj" fmla="val 112702"/>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en-GB" sz="1100"/>
        </a:p>
      </xdr:txBody>
    </xdr:sp>
    <xdr:clientData/>
  </xdr:twoCellAnchor>
  <xdr:twoCellAnchor>
    <xdr:from>
      <xdr:col>9</xdr:col>
      <xdr:colOff>124733</xdr:colOff>
      <xdr:row>74</xdr:row>
      <xdr:rowOff>2382</xdr:rowOff>
    </xdr:from>
    <xdr:to>
      <xdr:col>15</xdr:col>
      <xdr:colOff>44099</xdr:colOff>
      <xdr:row>75</xdr:row>
      <xdr:rowOff>23846</xdr:rowOff>
    </xdr:to>
    <xdr:sp macro="" textlink="">
      <xdr:nvSpPr>
        <xdr:cNvPr id="75" name="Trapezoid 96">
          <a:extLst>
            <a:ext uri="{FF2B5EF4-FFF2-40B4-BE49-F238E27FC236}">
              <a16:creationId xmlns:a16="http://schemas.microsoft.com/office/drawing/2014/main" id="{A0CE54BB-BB37-4B60-B20E-59BE8F58F536}"/>
            </a:ext>
          </a:extLst>
        </xdr:cNvPr>
        <xdr:cNvSpPr/>
      </xdr:nvSpPr>
      <xdr:spPr>
        <a:xfrm rot="13483766" flipV="1">
          <a:off x="1839233" y="14099382"/>
          <a:ext cx="1062366" cy="211964"/>
        </a:xfrm>
        <a:prstGeom prst="trapezoid">
          <a:avLst>
            <a:gd name="adj" fmla="val 84246"/>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14</xdr:col>
      <xdr:colOff>45524</xdr:colOff>
      <xdr:row>33</xdr:row>
      <xdr:rowOff>143191</xdr:rowOff>
    </xdr:from>
    <xdr:to>
      <xdr:col>16</xdr:col>
      <xdr:colOff>129667</xdr:colOff>
      <xdr:row>35</xdr:row>
      <xdr:rowOff>146041</xdr:rowOff>
    </xdr:to>
    <xdr:pic>
      <xdr:nvPicPr>
        <xdr:cNvPr id="76" name="Picture 97">
          <a:extLst>
            <a:ext uri="{FF2B5EF4-FFF2-40B4-BE49-F238E27FC236}">
              <a16:creationId xmlns:a16="http://schemas.microsoft.com/office/drawing/2014/main" id="{B04C8C9F-C460-4A9F-82E6-D560D16E29AB}"/>
            </a:ext>
          </a:extLst>
        </xdr:cNvPr>
        <xdr:cNvPicPr>
          <a:picLocks noChangeAspect="1"/>
        </xdr:cNvPicPr>
      </xdr:nvPicPr>
      <xdr:blipFill>
        <a:blip xmlns:r="http://schemas.openxmlformats.org/officeDocument/2006/relationships" r:embed="rId7"/>
        <a:stretch>
          <a:fillRect/>
        </a:stretch>
      </xdr:blipFill>
      <xdr:spPr>
        <a:xfrm rot="13538988">
          <a:off x="2807599" y="6334616"/>
          <a:ext cx="383850" cy="574000"/>
        </a:xfrm>
        <a:prstGeom prst="rect">
          <a:avLst/>
        </a:prstGeom>
      </xdr:spPr>
    </xdr:pic>
    <xdr:clientData/>
  </xdr:twoCellAnchor>
  <xdr:twoCellAnchor>
    <xdr:from>
      <xdr:col>8</xdr:col>
      <xdr:colOff>3686</xdr:colOff>
      <xdr:row>40</xdr:row>
      <xdr:rowOff>163883</xdr:rowOff>
    </xdr:from>
    <xdr:to>
      <xdr:col>9</xdr:col>
      <xdr:colOff>30753</xdr:colOff>
      <xdr:row>46</xdr:row>
      <xdr:rowOff>88853</xdr:rowOff>
    </xdr:to>
    <xdr:sp macro="" textlink="">
      <xdr:nvSpPr>
        <xdr:cNvPr id="77" name="Trapezoid 98">
          <a:extLst>
            <a:ext uri="{FF2B5EF4-FFF2-40B4-BE49-F238E27FC236}">
              <a16:creationId xmlns:a16="http://schemas.microsoft.com/office/drawing/2014/main" id="{28624422-0D91-4C5D-9421-842968A4D505}"/>
            </a:ext>
          </a:extLst>
        </xdr:cNvPr>
        <xdr:cNvSpPr/>
      </xdr:nvSpPr>
      <xdr:spPr>
        <a:xfrm rot="7961508" flipV="1">
          <a:off x="1102485" y="8209084"/>
          <a:ext cx="1067970" cy="217567"/>
        </a:xfrm>
        <a:prstGeom prst="trapezoid">
          <a:avLst>
            <a:gd name="adj" fmla="val 84246"/>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26</xdr:col>
      <xdr:colOff>0</xdr:colOff>
      <xdr:row>6</xdr:row>
      <xdr:rowOff>88106</xdr:rowOff>
    </xdr:from>
    <xdr:to>
      <xdr:col>27</xdr:col>
      <xdr:colOff>83685</xdr:colOff>
      <xdr:row>8</xdr:row>
      <xdr:rowOff>169044</xdr:rowOff>
    </xdr:to>
    <xdr:pic>
      <xdr:nvPicPr>
        <xdr:cNvPr id="78" name="Picture 102">
          <a:extLst>
            <a:ext uri="{FF2B5EF4-FFF2-40B4-BE49-F238E27FC236}">
              <a16:creationId xmlns:a16="http://schemas.microsoft.com/office/drawing/2014/main" id="{DED607E5-F692-41E9-AC81-BAA57ED33C22}"/>
            </a:ext>
          </a:extLst>
        </xdr:cNvPr>
        <xdr:cNvPicPr>
          <a:picLocks noChangeAspect="1"/>
        </xdr:cNvPicPr>
      </xdr:nvPicPr>
      <xdr:blipFill>
        <a:blip xmlns:r="http://schemas.openxmlformats.org/officeDocument/2006/relationships" r:embed="rId7"/>
        <a:stretch>
          <a:fillRect/>
        </a:stretch>
      </xdr:blipFill>
      <xdr:spPr>
        <a:xfrm rot="10800000">
          <a:off x="4953000" y="1231106"/>
          <a:ext cx="328613" cy="461938"/>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23</xdr:col>
      <xdr:colOff>110195</xdr:colOff>
      <xdr:row>8</xdr:row>
      <xdr:rowOff>7965</xdr:rowOff>
    </xdr:from>
    <xdr:to>
      <xdr:col>28</xdr:col>
      <xdr:colOff>52387</xdr:colOff>
      <xdr:row>8</xdr:row>
      <xdr:rowOff>12727</xdr:rowOff>
    </xdr:to>
    <xdr:cxnSp macro="">
      <xdr:nvCxnSpPr>
        <xdr:cNvPr id="2" name="Straight Connector 1">
          <a:extLst>
            <a:ext uri="{FF2B5EF4-FFF2-40B4-BE49-F238E27FC236}">
              <a16:creationId xmlns:a16="http://schemas.microsoft.com/office/drawing/2014/main" id="{3664DC15-98AB-46C8-B440-7663A2057D12}"/>
            </a:ext>
          </a:extLst>
        </xdr:cNvPr>
        <xdr:cNvCxnSpPr>
          <a:stCxn id="4" idx="1"/>
        </xdr:cNvCxnSpPr>
      </xdr:nvCxnSpPr>
      <xdr:spPr>
        <a:xfrm flipH="1">
          <a:off x="4491695" y="1531965"/>
          <a:ext cx="894692" cy="4762"/>
        </a:xfrm>
        <a:prstGeom prst="line">
          <a:avLst/>
        </a:prstGeom>
        <a:ln w="53975">
          <a:prstDash val="sysDot"/>
        </a:ln>
      </xdr:spPr>
      <xdr:style>
        <a:lnRef idx="1">
          <a:schemeClr val="accent6"/>
        </a:lnRef>
        <a:fillRef idx="0">
          <a:schemeClr val="accent6"/>
        </a:fillRef>
        <a:effectRef idx="0">
          <a:schemeClr val="accent6"/>
        </a:effectRef>
        <a:fontRef idx="minor">
          <a:schemeClr val="tx1"/>
        </a:fontRef>
      </xdr:style>
    </xdr:cxnSp>
    <xdr:clientData/>
  </xdr:twoCellAnchor>
  <xdr:twoCellAnchor editAs="oneCell">
    <xdr:from>
      <xdr:col>45</xdr:col>
      <xdr:colOff>0</xdr:colOff>
      <xdr:row>36</xdr:row>
      <xdr:rowOff>1</xdr:rowOff>
    </xdr:from>
    <xdr:to>
      <xdr:col>45</xdr:col>
      <xdr:colOff>6095</xdr:colOff>
      <xdr:row>36</xdr:row>
      <xdr:rowOff>6096</xdr:rowOff>
    </xdr:to>
    <xdr:pic>
      <xdr:nvPicPr>
        <xdr:cNvPr id="3" name="Picture 2">
          <a:extLst>
            <a:ext uri="{FF2B5EF4-FFF2-40B4-BE49-F238E27FC236}">
              <a16:creationId xmlns:a16="http://schemas.microsoft.com/office/drawing/2014/main" id="{659A09CE-AEFB-4451-B695-A23A44661BF4}"/>
            </a:ext>
          </a:extLst>
        </xdr:cNvPr>
        <xdr:cNvPicPr>
          <a:picLocks noChangeAspect="1"/>
        </xdr:cNvPicPr>
      </xdr:nvPicPr>
      <xdr:blipFill>
        <a:blip xmlns:r="http://schemas.openxmlformats.org/officeDocument/2006/relationships" r:embed="rId1"/>
        <a:stretch>
          <a:fillRect/>
        </a:stretch>
      </xdr:blipFill>
      <xdr:spPr>
        <a:xfrm>
          <a:off x="8572500" y="6858001"/>
          <a:ext cx="6095" cy="6095"/>
        </a:xfrm>
        <a:prstGeom prst="rect">
          <a:avLst/>
        </a:prstGeom>
      </xdr:spPr>
    </xdr:pic>
    <xdr:clientData/>
  </xdr:twoCellAnchor>
  <xdr:twoCellAnchor editAs="oneCell">
    <xdr:from>
      <xdr:col>28</xdr:col>
      <xdr:colOff>52387</xdr:colOff>
      <xdr:row>7</xdr:row>
      <xdr:rowOff>54769</xdr:rowOff>
    </xdr:from>
    <xdr:to>
      <xdr:col>29</xdr:col>
      <xdr:colOff>93208</xdr:colOff>
      <xdr:row>8</xdr:row>
      <xdr:rowOff>150019</xdr:rowOff>
    </xdr:to>
    <xdr:pic>
      <xdr:nvPicPr>
        <xdr:cNvPr id="4" name="Picture 3">
          <a:extLst>
            <a:ext uri="{FF2B5EF4-FFF2-40B4-BE49-F238E27FC236}">
              <a16:creationId xmlns:a16="http://schemas.microsoft.com/office/drawing/2014/main" id="{CA4A6330-A5B9-4E6F-BA53-A7DA76496D70}"/>
            </a:ext>
          </a:extLst>
        </xdr:cNvPr>
        <xdr:cNvPicPr>
          <a:picLocks noChangeAspect="1"/>
        </xdr:cNvPicPr>
      </xdr:nvPicPr>
      <xdr:blipFill>
        <a:blip xmlns:r="http://schemas.openxmlformats.org/officeDocument/2006/relationships" r:embed="rId2"/>
        <a:stretch>
          <a:fillRect/>
        </a:stretch>
      </xdr:blipFill>
      <xdr:spPr>
        <a:xfrm>
          <a:off x="5386387" y="1388269"/>
          <a:ext cx="285750" cy="285750"/>
        </a:xfrm>
        <a:prstGeom prst="rect">
          <a:avLst/>
        </a:prstGeom>
      </xdr:spPr>
    </xdr:pic>
    <xdr:clientData/>
  </xdr:twoCellAnchor>
  <xdr:twoCellAnchor editAs="oneCell">
    <xdr:from>
      <xdr:col>22</xdr:col>
      <xdr:colOff>47625</xdr:colOff>
      <xdr:row>7</xdr:row>
      <xdr:rowOff>52387</xdr:rowOff>
    </xdr:from>
    <xdr:to>
      <xdr:col>23</xdr:col>
      <xdr:colOff>88447</xdr:colOff>
      <xdr:row>8</xdr:row>
      <xdr:rowOff>147637</xdr:rowOff>
    </xdr:to>
    <xdr:pic>
      <xdr:nvPicPr>
        <xdr:cNvPr id="5" name="Picture 4">
          <a:extLst>
            <a:ext uri="{FF2B5EF4-FFF2-40B4-BE49-F238E27FC236}">
              <a16:creationId xmlns:a16="http://schemas.microsoft.com/office/drawing/2014/main" id="{AF0A44FD-9B36-472A-B0D0-A612842732D9}"/>
            </a:ext>
          </a:extLst>
        </xdr:cNvPr>
        <xdr:cNvPicPr>
          <a:picLocks noChangeAspect="1"/>
        </xdr:cNvPicPr>
      </xdr:nvPicPr>
      <xdr:blipFill>
        <a:blip xmlns:r="http://schemas.openxmlformats.org/officeDocument/2006/relationships" r:embed="rId2"/>
        <a:stretch>
          <a:fillRect/>
        </a:stretch>
      </xdr:blipFill>
      <xdr:spPr>
        <a:xfrm>
          <a:off x="4238625" y="1385887"/>
          <a:ext cx="285750" cy="285750"/>
        </a:xfrm>
        <a:prstGeom prst="rect">
          <a:avLst/>
        </a:prstGeom>
      </xdr:spPr>
    </xdr:pic>
    <xdr:clientData/>
  </xdr:twoCellAnchor>
  <xdr:twoCellAnchor editAs="oneCell">
    <xdr:from>
      <xdr:col>65</xdr:col>
      <xdr:colOff>118358</xdr:colOff>
      <xdr:row>83</xdr:row>
      <xdr:rowOff>2381</xdr:rowOff>
    </xdr:from>
    <xdr:to>
      <xdr:col>66</xdr:col>
      <xdr:colOff>32356</xdr:colOff>
      <xdr:row>85</xdr:row>
      <xdr:rowOff>0</xdr:rowOff>
    </xdr:to>
    <xdr:pic>
      <xdr:nvPicPr>
        <xdr:cNvPr id="6" name="Picture 5">
          <a:extLst>
            <a:ext uri="{FF2B5EF4-FFF2-40B4-BE49-F238E27FC236}">
              <a16:creationId xmlns:a16="http://schemas.microsoft.com/office/drawing/2014/main" id="{7838C978-B25B-4A0D-BC30-22B0D69F87AB}"/>
            </a:ext>
          </a:extLst>
        </xdr:cNvPr>
        <xdr:cNvPicPr>
          <a:picLocks noChangeAspect="1"/>
        </xdr:cNvPicPr>
      </xdr:nvPicPr>
      <xdr:blipFill>
        <a:blip xmlns:r="http://schemas.openxmlformats.org/officeDocument/2006/relationships" r:embed="rId3"/>
        <a:stretch>
          <a:fillRect/>
        </a:stretch>
      </xdr:blipFill>
      <xdr:spPr>
        <a:xfrm>
          <a:off x="12500858" y="15813881"/>
          <a:ext cx="158927" cy="378619"/>
        </a:xfrm>
        <a:prstGeom prst="rect">
          <a:avLst/>
        </a:prstGeom>
      </xdr:spPr>
    </xdr:pic>
    <xdr:clientData/>
  </xdr:twoCellAnchor>
  <xdr:twoCellAnchor editAs="oneCell">
    <xdr:from>
      <xdr:col>11</xdr:col>
      <xdr:colOff>106640</xdr:colOff>
      <xdr:row>43</xdr:row>
      <xdr:rowOff>71195</xdr:rowOff>
    </xdr:from>
    <xdr:to>
      <xdr:col>13</xdr:col>
      <xdr:colOff>167218</xdr:colOff>
      <xdr:row>44</xdr:row>
      <xdr:rowOff>119947</xdr:rowOff>
    </xdr:to>
    <xdr:pic>
      <xdr:nvPicPr>
        <xdr:cNvPr id="7" name="Picture 6">
          <a:extLst>
            <a:ext uri="{FF2B5EF4-FFF2-40B4-BE49-F238E27FC236}">
              <a16:creationId xmlns:a16="http://schemas.microsoft.com/office/drawing/2014/main" id="{02288D3D-BC0A-4F3C-9E76-D2A1EF7BDD91}"/>
            </a:ext>
          </a:extLst>
        </xdr:cNvPr>
        <xdr:cNvPicPr>
          <a:picLocks noChangeAspect="1"/>
        </xdr:cNvPicPr>
      </xdr:nvPicPr>
      <xdr:blipFill>
        <a:blip xmlns:r="http://schemas.openxmlformats.org/officeDocument/2006/relationships" r:embed="rId3"/>
        <a:stretch>
          <a:fillRect/>
        </a:stretch>
      </xdr:blipFill>
      <xdr:spPr>
        <a:xfrm rot="18863275">
          <a:off x="2357732" y="8107103"/>
          <a:ext cx="239252" cy="550435"/>
        </a:xfrm>
        <a:prstGeom prst="rect">
          <a:avLst/>
        </a:prstGeom>
      </xdr:spPr>
    </xdr:pic>
    <xdr:clientData/>
  </xdr:twoCellAnchor>
  <xdr:twoCellAnchor editAs="oneCell">
    <xdr:from>
      <xdr:col>65</xdr:col>
      <xdr:colOff>120297</xdr:colOff>
      <xdr:row>73</xdr:row>
      <xdr:rowOff>2381</xdr:rowOff>
    </xdr:from>
    <xdr:to>
      <xdr:col>66</xdr:col>
      <xdr:colOff>57835</xdr:colOff>
      <xdr:row>75</xdr:row>
      <xdr:rowOff>0</xdr:rowOff>
    </xdr:to>
    <xdr:pic>
      <xdr:nvPicPr>
        <xdr:cNvPr id="8" name="Picture 7">
          <a:extLst>
            <a:ext uri="{FF2B5EF4-FFF2-40B4-BE49-F238E27FC236}">
              <a16:creationId xmlns:a16="http://schemas.microsoft.com/office/drawing/2014/main" id="{71FDB8E9-C37E-44ED-B349-99D485804584}"/>
            </a:ext>
          </a:extLst>
        </xdr:cNvPr>
        <xdr:cNvPicPr>
          <a:picLocks noChangeAspect="1"/>
        </xdr:cNvPicPr>
      </xdr:nvPicPr>
      <xdr:blipFill>
        <a:blip xmlns:r="http://schemas.openxmlformats.org/officeDocument/2006/relationships" r:embed="rId4"/>
        <a:stretch>
          <a:fillRect/>
        </a:stretch>
      </xdr:blipFill>
      <xdr:spPr>
        <a:xfrm>
          <a:off x="12502797" y="13908881"/>
          <a:ext cx="182467" cy="378619"/>
        </a:xfrm>
        <a:prstGeom prst="rect">
          <a:avLst/>
        </a:prstGeom>
      </xdr:spPr>
    </xdr:pic>
    <xdr:clientData/>
  </xdr:twoCellAnchor>
  <xdr:twoCellAnchor editAs="oneCell">
    <xdr:from>
      <xdr:col>39</xdr:col>
      <xdr:colOff>154783</xdr:colOff>
      <xdr:row>59</xdr:row>
      <xdr:rowOff>2382</xdr:rowOff>
    </xdr:from>
    <xdr:to>
      <xdr:col>40</xdr:col>
      <xdr:colOff>340</xdr:colOff>
      <xdr:row>60</xdr:row>
      <xdr:rowOff>4289</xdr:rowOff>
    </xdr:to>
    <xdr:pic>
      <xdr:nvPicPr>
        <xdr:cNvPr id="9" name="Picture 8">
          <a:extLst>
            <a:ext uri="{FF2B5EF4-FFF2-40B4-BE49-F238E27FC236}">
              <a16:creationId xmlns:a16="http://schemas.microsoft.com/office/drawing/2014/main" id="{5D4B6376-2D81-4ECF-B6D0-7BED482D0A9A}"/>
            </a:ext>
          </a:extLst>
        </xdr:cNvPr>
        <xdr:cNvPicPr>
          <a:picLocks noChangeAspect="1"/>
        </xdr:cNvPicPr>
      </xdr:nvPicPr>
      <xdr:blipFill>
        <a:blip xmlns:r="http://schemas.openxmlformats.org/officeDocument/2006/relationships" r:embed="rId4"/>
        <a:stretch>
          <a:fillRect/>
        </a:stretch>
      </xdr:blipFill>
      <xdr:spPr>
        <a:xfrm>
          <a:off x="7584283" y="11241882"/>
          <a:ext cx="90486" cy="192407"/>
        </a:xfrm>
        <a:prstGeom prst="rect">
          <a:avLst/>
        </a:prstGeom>
      </xdr:spPr>
    </xdr:pic>
    <xdr:clientData/>
  </xdr:twoCellAnchor>
  <xdr:twoCellAnchor editAs="oneCell">
    <xdr:from>
      <xdr:col>40</xdr:col>
      <xdr:colOff>18246</xdr:colOff>
      <xdr:row>34</xdr:row>
      <xdr:rowOff>98435</xdr:rowOff>
    </xdr:from>
    <xdr:to>
      <xdr:col>41</xdr:col>
      <xdr:colOff>125743</xdr:colOff>
      <xdr:row>35</xdr:row>
      <xdr:rowOff>77778</xdr:rowOff>
    </xdr:to>
    <xdr:pic>
      <xdr:nvPicPr>
        <xdr:cNvPr id="10" name="Picture 9">
          <a:extLst>
            <a:ext uri="{FF2B5EF4-FFF2-40B4-BE49-F238E27FC236}">
              <a16:creationId xmlns:a16="http://schemas.microsoft.com/office/drawing/2014/main" id="{C4E370D6-8B44-4646-A184-AB8345C433AC}"/>
            </a:ext>
          </a:extLst>
        </xdr:cNvPr>
        <xdr:cNvPicPr>
          <a:picLocks noChangeAspect="1"/>
        </xdr:cNvPicPr>
      </xdr:nvPicPr>
      <xdr:blipFill>
        <a:blip xmlns:r="http://schemas.openxmlformats.org/officeDocument/2006/relationships" r:embed="rId4"/>
        <a:stretch>
          <a:fillRect/>
        </a:stretch>
      </xdr:blipFill>
      <xdr:spPr>
        <a:xfrm rot="16200000">
          <a:off x="7729537" y="6484144"/>
          <a:ext cx="169843" cy="352425"/>
        </a:xfrm>
        <a:prstGeom prst="rect">
          <a:avLst/>
        </a:prstGeom>
      </xdr:spPr>
    </xdr:pic>
    <xdr:clientData/>
  </xdr:twoCellAnchor>
  <xdr:twoCellAnchor editAs="oneCell">
    <xdr:from>
      <xdr:col>48</xdr:col>
      <xdr:colOff>21430</xdr:colOff>
      <xdr:row>55</xdr:row>
      <xdr:rowOff>11906</xdr:rowOff>
    </xdr:from>
    <xdr:to>
      <xdr:col>49</xdr:col>
      <xdr:colOff>109876</xdr:colOff>
      <xdr:row>56</xdr:row>
      <xdr:rowOff>160072</xdr:rowOff>
    </xdr:to>
    <xdr:pic>
      <xdr:nvPicPr>
        <xdr:cNvPr id="11" name="Picture 10">
          <a:extLst>
            <a:ext uri="{FF2B5EF4-FFF2-40B4-BE49-F238E27FC236}">
              <a16:creationId xmlns:a16="http://schemas.microsoft.com/office/drawing/2014/main" id="{38BE6D8E-9F51-4C81-9D81-C82320C6295F}"/>
            </a:ext>
          </a:extLst>
        </xdr:cNvPr>
        <xdr:cNvPicPr>
          <a:picLocks noChangeAspect="1"/>
        </xdr:cNvPicPr>
      </xdr:nvPicPr>
      <xdr:blipFill>
        <a:blip xmlns:r="http://schemas.openxmlformats.org/officeDocument/2006/relationships" r:embed="rId5"/>
        <a:stretch>
          <a:fillRect/>
        </a:stretch>
      </xdr:blipFill>
      <xdr:spPr>
        <a:xfrm>
          <a:off x="9165430" y="10489406"/>
          <a:ext cx="333375" cy="338666"/>
        </a:xfrm>
        <a:prstGeom prst="rect">
          <a:avLst/>
        </a:prstGeom>
      </xdr:spPr>
    </xdr:pic>
    <xdr:clientData/>
  </xdr:twoCellAnchor>
  <xdr:twoCellAnchor editAs="oneCell">
    <xdr:from>
      <xdr:col>19</xdr:col>
      <xdr:colOff>138112</xdr:colOff>
      <xdr:row>13</xdr:row>
      <xdr:rowOff>1888</xdr:rowOff>
    </xdr:from>
    <xdr:to>
      <xdr:col>20</xdr:col>
      <xdr:colOff>28915</xdr:colOff>
      <xdr:row>15</xdr:row>
      <xdr:rowOff>0</xdr:rowOff>
    </xdr:to>
    <xdr:pic>
      <xdr:nvPicPr>
        <xdr:cNvPr id="12" name="Picture 11">
          <a:extLst>
            <a:ext uri="{FF2B5EF4-FFF2-40B4-BE49-F238E27FC236}">
              <a16:creationId xmlns:a16="http://schemas.microsoft.com/office/drawing/2014/main" id="{EB137DE2-0F18-4CD6-A114-5F0B674A2BDD}"/>
            </a:ext>
          </a:extLst>
        </xdr:cNvPr>
        <xdr:cNvPicPr>
          <a:picLocks noChangeAspect="1"/>
        </xdr:cNvPicPr>
      </xdr:nvPicPr>
      <xdr:blipFill>
        <a:blip xmlns:r="http://schemas.openxmlformats.org/officeDocument/2006/relationships" r:embed="rId6"/>
        <a:stretch>
          <a:fillRect/>
        </a:stretch>
      </xdr:blipFill>
      <xdr:spPr>
        <a:xfrm>
          <a:off x="3757612" y="2478388"/>
          <a:ext cx="135731" cy="379112"/>
        </a:xfrm>
        <a:prstGeom prst="rect">
          <a:avLst/>
        </a:prstGeom>
      </xdr:spPr>
    </xdr:pic>
    <xdr:clientData/>
  </xdr:twoCellAnchor>
  <xdr:twoCellAnchor editAs="oneCell">
    <xdr:from>
      <xdr:col>51</xdr:col>
      <xdr:colOff>123825</xdr:colOff>
      <xdr:row>33</xdr:row>
      <xdr:rowOff>2381</xdr:rowOff>
    </xdr:from>
    <xdr:to>
      <xdr:col>52</xdr:col>
      <xdr:colOff>18713</xdr:colOff>
      <xdr:row>35</xdr:row>
      <xdr:rowOff>11906</xdr:rowOff>
    </xdr:to>
    <xdr:pic>
      <xdr:nvPicPr>
        <xdr:cNvPr id="13" name="Picture 12">
          <a:extLst>
            <a:ext uri="{FF2B5EF4-FFF2-40B4-BE49-F238E27FC236}">
              <a16:creationId xmlns:a16="http://schemas.microsoft.com/office/drawing/2014/main" id="{27F8D172-58A8-4A72-A2A4-592EB34A85C4}"/>
            </a:ext>
          </a:extLst>
        </xdr:cNvPr>
        <xdr:cNvPicPr>
          <a:picLocks noChangeAspect="1"/>
        </xdr:cNvPicPr>
      </xdr:nvPicPr>
      <xdr:blipFill>
        <a:blip xmlns:r="http://schemas.openxmlformats.org/officeDocument/2006/relationships" r:embed="rId6"/>
        <a:stretch>
          <a:fillRect/>
        </a:stretch>
      </xdr:blipFill>
      <xdr:spPr>
        <a:xfrm>
          <a:off x="9839325" y="6288881"/>
          <a:ext cx="139817" cy="390525"/>
        </a:xfrm>
        <a:prstGeom prst="rect">
          <a:avLst/>
        </a:prstGeom>
      </xdr:spPr>
    </xdr:pic>
    <xdr:clientData/>
  </xdr:twoCellAnchor>
  <xdr:twoCellAnchor editAs="oneCell">
    <xdr:from>
      <xdr:col>55</xdr:col>
      <xdr:colOff>123825</xdr:colOff>
      <xdr:row>33</xdr:row>
      <xdr:rowOff>2381</xdr:rowOff>
    </xdr:from>
    <xdr:to>
      <xdr:col>56</xdr:col>
      <xdr:colOff>18713</xdr:colOff>
      <xdr:row>35</xdr:row>
      <xdr:rowOff>11906</xdr:rowOff>
    </xdr:to>
    <xdr:pic>
      <xdr:nvPicPr>
        <xdr:cNvPr id="14" name="Picture 13">
          <a:extLst>
            <a:ext uri="{FF2B5EF4-FFF2-40B4-BE49-F238E27FC236}">
              <a16:creationId xmlns:a16="http://schemas.microsoft.com/office/drawing/2014/main" id="{85DA0407-BE6E-4793-AA26-EF3A1A16272C}"/>
            </a:ext>
          </a:extLst>
        </xdr:cNvPr>
        <xdr:cNvPicPr>
          <a:picLocks noChangeAspect="1"/>
        </xdr:cNvPicPr>
      </xdr:nvPicPr>
      <xdr:blipFill>
        <a:blip xmlns:r="http://schemas.openxmlformats.org/officeDocument/2006/relationships" r:embed="rId6"/>
        <a:stretch>
          <a:fillRect/>
        </a:stretch>
      </xdr:blipFill>
      <xdr:spPr>
        <a:xfrm>
          <a:off x="10601325" y="6288881"/>
          <a:ext cx="139817" cy="390525"/>
        </a:xfrm>
        <a:prstGeom prst="rect">
          <a:avLst/>
        </a:prstGeom>
      </xdr:spPr>
    </xdr:pic>
    <xdr:clientData/>
  </xdr:twoCellAnchor>
  <xdr:twoCellAnchor editAs="oneCell">
    <xdr:from>
      <xdr:col>63</xdr:col>
      <xdr:colOff>107158</xdr:colOff>
      <xdr:row>47</xdr:row>
      <xdr:rowOff>2382</xdr:rowOff>
    </xdr:from>
    <xdr:to>
      <xdr:col>63</xdr:col>
      <xdr:colOff>242712</xdr:colOff>
      <xdr:row>49</xdr:row>
      <xdr:rowOff>814</xdr:rowOff>
    </xdr:to>
    <xdr:pic>
      <xdr:nvPicPr>
        <xdr:cNvPr id="15" name="Picture 14">
          <a:extLst>
            <a:ext uri="{FF2B5EF4-FFF2-40B4-BE49-F238E27FC236}">
              <a16:creationId xmlns:a16="http://schemas.microsoft.com/office/drawing/2014/main" id="{33D93D46-21AF-4A24-8788-E8FC4DBC0694}"/>
            </a:ext>
          </a:extLst>
        </xdr:cNvPr>
        <xdr:cNvPicPr>
          <a:picLocks noChangeAspect="1"/>
        </xdr:cNvPicPr>
      </xdr:nvPicPr>
      <xdr:blipFill>
        <a:blip xmlns:r="http://schemas.openxmlformats.org/officeDocument/2006/relationships" r:embed="rId6"/>
        <a:stretch>
          <a:fillRect/>
        </a:stretch>
      </xdr:blipFill>
      <xdr:spPr>
        <a:xfrm>
          <a:off x="12108658" y="8955882"/>
          <a:ext cx="135554" cy="379432"/>
        </a:xfrm>
        <a:prstGeom prst="rect">
          <a:avLst/>
        </a:prstGeom>
      </xdr:spPr>
    </xdr:pic>
    <xdr:clientData/>
  </xdr:twoCellAnchor>
  <xdr:twoCellAnchor editAs="oneCell">
    <xdr:from>
      <xdr:col>34</xdr:col>
      <xdr:colOff>3237</xdr:colOff>
      <xdr:row>30</xdr:row>
      <xdr:rowOff>139638</xdr:rowOff>
    </xdr:from>
    <xdr:to>
      <xdr:col>35</xdr:col>
      <xdr:colOff>136072</xdr:colOff>
      <xdr:row>31</xdr:row>
      <xdr:rowOff>86359</xdr:rowOff>
    </xdr:to>
    <xdr:pic>
      <xdr:nvPicPr>
        <xdr:cNvPr id="16" name="Picture 15">
          <a:extLst>
            <a:ext uri="{FF2B5EF4-FFF2-40B4-BE49-F238E27FC236}">
              <a16:creationId xmlns:a16="http://schemas.microsoft.com/office/drawing/2014/main" id="{72190B96-16F0-41D8-9C26-29261613FAA9}"/>
            </a:ext>
          </a:extLst>
        </xdr:cNvPr>
        <xdr:cNvPicPr>
          <a:picLocks noChangeAspect="1"/>
        </xdr:cNvPicPr>
      </xdr:nvPicPr>
      <xdr:blipFill>
        <a:blip xmlns:r="http://schemas.openxmlformats.org/officeDocument/2006/relationships" r:embed="rId6"/>
        <a:stretch>
          <a:fillRect/>
        </a:stretch>
      </xdr:blipFill>
      <xdr:spPr>
        <a:xfrm rot="16200000">
          <a:off x="6600508" y="5734367"/>
          <a:ext cx="137221" cy="377764"/>
        </a:xfrm>
        <a:prstGeom prst="rect">
          <a:avLst/>
        </a:prstGeom>
      </xdr:spPr>
    </xdr:pic>
    <xdr:clientData/>
  </xdr:twoCellAnchor>
  <xdr:twoCellAnchor editAs="oneCell">
    <xdr:from>
      <xdr:col>50</xdr:col>
      <xdr:colOff>9525</xdr:colOff>
      <xdr:row>36</xdr:row>
      <xdr:rowOff>103918</xdr:rowOff>
    </xdr:from>
    <xdr:to>
      <xdr:col>51</xdr:col>
      <xdr:colOff>131310</xdr:colOff>
      <xdr:row>37</xdr:row>
      <xdr:rowOff>53235</xdr:rowOff>
    </xdr:to>
    <xdr:pic>
      <xdr:nvPicPr>
        <xdr:cNvPr id="17" name="Picture 16">
          <a:extLst>
            <a:ext uri="{FF2B5EF4-FFF2-40B4-BE49-F238E27FC236}">
              <a16:creationId xmlns:a16="http://schemas.microsoft.com/office/drawing/2014/main" id="{5F2AF847-5C26-46CE-BEC2-955780F6597D}"/>
            </a:ext>
          </a:extLst>
        </xdr:cNvPr>
        <xdr:cNvPicPr>
          <a:picLocks noChangeAspect="1"/>
        </xdr:cNvPicPr>
      </xdr:nvPicPr>
      <xdr:blipFill>
        <a:blip xmlns:r="http://schemas.openxmlformats.org/officeDocument/2006/relationships" r:embed="rId6"/>
        <a:stretch>
          <a:fillRect/>
        </a:stretch>
      </xdr:blipFill>
      <xdr:spPr>
        <a:xfrm rot="16200000">
          <a:off x="9647973" y="6848470"/>
          <a:ext cx="139817" cy="366713"/>
        </a:xfrm>
        <a:prstGeom prst="rect">
          <a:avLst/>
        </a:prstGeom>
      </xdr:spPr>
    </xdr:pic>
    <xdr:clientData/>
  </xdr:twoCellAnchor>
  <xdr:twoCellAnchor editAs="oneCell">
    <xdr:from>
      <xdr:col>48</xdr:col>
      <xdr:colOff>3233</xdr:colOff>
      <xdr:row>36</xdr:row>
      <xdr:rowOff>106302</xdr:rowOff>
    </xdr:from>
    <xdr:to>
      <xdr:col>49</xdr:col>
      <xdr:colOff>138339</xdr:colOff>
      <xdr:row>37</xdr:row>
      <xdr:rowOff>55619</xdr:rowOff>
    </xdr:to>
    <xdr:pic>
      <xdr:nvPicPr>
        <xdr:cNvPr id="18" name="Picture 17">
          <a:extLst>
            <a:ext uri="{FF2B5EF4-FFF2-40B4-BE49-F238E27FC236}">
              <a16:creationId xmlns:a16="http://schemas.microsoft.com/office/drawing/2014/main" id="{28065428-CE8E-4338-B032-CB0FB4F7786D}"/>
            </a:ext>
          </a:extLst>
        </xdr:cNvPr>
        <xdr:cNvPicPr>
          <a:picLocks noChangeAspect="1"/>
        </xdr:cNvPicPr>
      </xdr:nvPicPr>
      <xdr:blipFill>
        <a:blip xmlns:r="http://schemas.openxmlformats.org/officeDocument/2006/relationships" r:embed="rId6"/>
        <a:stretch>
          <a:fillRect/>
        </a:stretch>
      </xdr:blipFill>
      <xdr:spPr>
        <a:xfrm rot="16200000">
          <a:off x="9267342" y="6844193"/>
          <a:ext cx="139817" cy="380035"/>
        </a:xfrm>
        <a:prstGeom prst="rect">
          <a:avLst/>
        </a:prstGeom>
      </xdr:spPr>
    </xdr:pic>
    <xdr:clientData/>
  </xdr:twoCellAnchor>
  <xdr:twoCellAnchor editAs="oneCell">
    <xdr:from>
      <xdr:col>70</xdr:col>
      <xdr:colOff>2381</xdr:colOff>
      <xdr:row>70</xdr:row>
      <xdr:rowOff>104773</xdr:rowOff>
    </xdr:from>
    <xdr:to>
      <xdr:col>71</xdr:col>
      <xdr:colOff>138019</xdr:colOff>
      <xdr:row>71</xdr:row>
      <xdr:rowOff>54090</xdr:rowOff>
    </xdr:to>
    <xdr:pic>
      <xdr:nvPicPr>
        <xdr:cNvPr id="19" name="Picture 18">
          <a:extLst>
            <a:ext uri="{FF2B5EF4-FFF2-40B4-BE49-F238E27FC236}">
              <a16:creationId xmlns:a16="http://schemas.microsoft.com/office/drawing/2014/main" id="{02D104F4-3421-4B69-ABF8-EAD822AF1955}"/>
            </a:ext>
          </a:extLst>
        </xdr:cNvPr>
        <xdr:cNvPicPr>
          <a:picLocks noChangeAspect="1"/>
        </xdr:cNvPicPr>
      </xdr:nvPicPr>
      <xdr:blipFill>
        <a:blip xmlns:r="http://schemas.openxmlformats.org/officeDocument/2006/relationships" r:embed="rId6"/>
        <a:stretch>
          <a:fillRect/>
        </a:stretch>
      </xdr:blipFill>
      <xdr:spPr>
        <a:xfrm rot="16200000">
          <a:off x="13457756" y="13319398"/>
          <a:ext cx="139817" cy="380567"/>
        </a:xfrm>
        <a:prstGeom prst="rect">
          <a:avLst/>
        </a:prstGeom>
      </xdr:spPr>
    </xdr:pic>
    <xdr:clientData/>
  </xdr:twoCellAnchor>
  <xdr:twoCellAnchor editAs="oneCell">
    <xdr:from>
      <xdr:col>35</xdr:col>
      <xdr:colOff>28575</xdr:colOff>
      <xdr:row>87</xdr:row>
      <xdr:rowOff>38100</xdr:rowOff>
    </xdr:from>
    <xdr:to>
      <xdr:col>35</xdr:col>
      <xdr:colOff>179239</xdr:colOff>
      <xdr:row>89</xdr:row>
      <xdr:rowOff>17100</xdr:rowOff>
    </xdr:to>
    <xdr:pic>
      <xdr:nvPicPr>
        <xdr:cNvPr id="20" name="Picture 19">
          <a:extLst>
            <a:ext uri="{FF2B5EF4-FFF2-40B4-BE49-F238E27FC236}">
              <a16:creationId xmlns:a16="http://schemas.microsoft.com/office/drawing/2014/main" id="{43B36519-3C2D-4653-9F37-97B6903B1268}"/>
            </a:ext>
          </a:extLst>
        </xdr:cNvPr>
        <xdr:cNvPicPr>
          <a:picLocks noChangeAspect="1"/>
        </xdr:cNvPicPr>
      </xdr:nvPicPr>
      <xdr:blipFill>
        <a:blip xmlns:r="http://schemas.openxmlformats.org/officeDocument/2006/relationships" r:embed="rId7"/>
        <a:stretch>
          <a:fillRect/>
        </a:stretch>
      </xdr:blipFill>
      <xdr:spPr>
        <a:xfrm rot="10800000">
          <a:off x="6696075" y="16611600"/>
          <a:ext cx="150664" cy="360000"/>
        </a:xfrm>
        <a:prstGeom prst="rect">
          <a:avLst/>
        </a:prstGeom>
      </xdr:spPr>
    </xdr:pic>
    <xdr:clientData/>
  </xdr:twoCellAnchor>
  <xdr:twoCellAnchor editAs="oneCell">
    <xdr:from>
      <xdr:col>36</xdr:col>
      <xdr:colOff>47732</xdr:colOff>
      <xdr:row>86</xdr:row>
      <xdr:rowOff>18943</xdr:rowOff>
    </xdr:from>
    <xdr:to>
      <xdr:col>37</xdr:col>
      <xdr:colOff>162804</xdr:colOff>
      <xdr:row>86</xdr:row>
      <xdr:rowOff>169607</xdr:rowOff>
    </xdr:to>
    <xdr:pic>
      <xdr:nvPicPr>
        <xdr:cNvPr id="21" name="Picture 20">
          <a:extLst>
            <a:ext uri="{FF2B5EF4-FFF2-40B4-BE49-F238E27FC236}">
              <a16:creationId xmlns:a16="http://schemas.microsoft.com/office/drawing/2014/main" id="{E28D5C72-C312-496E-8BCC-AEA7280B81D6}"/>
            </a:ext>
          </a:extLst>
        </xdr:cNvPr>
        <xdr:cNvPicPr>
          <a:picLocks noChangeAspect="1"/>
        </xdr:cNvPicPr>
      </xdr:nvPicPr>
      <xdr:blipFill>
        <a:blip xmlns:r="http://schemas.openxmlformats.org/officeDocument/2006/relationships" r:embed="rId7"/>
        <a:stretch>
          <a:fillRect/>
        </a:stretch>
      </xdr:blipFill>
      <xdr:spPr>
        <a:xfrm rot="16200000">
          <a:off x="7010400" y="16297275"/>
          <a:ext cx="150664" cy="360000"/>
        </a:xfrm>
        <a:prstGeom prst="rect">
          <a:avLst/>
        </a:prstGeom>
      </xdr:spPr>
    </xdr:pic>
    <xdr:clientData/>
  </xdr:twoCellAnchor>
  <xdr:twoCellAnchor editAs="oneCell">
    <xdr:from>
      <xdr:col>25</xdr:col>
      <xdr:colOff>190499</xdr:colOff>
      <xdr:row>8</xdr:row>
      <xdr:rowOff>113960</xdr:rowOff>
    </xdr:from>
    <xdr:to>
      <xdr:col>27</xdr:col>
      <xdr:colOff>29255</xdr:colOff>
      <xdr:row>11</xdr:row>
      <xdr:rowOff>4399</xdr:rowOff>
    </xdr:to>
    <xdr:pic>
      <xdr:nvPicPr>
        <xdr:cNvPr id="22" name="Picture 21">
          <a:extLst>
            <a:ext uri="{FF2B5EF4-FFF2-40B4-BE49-F238E27FC236}">
              <a16:creationId xmlns:a16="http://schemas.microsoft.com/office/drawing/2014/main" id="{BCA94F09-A27A-455E-B403-4F9465F86491}"/>
            </a:ext>
          </a:extLst>
        </xdr:cNvPr>
        <xdr:cNvPicPr>
          <a:picLocks noChangeAspect="1"/>
        </xdr:cNvPicPr>
      </xdr:nvPicPr>
      <xdr:blipFill>
        <a:blip xmlns:r="http://schemas.openxmlformats.org/officeDocument/2006/relationships" r:embed="rId7"/>
        <a:stretch>
          <a:fillRect/>
        </a:stretch>
      </xdr:blipFill>
      <xdr:spPr>
        <a:xfrm rot="10800000">
          <a:off x="4952999" y="1637960"/>
          <a:ext cx="328613" cy="461939"/>
        </a:xfrm>
        <a:prstGeom prst="rect">
          <a:avLst/>
        </a:prstGeom>
      </xdr:spPr>
    </xdr:pic>
    <xdr:clientData/>
  </xdr:twoCellAnchor>
  <xdr:twoCellAnchor editAs="oneCell">
    <xdr:from>
      <xdr:col>9</xdr:col>
      <xdr:colOff>107156</xdr:colOff>
      <xdr:row>73</xdr:row>
      <xdr:rowOff>2382</xdr:rowOff>
    </xdr:from>
    <xdr:to>
      <xdr:col>9</xdr:col>
      <xdr:colOff>242887</xdr:colOff>
      <xdr:row>75</xdr:row>
      <xdr:rowOff>493</xdr:rowOff>
    </xdr:to>
    <xdr:pic>
      <xdr:nvPicPr>
        <xdr:cNvPr id="23" name="Picture 22">
          <a:extLst>
            <a:ext uri="{FF2B5EF4-FFF2-40B4-BE49-F238E27FC236}">
              <a16:creationId xmlns:a16="http://schemas.microsoft.com/office/drawing/2014/main" id="{6D79F8B0-B637-4A30-8B73-4061EE9176ED}"/>
            </a:ext>
          </a:extLst>
        </xdr:cNvPr>
        <xdr:cNvPicPr>
          <a:picLocks noChangeAspect="1"/>
        </xdr:cNvPicPr>
      </xdr:nvPicPr>
      <xdr:blipFill>
        <a:blip xmlns:r="http://schemas.openxmlformats.org/officeDocument/2006/relationships" r:embed="rId6"/>
        <a:stretch>
          <a:fillRect/>
        </a:stretch>
      </xdr:blipFill>
      <xdr:spPr>
        <a:xfrm>
          <a:off x="1821656" y="13908882"/>
          <a:ext cx="135731" cy="379111"/>
        </a:xfrm>
        <a:prstGeom prst="rect">
          <a:avLst/>
        </a:prstGeom>
      </xdr:spPr>
    </xdr:pic>
    <xdr:clientData/>
  </xdr:twoCellAnchor>
  <xdr:twoCellAnchor editAs="oneCell">
    <xdr:from>
      <xdr:col>61</xdr:col>
      <xdr:colOff>109538</xdr:colOff>
      <xdr:row>75</xdr:row>
      <xdr:rowOff>2381</xdr:rowOff>
    </xdr:from>
    <xdr:to>
      <xdr:col>62</xdr:col>
      <xdr:colOff>341</xdr:colOff>
      <xdr:row>77</xdr:row>
      <xdr:rowOff>494</xdr:rowOff>
    </xdr:to>
    <xdr:pic>
      <xdr:nvPicPr>
        <xdr:cNvPr id="24" name="Picture 23">
          <a:extLst>
            <a:ext uri="{FF2B5EF4-FFF2-40B4-BE49-F238E27FC236}">
              <a16:creationId xmlns:a16="http://schemas.microsoft.com/office/drawing/2014/main" id="{C314AC8B-D978-4921-81EB-44C00AC263F5}"/>
            </a:ext>
          </a:extLst>
        </xdr:cNvPr>
        <xdr:cNvPicPr>
          <a:picLocks noChangeAspect="1"/>
        </xdr:cNvPicPr>
      </xdr:nvPicPr>
      <xdr:blipFill>
        <a:blip xmlns:r="http://schemas.openxmlformats.org/officeDocument/2006/relationships" r:embed="rId6"/>
        <a:stretch>
          <a:fillRect/>
        </a:stretch>
      </xdr:blipFill>
      <xdr:spPr>
        <a:xfrm>
          <a:off x="11730038" y="14289881"/>
          <a:ext cx="135731" cy="379113"/>
        </a:xfrm>
        <a:prstGeom prst="rect">
          <a:avLst/>
        </a:prstGeom>
      </xdr:spPr>
    </xdr:pic>
    <xdr:clientData/>
  </xdr:twoCellAnchor>
  <xdr:twoCellAnchor editAs="oneCell">
    <xdr:from>
      <xdr:col>34</xdr:col>
      <xdr:colOff>3238</xdr:colOff>
      <xdr:row>28</xdr:row>
      <xdr:rowOff>139638</xdr:rowOff>
    </xdr:from>
    <xdr:to>
      <xdr:col>35</xdr:col>
      <xdr:colOff>136073</xdr:colOff>
      <xdr:row>29</xdr:row>
      <xdr:rowOff>86359</xdr:rowOff>
    </xdr:to>
    <xdr:pic>
      <xdr:nvPicPr>
        <xdr:cNvPr id="25" name="Picture 24">
          <a:extLst>
            <a:ext uri="{FF2B5EF4-FFF2-40B4-BE49-F238E27FC236}">
              <a16:creationId xmlns:a16="http://schemas.microsoft.com/office/drawing/2014/main" id="{8ED4D899-F263-4268-A6AC-F4ABCF7884F5}"/>
            </a:ext>
          </a:extLst>
        </xdr:cNvPr>
        <xdr:cNvPicPr>
          <a:picLocks noChangeAspect="1"/>
        </xdr:cNvPicPr>
      </xdr:nvPicPr>
      <xdr:blipFill>
        <a:blip xmlns:r="http://schemas.openxmlformats.org/officeDocument/2006/relationships" r:embed="rId6"/>
        <a:stretch>
          <a:fillRect/>
        </a:stretch>
      </xdr:blipFill>
      <xdr:spPr>
        <a:xfrm rot="16200000">
          <a:off x="6600509" y="5353367"/>
          <a:ext cx="137221" cy="377764"/>
        </a:xfrm>
        <a:prstGeom prst="rect">
          <a:avLst/>
        </a:prstGeom>
      </xdr:spPr>
    </xdr:pic>
    <xdr:clientData/>
  </xdr:twoCellAnchor>
  <xdr:twoCellAnchor editAs="oneCell">
    <xdr:from>
      <xdr:col>41</xdr:col>
      <xdr:colOff>108364</xdr:colOff>
      <xdr:row>17</xdr:row>
      <xdr:rowOff>3554</xdr:rowOff>
    </xdr:from>
    <xdr:to>
      <xdr:col>42</xdr:col>
      <xdr:colOff>656</xdr:colOff>
      <xdr:row>19</xdr:row>
      <xdr:rowOff>318</xdr:rowOff>
    </xdr:to>
    <xdr:pic>
      <xdr:nvPicPr>
        <xdr:cNvPr id="26" name="Picture 25">
          <a:extLst>
            <a:ext uri="{FF2B5EF4-FFF2-40B4-BE49-F238E27FC236}">
              <a16:creationId xmlns:a16="http://schemas.microsoft.com/office/drawing/2014/main" id="{CD64A7E3-AA32-4035-83E6-7E243FCE9EB6}"/>
            </a:ext>
          </a:extLst>
        </xdr:cNvPr>
        <xdr:cNvPicPr>
          <a:picLocks noChangeAspect="1"/>
        </xdr:cNvPicPr>
      </xdr:nvPicPr>
      <xdr:blipFill>
        <a:blip xmlns:r="http://schemas.openxmlformats.org/officeDocument/2006/relationships" r:embed="rId6"/>
        <a:stretch>
          <a:fillRect/>
        </a:stretch>
      </xdr:blipFill>
      <xdr:spPr>
        <a:xfrm>
          <a:off x="7918864" y="3242054"/>
          <a:ext cx="137221" cy="377764"/>
        </a:xfrm>
        <a:prstGeom prst="rect">
          <a:avLst/>
        </a:prstGeom>
      </xdr:spPr>
    </xdr:pic>
    <xdr:clientData/>
  </xdr:twoCellAnchor>
  <xdr:twoCellAnchor editAs="oneCell">
    <xdr:from>
      <xdr:col>44</xdr:col>
      <xdr:colOff>3460</xdr:colOff>
      <xdr:row>40</xdr:row>
      <xdr:rowOff>135952</xdr:rowOff>
    </xdr:from>
    <xdr:to>
      <xdr:col>45</xdr:col>
      <xdr:colOff>136296</xdr:colOff>
      <xdr:row>41</xdr:row>
      <xdr:rowOff>82673</xdr:rowOff>
    </xdr:to>
    <xdr:pic>
      <xdr:nvPicPr>
        <xdr:cNvPr id="27" name="Picture 26">
          <a:extLst>
            <a:ext uri="{FF2B5EF4-FFF2-40B4-BE49-F238E27FC236}">
              <a16:creationId xmlns:a16="http://schemas.microsoft.com/office/drawing/2014/main" id="{C2FE5695-EAEC-4346-BDFE-7B33584646F5}"/>
            </a:ext>
          </a:extLst>
        </xdr:cNvPr>
        <xdr:cNvPicPr>
          <a:picLocks noChangeAspect="1"/>
        </xdr:cNvPicPr>
      </xdr:nvPicPr>
      <xdr:blipFill>
        <a:blip xmlns:r="http://schemas.openxmlformats.org/officeDocument/2006/relationships" r:embed="rId6"/>
        <a:stretch>
          <a:fillRect/>
        </a:stretch>
      </xdr:blipFill>
      <xdr:spPr>
        <a:xfrm rot="5400000">
          <a:off x="8505732" y="7635680"/>
          <a:ext cx="137221" cy="377765"/>
        </a:xfrm>
        <a:prstGeom prst="rect">
          <a:avLst/>
        </a:prstGeom>
      </xdr:spPr>
    </xdr:pic>
    <xdr:clientData/>
  </xdr:twoCellAnchor>
  <xdr:twoCellAnchor editAs="oneCell">
    <xdr:from>
      <xdr:col>37</xdr:col>
      <xdr:colOff>141514</xdr:colOff>
      <xdr:row>37</xdr:row>
      <xdr:rowOff>2722</xdr:rowOff>
    </xdr:from>
    <xdr:to>
      <xdr:col>38</xdr:col>
      <xdr:colOff>33806</xdr:colOff>
      <xdr:row>39</xdr:row>
      <xdr:rowOff>4132</xdr:rowOff>
    </xdr:to>
    <xdr:pic>
      <xdr:nvPicPr>
        <xdr:cNvPr id="28" name="Picture 27">
          <a:extLst>
            <a:ext uri="{FF2B5EF4-FFF2-40B4-BE49-F238E27FC236}">
              <a16:creationId xmlns:a16="http://schemas.microsoft.com/office/drawing/2014/main" id="{BBA643E7-156E-4C6E-9D1B-18F3FB152FBE}"/>
            </a:ext>
          </a:extLst>
        </xdr:cNvPr>
        <xdr:cNvPicPr>
          <a:picLocks noChangeAspect="1"/>
        </xdr:cNvPicPr>
      </xdr:nvPicPr>
      <xdr:blipFill>
        <a:blip xmlns:r="http://schemas.openxmlformats.org/officeDocument/2006/relationships" r:embed="rId6"/>
        <a:stretch>
          <a:fillRect/>
        </a:stretch>
      </xdr:blipFill>
      <xdr:spPr>
        <a:xfrm>
          <a:off x="7190014" y="7051222"/>
          <a:ext cx="137221" cy="382410"/>
        </a:xfrm>
        <a:prstGeom prst="rect">
          <a:avLst/>
        </a:prstGeom>
      </xdr:spPr>
    </xdr:pic>
    <xdr:clientData/>
  </xdr:twoCellAnchor>
  <xdr:twoCellAnchor editAs="oneCell">
    <xdr:from>
      <xdr:col>46</xdr:col>
      <xdr:colOff>2193</xdr:colOff>
      <xdr:row>48</xdr:row>
      <xdr:rowOff>139322</xdr:rowOff>
    </xdr:from>
    <xdr:to>
      <xdr:col>47</xdr:col>
      <xdr:colOff>139674</xdr:colOff>
      <xdr:row>49</xdr:row>
      <xdr:rowOff>86043</xdr:rowOff>
    </xdr:to>
    <xdr:pic>
      <xdr:nvPicPr>
        <xdr:cNvPr id="29" name="Picture 28">
          <a:extLst>
            <a:ext uri="{FF2B5EF4-FFF2-40B4-BE49-F238E27FC236}">
              <a16:creationId xmlns:a16="http://schemas.microsoft.com/office/drawing/2014/main" id="{45E31057-A6C0-4C34-8735-7521147F7DDC}"/>
            </a:ext>
          </a:extLst>
        </xdr:cNvPr>
        <xdr:cNvPicPr>
          <a:picLocks noChangeAspect="1"/>
        </xdr:cNvPicPr>
      </xdr:nvPicPr>
      <xdr:blipFill>
        <a:blip xmlns:r="http://schemas.openxmlformats.org/officeDocument/2006/relationships" r:embed="rId6"/>
        <a:stretch>
          <a:fillRect/>
        </a:stretch>
      </xdr:blipFill>
      <xdr:spPr>
        <a:xfrm rot="5400000">
          <a:off x="8887787" y="9160728"/>
          <a:ext cx="137221" cy="382410"/>
        </a:xfrm>
        <a:prstGeom prst="rect">
          <a:avLst/>
        </a:prstGeom>
      </xdr:spPr>
    </xdr:pic>
    <xdr:clientData/>
  </xdr:twoCellAnchor>
  <xdr:twoCellAnchor editAs="oneCell">
    <xdr:from>
      <xdr:col>51</xdr:col>
      <xdr:colOff>136071</xdr:colOff>
      <xdr:row>51</xdr:row>
      <xdr:rowOff>5443</xdr:rowOff>
    </xdr:from>
    <xdr:to>
      <xdr:col>52</xdr:col>
      <xdr:colOff>28363</xdr:colOff>
      <xdr:row>53</xdr:row>
      <xdr:rowOff>2207</xdr:rowOff>
    </xdr:to>
    <xdr:pic>
      <xdr:nvPicPr>
        <xdr:cNvPr id="30" name="Picture 29">
          <a:extLst>
            <a:ext uri="{FF2B5EF4-FFF2-40B4-BE49-F238E27FC236}">
              <a16:creationId xmlns:a16="http://schemas.microsoft.com/office/drawing/2014/main" id="{F17826B0-5057-41E0-8609-A38C769564E1}"/>
            </a:ext>
          </a:extLst>
        </xdr:cNvPr>
        <xdr:cNvPicPr>
          <a:picLocks noChangeAspect="1"/>
        </xdr:cNvPicPr>
      </xdr:nvPicPr>
      <xdr:blipFill>
        <a:blip xmlns:r="http://schemas.openxmlformats.org/officeDocument/2006/relationships" r:embed="rId6"/>
        <a:stretch>
          <a:fillRect/>
        </a:stretch>
      </xdr:blipFill>
      <xdr:spPr>
        <a:xfrm>
          <a:off x="9851571" y="9720943"/>
          <a:ext cx="137221" cy="377764"/>
        </a:xfrm>
        <a:prstGeom prst="rect">
          <a:avLst/>
        </a:prstGeom>
      </xdr:spPr>
    </xdr:pic>
    <xdr:clientData/>
  </xdr:twoCellAnchor>
  <xdr:twoCellAnchor editAs="oneCell">
    <xdr:from>
      <xdr:col>46</xdr:col>
      <xdr:colOff>3752</xdr:colOff>
      <xdr:row>66</xdr:row>
      <xdr:rowOff>151031</xdr:rowOff>
    </xdr:from>
    <xdr:to>
      <xdr:col>46</xdr:col>
      <xdr:colOff>191511</xdr:colOff>
      <xdr:row>67</xdr:row>
      <xdr:rowOff>51017</xdr:rowOff>
    </xdr:to>
    <xdr:pic>
      <xdr:nvPicPr>
        <xdr:cNvPr id="31" name="Picture 30">
          <a:extLst>
            <a:ext uri="{FF2B5EF4-FFF2-40B4-BE49-F238E27FC236}">
              <a16:creationId xmlns:a16="http://schemas.microsoft.com/office/drawing/2014/main" id="{BE870844-114F-401D-9650-59588A0FE3FB}"/>
            </a:ext>
          </a:extLst>
        </xdr:cNvPr>
        <xdr:cNvPicPr>
          <a:picLocks noChangeAspect="1"/>
        </xdr:cNvPicPr>
      </xdr:nvPicPr>
      <xdr:blipFill>
        <a:blip xmlns:r="http://schemas.openxmlformats.org/officeDocument/2006/relationships" r:embed="rId4"/>
        <a:stretch>
          <a:fillRect/>
        </a:stretch>
      </xdr:blipFill>
      <xdr:spPr>
        <a:xfrm rot="16200000">
          <a:off x="8815389" y="12675394"/>
          <a:ext cx="90486" cy="187759"/>
        </a:xfrm>
        <a:prstGeom prst="rect">
          <a:avLst/>
        </a:prstGeom>
      </xdr:spPr>
    </xdr:pic>
    <xdr:clientData/>
  </xdr:twoCellAnchor>
  <xdr:twoCellAnchor editAs="oneCell">
    <xdr:from>
      <xdr:col>33</xdr:col>
      <xdr:colOff>107157</xdr:colOff>
      <xdr:row>3</xdr:row>
      <xdr:rowOff>2382</xdr:rowOff>
    </xdr:from>
    <xdr:to>
      <xdr:col>33</xdr:col>
      <xdr:colOff>242889</xdr:colOff>
      <xdr:row>4</xdr:row>
      <xdr:rowOff>190144</xdr:rowOff>
    </xdr:to>
    <xdr:pic>
      <xdr:nvPicPr>
        <xdr:cNvPr id="32" name="Picture 31">
          <a:extLst>
            <a:ext uri="{FF2B5EF4-FFF2-40B4-BE49-F238E27FC236}">
              <a16:creationId xmlns:a16="http://schemas.microsoft.com/office/drawing/2014/main" id="{564AD1C5-C7E3-4081-B8A8-927208133C94}"/>
            </a:ext>
          </a:extLst>
        </xdr:cNvPr>
        <xdr:cNvPicPr>
          <a:picLocks noChangeAspect="1"/>
        </xdr:cNvPicPr>
      </xdr:nvPicPr>
      <xdr:blipFill>
        <a:blip xmlns:r="http://schemas.openxmlformats.org/officeDocument/2006/relationships" r:embed="rId6"/>
        <a:stretch>
          <a:fillRect/>
        </a:stretch>
      </xdr:blipFill>
      <xdr:spPr>
        <a:xfrm>
          <a:off x="6393657" y="573882"/>
          <a:ext cx="135732" cy="378262"/>
        </a:xfrm>
        <a:prstGeom prst="rect">
          <a:avLst/>
        </a:prstGeom>
      </xdr:spPr>
    </xdr:pic>
    <xdr:clientData/>
  </xdr:twoCellAnchor>
  <xdr:twoCellAnchor editAs="oneCell">
    <xdr:from>
      <xdr:col>67</xdr:col>
      <xdr:colOff>89341</xdr:colOff>
      <xdr:row>73</xdr:row>
      <xdr:rowOff>2381</xdr:rowOff>
    </xdr:from>
    <xdr:to>
      <xdr:col>68</xdr:col>
      <xdr:colOff>26879</xdr:colOff>
      <xdr:row>75</xdr:row>
      <xdr:rowOff>0</xdr:rowOff>
    </xdr:to>
    <xdr:pic>
      <xdr:nvPicPr>
        <xdr:cNvPr id="33" name="Picture 32">
          <a:extLst>
            <a:ext uri="{FF2B5EF4-FFF2-40B4-BE49-F238E27FC236}">
              <a16:creationId xmlns:a16="http://schemas.microsoft.com/office/drawing/2014/main" id="{0EE0F02E-35EF-46DC-9797-A85FC3494B2E}"/>
            </a:ext>
          </a:extLst>
        </xdr:cNvPr>
        <xdr:cNvPicPr>
          <a:picLocks noChangeAspect="1"/>
        </xdr:cNvPicPr>
      </xdr:nvPicPr>
      <xdr:blipFill>
        <a:blip xmlns:r="http://schemas.openxmlformats.org/officeDocument/2006/relationships" r:embed="rId4"/>
        <a:stretch>
          <a:fillRect/>
        </a:stretch>
      </xdr:blipFill>
      <xdr:spPr>
        <a:xfrm>
          <a:off x="12852841" y="13908881"/>
          <a:ext cx="182467" cy="378619"/>
        </a:xfrm>
        <a:prstGeom prst="rect">
          <a:avLst/>
        </a:prstGeom>
      </xdr:spPr>
    </xdr:pic>
    <xdr:clientData/>
  </xdr:twoCellAnchor>
  <xdr:twoCellAnchor editAs="oneCell">
    <xdr:from>
      <xdr:col>32</xdr:col>
      <xdr:colOff>2073</xdr:colOff>
      <xdr:row>14</xdr:row>
      <xdr:rowOff>128896</xdr:rowOff>
    </xdr:from>
    <xdr:to>
      <xdr:col>33</xdr:col>
      <xdr:colOff>140410</xdr:colOff>
      <xdr:row>15</xdr:row>
      <xdr:rowOff>97323</xdr:rowOff>
    </xdr:to>
    <xdr:pic>
      <xdr:nvPicPr>
        <xdr:cNvPr id="34" name="Picture 33">
          <a:extLst>
            <a:ext uri="{FF2B5EF4-FFF2-40B4-BE49-F238E27FC236}">
              <a16:creationId xmlns:a16="http://schemas.microsoft.com/office/drawing/2014/main" id="{5C2B7AD4-33C1-42BE-B99A-55F90A3704DC}"/>
            </a:ext>
          </a:extLst>
        </xdr:cNvPr>
        <xdr:cNvPicPr>
          <a:picLocks noChangeAspect="1"/>
        </xdr:cNvPicPr>
      </xdr:nvPicPr>
      <xdr:blipFill>
        <a:blip xmlns:r="http://schemas.openxmlformats.org/officeDocument/2006/relationships" r:embed="rId3"/>
        <a:stretch>
          <a:fillRect/>
        </a:stretch>
      </xdr:blipFill>
      <xdr:spPr>
        <a:xfrm rot="5400000">
          <a:off x="6210242" y="2683727"/>
          <a:ext cx="158927" cy="383266"/>
        </a:xfrm>
        <a:prstGeom prst="rect">
          <a:avLst/>
        </a:prstGeom>
      </xdr:spPr>
    </xdr:pic>
    <xdr:clientData/>
  </xdr:twoCellAnchor>
  <xdr:twoCellAnchor editAs="oneCell">
    <xdr:from>
      <xdr:col>26</xdr:col>
      <xdr:colOff>1716</xdr:colOff>
      <xdr:row>42</xdr:row>
      <xdr:rowOff>125504</xdr:rowOff>
    </xdr:from>
    <xdr:to>
      <xdr:col>27</xdr:col>
      <xdr:colOff>139337</xdr:colOff>
      <xdr:row>43</xdr:row>
      <xdr:rowOff>93601</xdr:rowOff>
    </xdr:to>
    <xdr:pic>
      <xdr:nvPicPr>
        <xdr:cNvPr id="35" name="Picture 34">
          <a:extLst>
            <a:ext uri="{FF2B5EF4-FFF2-40B4-BE49-F238E27FC236}">
              <a16:creationId xmlns:a16="http://schemas.microsoft.com/office/drawing/2014/main" id="{9D61A89C-A457-48A6-9DC0-1E68F46EDDDC}"/>
            </a:ext>
          </a:extLst>
        </xdr:cNvPr>
        <xdr:cNvPicPr>
          <a:picLocks noChangeAspect="1"/>
        </xdr:cNvPicPr>
      </xdr:nvPicPr>
      <xdr:blipFill>
        <a:blip xmlns:r="http://schemas.openxmlformats.org/officeDocument/2006/relationships" r:embed="rId3"/>
        <a:stretch>
          <a:fillRect/>
        </a:stretch>
      </xdr:blipFill>
      <xdr:spPr>
        <a:xfrm rot="16200000">
          <a:off x="5066692" y="8014528"/>
          <a:ext cx="158597" cy="382549"/>
        </a:xfrm>
        <a:prstGeom prst="rect">
          <a:avLst/>
        </a:prstGeom>
      </xdr:spPr>
    </xdr:pic>
    <xdr:clientData/>
  </xdr:twoCellAnchor>
  <xdr:twoCellAnchor>
    <xdr:from>
      <xdr:col>38</xdr:col>
      <xdr:colOff>48859</xdr:colOff>
      <xdr:row>72</xdr:row>
      <xdr:rowOff>178715</xdr:rowOff>
    </xdr:from>
    <xdr:to>
      <xdr:col>40</xdr:col>
      <xdr:colOff>104522</xdr:colOff>
      <xdr:row>80</xdr:row>
      <xdr:rowOff>110244</xdr:rowOff>
    </xdr:to>
    <xdr:sp macro="" textlink="">
      <xdr:nvSpPr>
        <xdr:cNvPr id="36" name="Trapezoid 35">
          <a:extLst>
            <a:ext uri="{FF2B5EF4-FFF2-40B4-BE49-F238E27FC236}">
              <a16:creationId xmlns:a16="http://schemas.microsoft.com/office/drawing/2014/main" id="{5433BBD4-F910-4C87-A338-8707616C7E14}"/>
            </a:ext>
          </a:extLst>
        </xdr:cNvPr>
        <xdr:cNvSpPr/>
      </xdr:nvSpPr>
      <xdr:spPr>
        <a:xfrm rot="7804608">
          <a:off x="6778426" y="14404148"/>
          <a:ext cx="1455529" cy="436663"/>
        </a:xfrm>
        <a:prstGeom prst="trapezoid">
          <a:avLst>
            <a:gd name="adj" fmla="val 84246"/>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en-GB" sz="1100"/>
        </a:p>
      </xdr:txBody>
    </xdr:sp>
    <xdr:clientData/>
  </xdr:twoCellAnchor>
  <xdr:twoCellAnchor>
    <xdr:from>
      <xdr:col>35</xdr:col>
      <xdr:colOff>96239</xdr:colOff>
      <xdr:row>71</xdr:row>
      <xdr:rowOff>139659</xdr:rowOff>
    </xdr:from>
    <xdr:to>
      <xdr:col>36</xdr:col>
      <xdr:colOff>138235</xdr:colOff>
      <xdr:row>79</xdr:row>
      <xdr:rowOff>92423</xdr:rowOff>
    </xdr:to>
    <xdr:sp macro="" textlink="">
      <xdr:nvSpPr>
        <xdr:cNvPr id="37" name="Trapezoid 36">
          <a:extLst>
            <a:ext uri="{FF2B5EF4-FFF2-40B4-BE49-F238E27FC236}">
              <a16:creationId xmlns:a16="http://schemas.microsoft.com/office/drawing/2014/main" id="{46AD88D6-21F0-4301-A7F7-9A5EC946D0D4}"/>
            </a:ext>
          </a:extLst>
        </xdr:cNvPr>
        <xdr:cNvSpPr/>
      </xdr:nvSpPr>
      <xdr:spPr>
        <a:xfrm rot="18656535">
          <a:off x="6141605" y="14287293"/>
          <a:ext cx="1476764" cy="232496"/>
        </a:xfrm>
        <a:prstGeom prst="trapezoid">
          <a:avLst>
            <a:gd name="adj" fmla="val 84246"/>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en-GB" sz="1100"/>
        </a:p>
      </xdr:txBody>
    </xdr:sp>
    <xdr:clientData/>
  </xdr:twoCellAnchor>
  <xdr:twoCellAnchor>
    <xdr:from>
      <xdr:col>41</xdr:col>
      <xdr:colOff>19101</xdr:colOff>
      <xdr:row>83</xdr:row>
      <xdr:rowOff>156819</xdr:rowOff>
    </xdr:from>
    <xdr:to>
      <xdr:col>50</xdr:col>
      <xdr:colOff>17524</xdr:colOff>
      <xdr:row>86</xdr:row>
      <xdr:rowOff>21982</xdr:rowOff>
    </xdr:to>
    <xdr:sp macro="" textlink="">
      <xdr:nvSpPr>
        <xdr:cNvPr id="38" name="Trapezoid 37">
          <a:extLst>
            <a:ext uri="{FF2B5EF4-FFF2-40B4-BE49-F238E27FC236}">
              <a16:creationId xmlns:a16="http://schemas.microsoft.com/office/drawing/2014/main" id="{76012FA4-7BFD-47AA-BB6E-A236D202EE8F}"/>
            </a:ext>
          </a:extLst>
        </xdr:cNvPr>
        <xdr:cNvSpPr/>
      </xdr:nvSpPr>
      <xdr:spPr>
        <a:xfrm rot="8166194">
          <a:off x="7829601" y="15968319"/>
          <a:ext cx="1712923" cy="436663"/>
        </a:xfrm>
        <a:prstGeom prst="trapezoid">
          <a:avLst>
            <a:gd name="adj" fmla="val 84246"/>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en-GB" sz="1100"/>
        </a:p>
      </xdr:txBody>
    </xdr:sp>
    <xdr:clientData/>
  </xdr:twoCellAnchor>
  <xdr:twoCellAnchor>
    <xdr:from>
      <xdr:col>39</xdr:col>
      <xdr:colOff>41895</xdr:colOff>
      <xdr:row>81</xdr:row>
      <xdr:rowOff>101974</xdr:rowOff>
    </xdr:from>
    <xdr:to>
      <xdr:col>46</xdr:col>
      <xdr:colOff>43885</xdr:colOff>
      <xdr:row>83</xdr:row>
      <xdr:rowOff>157637</xdr:rowOff>
    </xdr:to>
    <xdr:sp macro="" textlink="">
      <xdr:nvSpPr>
        <xdr:cNvPr id="39" name="Trapezoid 38">
          <a:extLst>
            <a:ext uri="{FF2B5EF4-FFF2-40B4-BE49-F238E27FC236}">
              <a16:creationId xmlns:a16="http://schemas.microsoft.com/office/drawing/2014/main" id="{F780F1AF-0A0D-4627-AD53-4ADF2E57DF86}"/>
            </a:ext>
          </a:extLst>
        </xdr:cNvPr>
        <xdr:cNvSpPr/>
      </xdr:nvSpPr>
      <xdr:spPr>
        <a:xfrm rot="18966570">
          <a:off x="7471395" y="15532474"/>
          <a:ext cx="1335490" cy="436663"/>
        </a:xfrm>
        <a:prstGeom prst="trapezoid">
          <a:avLst>
            <a:gd name="adj" fmla="val 102578"/>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en-GB" sz="1100"/>
        </a:p>
      </xdr:txBody>
    </xdr:sp>
    <xdr:clientData/>
  </xdr:twoCellAnchor>
  <xdr:twoCellAnchor>
    <xdr:from>
      <xdr:col>47</xdr:col>
      <xdr:colOff>80353</xdr:colOff>
      <xdr:row>69</xdr:row>
      <xdr:rowOff>72004</xdr:rowOff>
    </xdr:from>
    <xdr:to>
      <xdr:col>48</xdr:col>
      <xdr:colOff>122349</xdr:colOff>
      <xdr:row>79</xdr:row>
      <xdr:rowOff>165800</xdr:rowOff>
    </xdr:to>
    <xdr:sp macro="" textlink="">
      <xdr:nvSpPr>
        <xdr:cNvPr id="40" name="Trapezoid 39">
          <a:extLst>
            <a:ext uri="{FF2B5EF4-FFF2-40B4-BE49-F238E27FC236}">
              <a16:creationId xmlns:a16="http://schemas.microsoft.com/office/drawing/2014/main" id="{7E9309AB-4607-4CC6-84A1-7E788B381DF4}"/>
            </a:ext>
          </a:extLst>
        </xdr:cNvPr>
        <xdr:cNvSpPr/>
      </xdr:nvSpPr>
      <xdr:spPr>
        <a:xfrm rot="18656535">
          <a:off x="8150703" y="14099654"/>
          <a:ext cx="1998796" cy="232496"/>
        </a:xfrm>
        <a:prstGeom prst="trapezoid">
          <a:avLst>
            <a:gd name="adj" fmla="val 84246"/>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en-GB" sz="1100"/>
        </a:p>
      </xdr:txBody>
    </xdr:sp>
    <xdr:clientData/>
  </xdr:twoCellAnchor>
  <xdr:twoCellAnchor>
    <xdr:from>
      <xdr:col>50</xdr:col>
      <xdr:colOff>3661</xdr:colOff>
      <xdr:row>71</xdr:row>
      <xdr:rowOff>60522</xdr:rowOff>
    </xdr:from>
    <xdr:to>
      <xdr:col>51</xdr:col>
      <xdr:colOff>3343</xdr:colOff>
      <xdr:row>80</xdr:row>
      <xdr:rowOff>61450</xdr:rowOff>
    </xdr:to>
    <xdr:sp macro="" textlink="">
      <xdr:nvSpPr>
        <xdr:cNvPr id="41" name="Trapezoid 40">
          <a:extLst>
            <a:ext uri="{FF2B5EF4-FFF2-40B4-BE49-F238E27FC236}">
              <a16:creationId xmlns:a16="http://schemas.microsoft.com/office/drawing/2014/main" id="{F8916A53-9B3E-4BCC-A712-170B04354D9F}"/>
            </a:ext>
          </a:extLst>
        </xdr:cNvPr>
        <xdr:cNvSpPr/>
      </xdr:nvSpPr>
      <xdr:spPr>
        <a:xfrm rot="7804608">
          <a:off x="8766038" y="14348645"/>
          <a:ext cx="1715428" cy="190182"/>
        </a:xfrm>
        <a:prstGeom prst="trapezoid">
          <a:avLst>
            <a:gd name="adj" fmla="val 84246"/>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35</xdr:col>
      <xdr:colOff>140494</xdr:colOff>
      <xdr:row>3</xdr:row>
      <xdr:rowOff>2382</xdr:rowOff>
    </xdr:from>
    <xdr:to>
      <xdr:col>36</xdr:col>
      <xdr:colOff>31297</xdr:colOff>
      <xdr:row>4</xdr:row>
      <xdr:rowOff>190144</xdr:rowOff>
    </xdr:to>
    <xdr:pic>
      <xdr:nvPicPr>
        <xdr:cNvPr id="42" name="Picture 41">
          <a:extLst>
            <a:ext uri="{FF2B5EF4-FFF2-40B4-BE49-F238E27FC236}">
              <a16:creationId xmlns:a16="http://schemas.microsoft.com/office/drawing/2014/main" id="{15F4BFB6-E3F4-4128-A564-788ABB25A8AB}"/>
            </a:ext>
          </a:extLst>
        </xdr:cNvPr>
        <xdr:cNvPicPr>
          <a:picLocks noChangeAspect="1"/>
        </xdr:cNvPicPr>
      </xdr:nvPicPr>
      <xdr:blipFill>
        <a:blip xmlns:r="http://schemas.openxmlformats.org/officeDocument/2006/relationships" r:embed="rId6"/>
        <a:stretch>
          <a:fillRect/>
        </a:stretch>
      </xdr:blipFill>
      <xdr:spPr>
        <a:xfrm>
          <a:off x="6807994" y="573882"/>
          <a:ext cx="135732" cy="378262"/>
        </a:xfrm>
        <a:prstGeom prst="rect">
          <a:avLst/>
        </a:prstGeom>
      </xdr:spPr>
    </xdr:pic>
    <xdr:clientData/>
  </xdr:twoCellAnchor>
  <xdr:twoCellAnchor editAs="oneCell">
    <xdr:from>
      <xdr:col>12</xdr:col>
      <xdr:colOff>58910</xdr:colOff>
      <xdr:row>35</xdr:row>
      <xdr:rowOff>122992</xdr:rowOff>
    </xdr:from>
    <xdr:to>
      <xdr:col>14</xdr:col>
      <xdr:colOff>143053</xdr:colOff>
      <xdr:row>37</xdr:row>
      <xdr:rowOff>125843</xdr:rowOff>
    </xdr:to>
    <xdr:pic>
      <xdr:nvPicPr>
        <xdr:cNvPr id="43" name="Picture 42">
          <a:extLst>
            <a:ext uri="{FF2B5EF4-FFF2-40B4-BE49-F238E27FC236}">
              <a16:creationId xmlns:a16="http://schemas.microsoft.com/office/drawing/2014/main" id="{B6DB4476-422F-4E61-B7C8-117CB17FB15A}"/>
            </a:ext>
          </a:extLst>
        </xdr:cNvPr>
        <xdr:cNvPicPr>
          <a:picLocks noChangeAspect="1"/>
        </xdr:cNvPicPr>
      </xdr:nvPicPr>
      <xdr:blipFill>
        <a:blip xmlns:r="http://schemas.openxmlformats.org/officeDocument/2006/relationships" r:embed="rId7"/>
        <a:stretch>
          <a:fillRect/>
        </a:stretch>
      </xdr:blipFill>
      <xdr:spPr>
        <a:xfrm rot="13538988">
          <a:off x="2439984" y="6695418"/>
          <a:ext cx="383851" cy="574000"/>
        </a:xfrm>
        <a:prstGeom prst="rect">
          <a:avLst/>
        </a:prstGeom>
      </xdr:spPr>
    </xdr:pic>
    <xdr:clientData/>
  </xdr:twoCellAnchor>
  <xdr:twoCellAnchor>
    <xdr:from>
      <xdr:col>6</xdr:col>
      <xdr:colOff>111399</xdr:colOff>
      <xdr:row>62</xdr:row>
      <xdr:rowOff>155725</xdr:rowOff>
    </xdr:from>
    <xdr:to>
      <xdr:col>12</xdr:col>
      <xdr:colOff>64192</xdr:colOff>
      <xdr:row>64</xdr:row>
      <xdr:rowOff>22186</xdr:rowOff>
    </xdr:to>
    <xdr:sp macro="" textlink="">
      <xdr:nvSpPr>
        <xdr:cNvPr id="44" name="Trapezoid 43">
          <a:extLst>
            <a:ext uri="{FF2B5EF4-FFF2-40B4-BE49-F238E27FC236}">
              <a16:creationId xmlns:a16="http://schemas.microsoft.com/office/drawing/2014/main" id="{BA87B5E0-5F84-47DF-A46A-86E16F6618A1}"/>
            </a:ext>
          </a:extLst>
        </xdr:cNvPr>
        <xdr:cNvSpPr/>
      </xdr:nvSpPr>
      <xdr:spPr>
        <a:xfrm rot="13483766">
          <a:off x="1254399" y="11966725"/>
          <a:ext cx="1095793" cy="247461"/>
        </a:xfrm>
        <a:prstGeom prst="trapezoid">
          <a:avLst>
            <a:gd name="adj" fmla="val 84246"/>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en-GB" sz="1100"/>
        </a:p>
      </xdr:txBody>
    </xdr:sp>
    <xdr:clientData/>
  </xdr:twoCellAnchor>
  <xdr:twoCellAnchor>
    <xdr:from>
      <xdr:col>9</xdr:col>
      <xdr:colOff>124213</xdr:colOff>
      <xdr:row>61</xdr:row>
      <xdr:rowOff>189875</xdr:rowOff>
    </xdr:from>
    <xdr:to>
      <xdr:col>15</xdr:col>
      <xdr:colOff>43579</xdr:colOff>
      <xdr:row>63</xdr:row>
      <xdr:rowOff>20839</xdr:rowOff>
    </xdr:to>
    <xdr:sp macro="" textlink="">
      <xdr:nvSpPr>
        <xdr:cNvPr id="45" name="Trapezoid 44">
          <a:extLst>
            <a:ext uri="{FF2B5EF4-FFF2-40B4-BE49-F238E27FC236}">
              <a16:creationId xmlns:a16="http://schemas.microsoft.com/office/drawing/2014/main" id="{25C26A44-BBE1-44AE-AC0F-039547A92E79}"/>
            </a:ext>
          </a:extLst>
        </xdr:cNvPr>
        <xdr:cNvSpPr/>
      </xdr:nvSpPr>
      <xdr:spPr>
        <a:xfrm rot="13483766" flipV="1">
          <a:off x="1838713" y="11810375"/>
          <a:ext cx="1062366" cy="211964"/>
        </a:xfrm>
        <a:prstGeom prst="trapezoid">
          <a:avLst>
            <a:gd name="adj" fmla="val 84246"/>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en-GB" sz="1100"/>
        </a:p>
      </xdr:txBody>
    </xdr:sp>
    <xdr:clientData/>
  </xdr:twoCellAnchor>
  <xdr:twoCellAnchor>
    <xdr:from>
      <xdr:col>19</xdr:col>
      <xdr:colOff>159442</xdr:colOff>
      <xdr:row>67</xdr:row>
      <xdr:rowOff>99798</xdr:rowOff>
    </xdr:from>
    <xdr:to>
      <xdr:col>24</xdr:col>
      <xdr:colOff>2302</xdr:colOff>
      <xdr:row>68</xdr:row>
      <xdr:rowOff>120290</xdr:rowOff>
    </xdr:to>
    <xdr:sp macro="" textlink="">
      <xdr:nvSpPr>
        <xdr:cNvPr id="46" name="Trapezoid 45">
          <a:extLst>
            <a:ext uri="{FF2B5EF4-FFF2-40B4-BE49-F238E27FC236}">
              <a16:creationId xmlns:a16="http://schemas.microsoft.com/office/drawing/2014/main" id="{555B1769-2E0A-4A10-8DF0-8D1FA03E440D}"/>
            </a:ext>
          </a:extLst>
        </xdr:cNvPr>
        <xdr:cNvSpPr/>
      </xdr:nvSpPr>
      <xdr:spPr>
        <a:xfrm rot="13483766" flipV="1">
          <a:off x="3778942" y="12863298"/>
          <a:ext cx="795360" cy="210992"/>
        </a:xfrm>
        <a:prstGeom prst="trapezoid">
          <a:avLst>
            <a:gd name="adj" fmla="val 84246"/>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en-GB" sz="1100"/>
        </a:p>
      </xdr:txBody>
    </xdr:sp>
    <xdr:clientData/>
  </xdr:twoCellAnchor>
  <xdr:twoCellAnchor>
    <xdr:from>
      <xdr:col>25</xdr:col>
      <xdr:colOff>47355</xdr:colOff>
      <xdr:row>75</xdr:row>
      <xdr:rowOff>2442</xdr:rowOff>
    </xdr:from>
    <xdr:to>
      <xdr:col>33</xdr:col>
      <xdr:colOff>133113</xdr:colOff>
      <xdr:row>76</xdr:row>
      <xdr:rowOff>26685</xdr:rowOff>
    </xdr:to>
    <xdr:sp macro="" textlink="">
      <xdr:nvSpPr>
        <xdr:cNvPr id="47" name="Trapezoid 46">
          <a:extLst>
            <a:ext uri="{FF2B5EF4-FFF2-40B4-BE49-F238E27FC236}">
              <a16:creationId xmlns:a16="http://schemas.microsoft.com/office/drawing/2014/main" id="{995DC1F5-AF69-47DC-B7E4-3499A90A626A}"/>
            </a:ext>
          </a:extLst>
        </xdr:cNvPr>
        <xdr:cNvSpPr/>
      </xdr:nvSpPr>
      <xdr:spPr>
        <a:xfrm rot="13483766" flipV="1">
          <a:off x="4809855" y="14289942"/>
          <a:ext cx="1609758" cy="214743"/>
        </a:xfrm>
        <a:prstGeom prst="trapezoid">
          <a:avLst>
            <a:gd name="adj" fmla="val 84246"/>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en-GB" sz="1100"/>
        </a:p>
      </xdr:txBody>
    </xdr:sp>
    <xdr:clientData/>
  </xdr:twoCellAnchor>
  <xdr:twoCellAnchor>
    <xdr:from>
      <xdr:col>18</xdr:col>
      <xdr:colOff>95544</xdr:colOff>
      <xdr:row>76</xdr:row>
      <xdr:rowOff>161694</xdr:rowOff>
    </xdr:from>
    <xdr:to>
      <xdr:col>32</xdr:col>
      <xdr:colOff>109185</xdr:colOff>
      <xdr:row>78</xdr:row>
      <xdr:rowOff>9767</xdr:rowOff>
    </xdr:to>
    <xdr:sp macro="" textlink="">
      <xdr:nvSpPr>
        <xdr:cNvPr id="48" name="Trapezoid 47">
          <a:extLst>
            <a:ext uri="{FF2B5EF4-FFF2-40B4-BE49-F238E27FC236}">
              <a16:creationId xmlns:a16="http://schemas.microsoft.com/office/drawing/2014/main" id="{DD74B894-ACA6-49D9-A14F-F9930D926772}"/>
            </a:ext>
          </a:extLst>
        </xdr:cNvPr>
        <xdr:cNvSpPr/>
      </xdr:nvSpPr>
      <xdr:spPr>
        <a:xfrm rot="13483766">
          <a:off x="3524544" y="14639694"/>
          <a:ext cx="2680641" cy="229073"/>
        </a:xfrm>
        <a:prstGeom prst="trapezoid">
          <a:avLst>
            <a:gd name="adj" fmla="val 84246"/>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en-GB" sz="1100"/>
        </a:p>
      </xdr:txBody>
    </xdr:sp>
    <xdr:clientData/>
  </xdr:twoCellAnchor>
  <xdr:twoCellAnchor>
    <xdr:from>
      <xdr:col>70</xdr:col>
      <xdr:colOff>22583</xdr:colOff>
      <xdr:row>80</xdr:row>
      <xdr:rowOff>100403</xdr:rowOff>
    </xdr:from>
    <xdr:to>
      <xdr:col>72</xdr:col>
      <xdr:colOff>119400</xdr:colOff>
      <xdr:row>81</xdr:row>
      <xdr:rowOff>100085</xdr:rowOff>
    </xdr:to>
    <xdr:sp macro="" textlink="">
      <xdr:nvSpPr>
        <xdr:cNvPr id="49" name="Trapezoid 48">
          <a:extLst>
            <a:ext uri="{FF2B5EF4-FFF2-40B4-BE49-F238E27FC236}">
              <a16:creationId xmlns:a16="http://schemas.microsoft.com/office/drawing/2014/main" id="{A57C0419-D9B2-49A4-AAD3-064719ECEC08}"/>
            </a:ext>
          </a:extLst>
        </xdr:cNvPr>
        <xdr:cNvSpPr/>
      </xdr:nvSpPr>
      <xdr:spPr>
        <a:xfrm rot="8814585">
          <a:off x="13357583" y="15340403"/>
          <a:ext cx="477817" cy="190182"/>
        </a:xfrm>
        <a:prstGeom prst="trapezoid">
          <a:avLst>
            <a:gd name="adj" fmla="val 84246"/>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en-GB" sz="1100"/>
        </a:p>
      </xdr:txBody>
    </xdr:sp>
    <xdr:clientData/>
  </xdr:twoCellAnchor>
  <xdr:twoCellAnchor>
    <xdr:from>
      <xdr:col>66</xdr:col>
      <xdr:colOff>119064</xdr:colOff>
      <xdr:row>76</xdr:row>
      <xdr:rowOff>47625</xdr:rowOff>
    </xdr:from>
    <xdr:to>
      <xdr:col>71</xdr:col>
      <xdr:colOff>157164</xdr:colOff>
      <xdr:row>81</xdr:row>
      <xdr:rowOff>54769</xdr:rowOff>
    </xdr:to>
    <xdr:sp macro="" textlink="">
      <xdr:nvSpPr>
        <xdr:cNvPr id="50" name="Oval 49">
          <a:extLst>
            <a:ext uri="{FF2B5EF4-FFF2-40B4-BE49-F238E27FC236}">
              <a16:creationId xmlns:a16="http://schemas.microsoft.com/office/drawing/2014/main" id="{CDB84DAB-E5EF-4016-9829-50EE46861920}"/>
            </a:ext>
          </a:extLst>
        </xdr:cNvPr>
        <xdr:cNvSpPr/>
      </xdr:nvSpPr>
      <xdr:spPr>
        <a:xfrm>
          <a:off x="12692064" y="14525625"/>
          <a:ext cx="990600" cy="959644"/>
        </a:xfrm>
        <a:prstGeom prst="ellipse">
          <a:avLst/>
        </a:prstGeom>
        <a:no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68</xdr:col>
      <xdr:colOff>14288</xdr:colOff>
      <xdr:row>80</xdr:row>
      <xdr:rowOff>185738</xdr:rowOff>
    </xdr:from>
    <xdr:to>
      <xdr:col>69</xdr:col>
      <xdr:colOff>176213</xdr:colOff>
      <xdr:row>81</xdr:row>
      <xdr:rowOff>61913</xdr:rowOff>
    </xdr:to>
    <xdr:sp macro="" textlink="">
      <xdr:nvSpPr>
        <xdr:cNvPr id="51" name="Rectangle 50">
          <a:extLst>
            <a:ext uri="{FF2B5EF4-FFF2-40B4-BE49-F238E27FC236}">
              <a16:creationId xmlns:a16="http://schemas.microsoft.com/office/drawing/2014/main" id="{3325D162-BC88-4724-BE22-904F900F7B17}"/>
            </a:ext>
          </a:extLst>
        </xdr:cNvPr>
        <xdr:cNvSpPr/>
      </xdr:nvSpPr>
      <xdr:spPr>
        <a:xfrm>
          <a:off x="12968288" y="15425738"/>
          <a:ext cx="352425" cy="66675"/>
        </a:xfrm>
        <a:prstGeom prst="rect">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71</xdr:col>
      <xdr:colOff>13253</xdr:colOff>
      <xdr:row>79</xdr:row>
      <xdr:rowOff>16055</xdr:rowOff>
    </xdr:from>
    <xdr:to>
      <xdr:col>72</xdr:col>
      <xdr:colOff>12935</xdr:colOff>
      <xdr:row>82</xdr:row>
      <xdr:rowOff>112920</xdr:rowOff>
    </xdr:to>
    <xdr:sp macro="" textlink="">
      <xdr:nvSpPr>
        <xdr:cNvPr id="52" name="Trapezoid 51">
          <a:extLst>
            <a:ext uri="{FF2B5EF4-FFF2-40B4-BE49-F238E27FC236}">
              <a16:creationId xmlns:a16="http://schemas.microsoft.com/office/drawing/2014/main" id="{3ABB9356-3ACB-4511-9B8C-766BB9AC5E00}"/>
            </a:ext>
          </a:extLst>
        </xdr:cNvPr>
        <xdr:cNvSpPr/>
      </xdr:nvSpPr>
      <xdr:spPr>
        <a:xfrm rot="7754831">
          <a:off x="13299661" y="15304647"/>
          <a:ext cx="668365" cy="190182"/>
        </a:xfrm>
        <a:prstGeom prst="trapezoid">
          <a:avLst>
            <a:gd name="adj" fmla="val 84246"/>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en-GB" sz="1100"/>
        </a:p>
      </xdr:txBody>
    </xdr:sp>
    <xdr:clientData/>
  </xdr:twoCellAnchor>
  <xdr:twoCellAnchor>
    <xdr:from>
      <xdr:col>71</xdr:col>
      <xdr:colOff>160715</xdr:colOff>
      <xdr:row>78</xdr:row>
      <xdr:rowOff>5866</xdr:rowOff>
    </xdr:from>
    <xdr:to>
      <xdr:col>72</xdr:col>
      <xdr:colOff>157483</xdr:colOff>
      <xdr:row>80</xdr:row>
      <xdr:rowOff>102683</xdr:rowOff>
    </xdr:to>
    <xdr:sp macro="" textlink="">
      <xdr:nvSpPr>
        <xdr:cNvPr id="53" name="Trapezoid 52">
          <a:extLst>
            <a:ext uri="{FF2B5EF4-FFF2-40B4-BE49-F238E27FC236}">
              <a16:creationId xmlns:a16="http://schemas.microsoft.com/office/drawing/2014/main" id="{4CBA0C28-31FD-4E15-A10A-3C03DB815572}"/>
            </a:ext>
          </a:extLst>
        </xdr:cNvPr>
        <xdr:cNvSpPr/>
      </xdr:nvSpPr>
      <xdr:spPr>
        <a:xfrm rot="6024354">
          <a:off x="13540940" y="15010141"/>
          <a:ext cx="477817" cy="187268"/>
        </a:xfrm>
        <a:prstGeom prst="trapezoid">
          <a:avLst>
            <a:gd name="adj" fmla="val 84246"/>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en-GB" sz="1100"/>
        </a:p>
      </xdr:txBody>
    </xdr:sp>
    <xdr:clientData/>
  </xdr:twoCellAnchor>
  <xdr:twoCellAnchor>
    <xdr:from>
      <xdr:col>71</xdr:col>
      <xdr:colOff>133384</xdr:colOff>
      <xdr:row>75</xdr:row>
      <xdr:rowOff>101527</xdr:rowOff>
    </xdr:from>
    <xdr:to>
      <xdr:col>72</xdr:col>
      <xdr:colOff>130152</xdr:colOff>
      <xdr:row>78</xdr:row>
      <xdr:rowOff>177177</xdr:rowOff>
    </xdr:to>
    <xdr:sp macro="" textlink="">
      <xdr:nvSpPr>
        <xdr:cNvPr id="54" name="Trapezoid 53">
          <a:extLst>
            <a:ext uri="{FF2B5EF4-FFF2-40B4-BE49-F238E27FC236}">
              <a16:creationId xmlns:a16="http://schemas.microsoft.com/office/drawing/2014/main" id="{E60CF9AB-82C4-487E-9A82-331A1BE0E9C4}"/>
            </a:ext>
          </a:extLst>
        </xdr:cNvPr>
        <xdr:cNvSpPr/>
      </xdr:nvSpPr>
      <xdr:spPr>
        <a:xfrm rot="4965918">
          <a:off x="13428943" y="14618968"/>
          <a:ext cx="647150" cy="187268"/>
        </a:xfrm>
        <a:prstGeom prst="trapezoid">
          <a:avLst>
            <a:gd name="adj" fmla="val 84246"/>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en-GB" sz="1100"/>
        </a:p>
      </xdr:txBody>
    </xdr:sp>
    <xdr:clientData/>
  </xdr:twoCellAnchor>
  <xdr:twoCellAnchor>
    <xdr:from>
      <xdr:col>71</xdr:col>
      <xdr:colOff>45277</xdr:colOff>
      <xdr:row>75</xdr:row>
      <xdr:rowOff>37233</xdr:rowOff>
    </xdr:from>
    <xdr:to>
      <xdr:col>72</xdr:col>
      <xdr:colOff>42045</xdr:colOff>
      <xdr:row>78</xdr:row>
      <xdr:rowOff>112883</xdr:rowOff>
    </xdr:to>
    <xdr:sp macro="" textlink="">
      <xdr:nvSpPr>
        <xdr:cNvPr id="55" name="Trapezoid 54">
          <a:extLst>
            <a:ext uri="{FF2B5EF4-FFF2-40B4-BE49-F238E27FC236}">
              <a16:creationId xmlns:a16="http://schemas.microsoft.com/office/drawing/2014/main" id="{056F68C7-15E9-487A-87F5-4B7CCC70867D}"/>
            </a:ext>
          </a:extLst>
        </xdr:cNvPr>
        <xdr:cNvSpPr/>
      </xdr:nvSpPr>
      <xdr:spPr>
        <a:xfrm rot="3328633">
          <a:off x="13340836" y="14554674"/>
          <a:ext cx="647150" cy="187268"/>
        </a:xfrm>
        <a:prstGeom prst="trapezoid">
          <a:avLst>
            <a:gd name="adj" fmla="val 84246"/>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en-GB" sz="1100"/>
        </a:p>
      </xdr:txBody>
    </xdr:sp>
    <xdr:clientData/>
  </xdr:twoCellAnchor>
  <xdr:twoCellAnchor>
    <xdr:from>
      <xdr:col>69</xdr:col>
      <xdr:colOff>129946</xdr:colOff>
      <xdr:row>75</xdr:row>
      <xdr:rowOff>156162</xdr:rowOff>
    </xdr:from>
    <xdr:to>
      <xdr:col>72</xdr:col>
      <xdr:colOff>111046</xdr:colOff>
      <xdr:row>76</xdr:row>
      <xdr:rowOff>152930</xdr:rowOff>
    </xdr:to>
    <xdr:sp macro="" textlink="">
      <xdr:nvSpPr>
        <xdr:cNvPr id="56" name="Trapezoid 55">
          <a:extLst>
            <a:ext uri="{FF2B5EF4-FFF2-40B4-BE49-F238E27FC236}">
              <a16:creationId xmlns:a16="http://schemas.microsoft.com/office/drawing/2014/main" id="{44FEB301-595A-4A2E-9BF1-9115146B55C7}"/>
            </a:ext>
          </a:extLst>
        </xdr:cNvPr>
        <xdr:cNvSpPr/>
      </xdr:nvSpPr>
      <xdr:spPr>
        <a:xfrm rot="2098730">
          <a:off x="13274446" y="14443662"/>
          <a:ext cx="552600" cy="187268"/>
        </a:xfrm>
        <a:prstGeom prst="trapezoid">
          <a:avLst>
            <a:gd name="adj" fmla="val 84246"/>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en-GB" sz="1100"/>
        </a:p>
      </xdr:txBody>
    </xdr:sp>
    <xdr:clientData/>
  </xdr:twoCellAnchor>
  <xdr:twoCellAnchor>
    <xdr:from>
      <xdr:col>68</xdr:col>
      <xdr:colOff>54453</xdr:colOff>
      <xdr:row>75</xdr:row>
      <xdr:rowOff>97263</xdr:rowOff>
    </xdr:from>
    <xdr:to>
      <xdr:col>71</xdr:col>
      <xdr:colOff>35553</xdr:colOff>
      <xdr:row>76</xdr:row>
      <xdr:rowOff>37881</xdr:rowOff>
    </xdr:to>
    <xdr:sp macro="" textlink="">
      <xdr:nvSpPr>
        <xdr:cNvPr id="57" name="Trapezoid 56">
          <a:extLst>
            <a:ext uri="{FF2B5EF4-FFF2-40B4-BE49-F238E27FC236}">
              <a16:creationId xmlns:a16="http://schemas.microsoft.com/office/drawing/2014/main" id="{DC2FD833-0D5C-4E4B-B3CF-81D1D4EA4E18}"/>
            </a:ext>
          </a:extLst>
        </xdr:cNvPr>
        <xdr:cNvSpPr/>
      </xdr:nvSpPr>
      <xdr:spPr>
        <a:xfrm rot="795312">
          <a:off x="13008453" y="14384763"/>
          <a:ext cx="552600" cy="131118"/>
        </a:xfrm>
        <a:prstGeom prst="trapezoid">
          <a:avLst>
            <a:gd name="adj" fmla="val 84246"/>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en-GB" sz="1100"/>
        </a:p>
      </xdr:txBody>
    </xdr:sp>
    <xdr:clientData/>
  </xdr:twoCellAnchor>
  <xdr:twoCellAnchor>
    <xdr:from>
      <xdr:col>66</xdr:col>
      <xdr:colOff>190460</xdr:colOff>
      <xdr:row>75</xdr:row>
      <xdr:rowOff>71459</xdr:rowOff>
    </xdr:from>
    <xdr:to>
      <xdr:col>69</xdr:col>
      <xdr:colOff>171560</xdr:colOff>
      <xdr:row>76</xdr:row>
      <xdr:rowOff>47531</xdr:rowOff>
    </xdr:to>
    <xdr:sp macro="" textlink="">
      <xdr:nvSpPr>
        <xdr:cNvPr id="58" name="Trapezoid 57">
          <a:extLst>
            <a:ext uri="{FF2B5EF4-FFF2-40B4-BE49-F238E27FC236}">
              <a16:creationId xmlns:a16="http://schemas.microsoft.com/office/drawing/2014/main" id="{EDFD94B4-4822-407E-83D0-F555C8D36914}"/>
            </a:ext>
          </a:extLst>
        </xdr:cNvPr>
        <xdr:cNvSpPr/>
      </xdr:nvSpPr>
      <xdr:spPr>
        <a:xfrm rot="21190718">
          <a:off x="12763460" y="14358959"/>
          <a:ext cx="552600" cy="166572"/>
        </a:xfrm>
        <a:prstGeom prst="trapezoid">
          <a:avLst>
            <a:gd name="adj" fmla="val 84246"/>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en-GB" sz="1100"/>
        </a:p>
      </xdr:txBody>
    </xdr:sp>
    <xdr:clientData/>
  </xdr:twoCellAnchor>
  <xdr:twoCellAnchor>
    <xdr:from>
      <xdr:col>65</xdr:col>
      <xdr:colOff>104799</xdr:colOff>
      <xdr:row>76</xdr:row>
      <xdr:rowOff>10200</xdr:rowOff>
    </xdr:from>
    <xdr:to>
      <xdr:col>68</xdr:col>
      <xdr:colOff>98519</xdr:colOff>
      <xdr:row>76</xdr:row>
      <xdr:rowOff>176772</xdr:rowOff>
    </xdr:to>
    <xdr:sp macro="" textlink="">
      <xdr:nvSpPr>
        <xdr:cNvPr id="59" name="Trapezoid 58">
          <a:extLst>
            <a:ext uri="{FF2B5EF4-FFF2-40B4-BE49-F238E27FC236}">
              <a16:creationId xmlns:a16="http://schemas.microsoft.com/office/drawing/2014/main" id="{0A98F72E-3515-4BAD-BFC2-EC5D623B8603}"/>
            </a:ext>
          </a:extLst>
        </xdr:cNvPr>
        <xdr:cNvSpPr/>
      </xdr:nvSpPr>
      <xdr:spPr>
        <a:xfrm rot="19874883">
          <a:off x="12487299" y="14488200"/>
          <a:ext cx="565220" cy="166572"/>
        </a:xfrm>
        <a:prstGeom prst="trapezoid">
          <a:avLst>
            <a:gd name="adj" fmla="val 84246"/>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en-GB" sz="1100"/>
        </a:p>
      </xdr:txBody>
    </xdr:sp>
    <xdr:clientData/>
  </xdr:twoCellAnchor>
  <xdr:twoCellAnchor>
    <xdr:from>
      <xdr:col>65</xdr:col>
      <xdr:colOff>182679</xdr:colOff>
      <xdr:row>75</xdr:row>
      <xdr:rowOff>156157</xdr:rowOff>
    </xdr:from>
    <xdr:to>
      <xdr:col>66</xdr:col>
      <xdr:colOff>158751</xdr:colOff>
      <xdr:row>78</xdr:row>
      <xdr:rowOff>149877</xdr:rowOff>
    </xdr:to>
    <xdr:sp macro="" textlink="">
      <xdr:nvSpPr>
        <xdr:cNvPr id="60" name="Trapezoid 59">
          <a:extLst>
            <a:ext uri="{FF2B5EF4-FFF2-40B4-BE49-F238E27FC236}">
              <a16:creationId xmlns:a16="http://schemas.microsoft.com/office/drawing/2014/main" id="{D08B27EF-5D8A-44EA-B3E5-BD94CFB3D31C}"/>
            </a:ext>
          </a:extLst>
        </xdr:cNvPr>
        <xdr:cNvSpPr/>
      </xdr:nvSpPr>
      <xdr:spPr>
        <a:xfrm rot="18649088">
          <a:off x="12365855" y="14642981"/>
          <a:ext cx="565220" cy="166572"/>
        </a:xfrm>
        <a:prstGeom prst="trapezoid">
          <a:avLst>
            <a:gd name="adj" fmla="val 84246"/>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en-GB" sz="1100"/>
        </a:p>
      </xdr:txBody>
    </xdr:sp>
    <xdr:clientData/>
  </xdr:twoCellAnchor>
  <xdr:twoCellAnchor>
    <xdr:from>
      <xdr:col>65</xdr:col>
      <xdr:colOff>141952</xdr:colOff>
      <xdr:row>76</xdr:row>
      <xdr:rowOff>165880</xdr:rowOff>
    </xdr:from>
    <xdr:to>
      <xdr:col>66</xdr:col>
      <xdr:colOff>118024</xdr:colOff>
      <xdr:row>78</xdr:row>
      <xdr:rowOff>164826</xdr:rowOff>
    </xdr:to>
    <xdr:sp macro="" textlink="">
      <xdr:nvSpPr>
        <xdr:cNvPr id="61" name="Trapezoid 60">
          <a:extLst>
            <a:ext uri="{FF2B5EF4-FFF2-40B4-BE49-F238E27FC236}">
              <a16:creationId xmlns:a16="http://schemas.microsoft.com/office/drawing/2014/main" id="{D18866C7-EB51-49DE-B1BD-BBE2FBE3AC76}"/>
            </a:ext>
          </a:extLst>
        </xdr:cNvPr>
        <xdr:cNvSpPr/>
      </xdr:nvSpPr>
      <xdr:spPr>
        <a:xfrm rot="17844382">
          <a:off x="12417765" y="14750567"/>
          <a:ext cx="379946" cy="166572"/>
        </a:xfrm>
        <a:prstGeom prst="trapezoid">
          <a:avLst>
            <a:gd name="adj" fmla="val 84246"/>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en-GB" sz="1100"/>
        </a:p>
      </xdr:txBody>
    </xdr:sp>
    <xdr:clientData/>
  </xdr:twoCellAnchor>
  <xdr:twoCellAnchor>
    <xdr:from>
      <xdr:col>65</xdr:col>
      <xdr:colOff>134809</xdr:colOff>
      <xdr:row>77</xdr:row>
      <xdr:rowOff>68248</xdr:rowOff>
    </xdr:from>
    <xdr:to>
      <xdr:col>66</xdr:col>
      <xdr:colOff>110881</xdr:colOff>
      <xdr:row>79</xdr:row>
      <xdr:rowOff>67194</xdr:rowOff>
    </xdr:to>
    <xdr:sp macro="" textlink="">
      <xdr:nvSpPr>
        <xdr:cNvPr id="62" name="Trapezoid 61">
          <a:extLst>
            <a:ext uri="{FF2B5EF4-FFF2-40B4-BE49-F238E27FC236}">
              <a16:creationId xmlns:a16="http://schemas.microsoft.com/office/drawing/2014/main" id="{A7379EED-C078-4A62-B0E8-37ADC89EE774}"/>
            </a:ext>
          </a:extLst>
        </xdr:cNvPr>
        <xdr:cNvSpPr/>
      </xdr:nvSpPr>
      <xdr:spPr>
        <a:xfrm rot="16615134">
          <a:off x="12410622" y="14843435"/>
          <a:ext cx="379946" cy="166572"/>
        </a:xfrm>
        <a:prstGeom prst="trapezoid">
          <a:avLst>
            <a:gd name="adj" fmla="val 84246"/>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en-GB" sz="1100"/>
        </a:p>
      </xdr:txBody>
    </xdr:sp>
    <xdr:clientData/>
  </xdr:twoCellAnchor>
  <xdr:twoCellAnchor>
    <xdr:from>
      <xdr:col>66</xdr:col>
      <xdr:colOff>36836</xdr:colOff>
      <xdr:row>78</xdr:row>
      <xdr:rowOff>82849</xdr:rowOff>
    </xdr:from>
    <xdr:to>
      <xdr:col>66</xdr:col>
      <xdr:colOff>128776</xdr:colOff>
      <xdr:row>80</xdr:row>
      <xdr:rowOff>81795</xdr:rowOff>
    </xdr:to>
    <xdr:sp macro="" textlink="">
      <xdr:nvSpPr>
        <xdr:cNvPr id="63" name="Trapezoid 62">
          <a:extLst>
            <a:ext uri="{FF2B5EF4-FFF2-40B4-BE49-F238E27FC236}">
              <a16:creationId xmlns:a16="http://schemas.microsoft.com/office/drawing/2014/main" id="{A8C70624-D3C7-439F-A06C-5585FC5CF2A5}"/>
            </a:ext>
          </a:extLst>
        </xdr:cNvPr>
        <xdr:cNvSpPr/>
      </xdr:nvSpPr>
      <xdr:spPr>
        <a:xfrm rot="15342494">
          <a:off x="12465833" y="15085852"/>
          <a:ext cx="379946" cy="91940"/>
        </a:xfrm>
        <a:prstGeom prst="trapezoid">
          <a:avLst>
            <a:gd name="adj" fmla="val 84246"/>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en-GB" sz="1100"/>
        </a:p>
      </xdr:txBody>
    </xdr:sp>
    <xdr:clientData/>
  </xdr:twoCellAnchor>
  <xdr:twoCellAnchor>
    <xdr:from>
      <xdr:col>66</xdr:col>
      <xdr:colOff>11906</xdr:colOff>
      <xdr:row>78</xdr:row>
      <xdr:rowOff>2380</xdr:rowOff>
    </xdr:from>
    <xdr:to>
      <xdr:col>66</xdr:col>
      <xdr:colOff>90488</xdr:colOff>
      <xdr:row>81</xdr:row>
      <xdr:rowOff>76199</xdr:rowOff>
    </xdr:to>
    <xdr:sp macro="" textlink="">
      <xdr:nvSpPr>
        <xdr:cNvPr id="64" name="Trapezoid 63">
          <a:extLst>
            <a:ext uri="{FF2B5EF4-FFF2-40B4-BE49-F238E27FC236}">
              <a16:creationId xmlns:a16="http://schemas.microsoft.com/office/drawing/2014/main" id="{81C02E20-8199-4831-AA70-A3B8F16418BB}"/>
            </a:ext>
          </a:extLst>
        </xdr:cNvPr>
        <xdr:cNvSpPr/>
      </xdr:nvSpPr>
      <xdr:spPr>
        <a:xfrm rot="5400000">
          <a:off x="12301537" y="15144749"/>
          <a:ext cx="645319" cy="78582"/>
        </a:xfrm>
        <a:prstGeom prst="trapezoid">
          <a:avLst>
            <a:gd name="adj" fmla="val 84246"/>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en-GB" sz="1100"/>
        </a:p>
      </xdr:txBody>
    </xdr:sp>
    <xdr:clientData/>
  </xdr:twoCellAnchor>
  <xdr:twoCellAnchor>
    <xdr:from>
      <xdr:col>65</xdr:col>
      <xdr:colOff>188108</xdr:colOff>
      <xdr:row>80</xdr:row>
      <xdr:rowOff>69690</xdr:rowOff>
    </xdr:from>
    <xdr:to>
      <xdr:col>67</xdr:col>
      <xdr:colOff>187054</xdr:colOff>
      <xdr:row>80</xdr:row>
      <xdr:rowOff>161630</xdr:rowOff>
    </xdr:to>
    <xdr:sp macro="" textlink="">
      <xdr:nvSpPr>
        <xdr:cNvPr id="65" name="Trapezoid 64">
          <a:extLst>
            <a:ext uri="{FF2B5EF4-FFF2-40B4-BE49-F238E27FC236}">
              <a16:creationId xmlns:a16="http://schemas.microsoft.com/office/drawing/2014/main" id="{E51B722A-8689-48A8-BF06-DBF578ADA38E}"/>
            </a:ext>
          </a:extLst>
        </xdr:cNvPr>
        <xdr:cNvSpPr/>
      </xdr:nvSpPr>
      <xdr:spPr>
        <a:xfrm rot="13311987">
          <a:off x="12570608" y="15309690"/>
          <a:ext cx="379946" cy="91940"/>
        </a:xfrm>
        <a:prstGeom prst="trapezoid">
          <a:avLst>
            <a:gd name="adj" fmla="val 84246"/>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en-GB" sz="1100"/>
        </a:p>
      </xdr:txBody>
    </xdr:sp>
    <xdr:clientData/>
  </xdr:twoCellAnchor>
  <xdr:twoCellAnchor>
    <xdr:from>
      <xdr:col>70</xdr:col>
      <xdr:colOff>13055</xdr:colOff>
      <xdr:row>81</xdr:row>
      <xdr:rowOff>33341</xdr:rowOff>
    </xdr:from>
    <xdr:to>
      <xdr:col>71</xdr:col>
      <xdr:colOff>66674</xdr:colOff>
      <xdr:row>83</xdr:row>
      <xdr:rowOff>37436</xdr:rowOff>
    </xdr:to>
    <xdr:sp macro="" textlink="">
      <xdr:nvSpPr>
        <xdr:cNvPr id="66" name="Trapezoid 65">
          <a:extLst>
            <a:ext uri="{FF2B5EF4-FFF2-40B4-BE49-F238E27FC236}">
              <a16:creationId xmlns:a16="http://schemas.microsoft.com/office/drawing/2014/main" id="{A9DA47A7-275C-44D9-868C-C9D7CC23BC01}"/>
            </a:ext>
          </a:extLst>
        </xdr:cNvPr>
        <xdr:cNvSpPr/>
      </xdr:nvSpPr>
      <xdr:spPr>
        <a:xfrm rot="5400000">
          <a:off x="13277567" y="15534329"/>
          <a:ext cx="385095" cy="244119"/>
        </a:xfrm>
        <a:prstGeom prst="trapezoid">
          <a:avLst>
            <a:gd name="adj" fmla="val 84246"/>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en-GB" sz="1100"/>
        </a:p>
      </xdr:txBody>
    </xdr:sp>
    <xdr:clientData/>
  </xdr:twoCellAnchor>
  <xdr:twoCellAnchor>
    <xdr:from>
      <xdr:col>71</xdr:col>
      <xdr:colOff>78053</xdr:colOff>
      <xdr:row>79</xdr:row>
      <xdr:rowOff>20051</xdr:rowOff>
    </xdr:from>
    <xdr:to>
      <xdr:col>72</xdr:col>
      <xdr:colOff>74821</xdr:colOff>
      <xdr:row>81</xdr:row>
      <xdr:rowOff>115267</xdr:rowOff>
    </xdr:to>
    <xdr:sp macro="" textlink="">
      <xdr:nvSpPr>
        <xdr:cNvPr id="67" name="Trapezoid 66">
          <a:extLst>
            <a:ext uri="{FF2B5EF4-FFF2-40B4-BE49-F238E27FC236}">
              <a16:creationId xmlns:a16="http://schemas.microsoft.com/office/drawing/2014/main" id="{B44D387F-02DC-4049-8DDF-354086532CAB}"/>
            </a:ext>
          </a:extLst>
        </xdr:cNvPr>
        <xdr:cNvSpPr/>
      </xdr:nvSpPr>
      <xdr:spPr>
        <a:xfrm rot="7152657">
          <a:off x="13459079" y="15214025"/>
          <a:ext cx="476216" cy="187268"/>
        </a:xfrm>
        <a:prstGeom prst="trapezoid">
          <a:avLst>
            <a:gd name="adj" fmla="val 84246"/>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49</xdr:col>
      <xdr:colOff>107157</xdr:colOff>
      <xdr:row>25</xdr:row>
      <xdr:rowOff>2381</xdr:rowOff>
    </xdr:from>
    <xdr:to>
      <xdr:col>49</xdr:col>
      <xdr:colOff>242888</xdr:colOff>
      <xdr:row>26</xdr:row>
      <xdr:rowOff>190141</xdr:rowOff>
    </xdr:to>
    <xdr:pic>
      <xdr:nvPicPr>
        <xdr:cNvPr id="68" name="Picture 67">
          <a:extLst>
            <a:ext uri="{FF2B5EF4-FFF2-40B4-BE49-F238E27FC236}">
              <a16:creationId xmlns:a16="http://schemas.microsoft.com/office/drawing/2014/main" id="{79AAAE22-560E-49B7-B167-C1A104F5DC98}"/>
            </a:ext>
          </a:extLst>
        </xdr:cNvPr>
        <xdr:cNvPicPr>
          <a:picLocks noChangeAspect="1"/>
        </xdr:cNvPicPr>
      </xdr:nvPicPr>
      <xdr:blipFill>
        <a:blip xmlns:r="http://schemas.openxmlformats.org/officeDocument/2006/relationships" r:embed="rId6"/>
        <a:stretch>
          <a:fillRect/>
        </a:stretch>
      </xdr:blipFill>
      <xdr:spPr>
        <a:xfrm>
          <a:off x="9441657" y="4764881"/>
          <a:ext cx="135731" cy="378260"/>
        </a:xfrm>
        <a:prstGeom prst="rect">
          <a:avLst/>
        </a:prstGeom>
      </xdr:spPr>
    </xdr:pic>
    <xdr:clientData/>
  </xdr:twoCellAnchor>
  <xdr:twoCellAnchor editAs="oneCell">
    <xdr:from>
      <xdr:col>51</xdr:col>
      <xdr:colOff>138113</xdr:colOff>
      <xdr:row>23</xdr:row>
      <xdr:rowOff>2381</xdr:rowOff>
    </xdr:from>
    <xdr:to>
      <xdr:col>52</xdr:col>
      <xdr:colOff>28915</xdr:colOff>
      <xdr:row>24</xdr:row>
      <xdr:rowOff>190140</xdr:rowOff>
    </xdr:to>
    <xdr:pic>
      <xdr:nvPicPr>
        <xdr:cNvPr id="69" name="Picture 68">
          <a:extLst>
            <a:ext uri="{FF2B5EF4-FFF2-40B4-BE49-F238E27FC236}">
              <a16:creationId xmlns:a16="http://schemas.microsoft.com/office/drawing/2014/main" id="{8DFEAE2E-70CD-41DA-B52B-1E22C4EC6F01}"/>
            </a:ext>
          </a:extLst>
        </xdr:cNvPr>
        <xdr:cNvPicPr>
          <a:picLocks noChangeAspect="1"/>
        </xdr:cNvPicPr>
      </xdr:nvPicPr>
      <xdr:blipFill>
        <a:blip xmlns:r="http://schemas.openxmlformats.org/officeDocument/2006/relationships" r:embed="rId6"/>
        <a:stretch>
          <a:fillRect/>
        </a:stretch>
      </xdr:blipFill>
      <xdr:spPr>
        <a:xfrm>
          <a:off x="9853613" y="4383881"/>
          <a:ext cx="135731" cy="378259"/>
        </a:xfrm>
        <a:prstGeom prst="rect">
          <a:avLst/>
        </a:prstGeom>
      </xdr:spPr>
    </xdr:pic>
    <xdr:clientData/>
  </xdr:twoCellAnchor>
  <xdr:twoCellAnchor editAs="oneCell">
    <xdr:from>
      <xdr:col>49</xdr:col>
      <xdr:colOff>109536</xdr:colOff>
      <xdr:row>21</xdr:row>
      <xdr:rowOff>2382</xdr:rowOff>
    </xdr:from>
    <xdr:to>
      <xdr:col>50</xdr:col>
      <xdr:colOff>339</xdr:colOff>
      <xdr:row>22</xdr:row>
      <xdr:rowOff>190142</xdr:rowOff>
    </xdr:to>
    <xdr:pic>
      <xdr:nvPicPr>
        <xdr:cNvPr id="70" name="Picture 69">
          <a:extLst>
            <a:ext uri="{FF2B5EF4-FFF2-40B4-BE49-F238E27FC236}">
              <a16:creationId xmlns:a16="http://schemas.microsoft.com/office/drawing/2014/main" id="{020B5627-D191-4518-A6BA-3FCCC67C982C}"/>
            </a:ext>
          </a:extLst>
        </xdr:cNvPr>
        <xdr:cNvPicPr>
          <a:picLocks noChangeAspect="1"/>
        </xdr:cNvPicPr>
      </xdr:nvPicPr>
      <xdr:blipFill>
        <a:blip xmlns:r="http://schemas.openxmlformats.org/officeDocument/2006/relationships" r:embed="rId6"/>
        <a:stretch>
          <a:fillRect/>
        </a:stretch>
      </xdr:blipFill>
      <xdr:spPr>
        <a:xfrm>
          <a:off x="9444036" y="4002882"/>
          <a:ext cx="135732" cy="378260"/>
        </a:xfrm>
        <a:prstGeom prst="rect">
          <a:avLst/>
        </a:prstGeom>
      </xdr:spPr>
    </xdr:pic>
    <xdr:clientData/>
  </xdr:twoCellAnchor>
  <xdr:twoCellAnchor editAs="oneCell">
    <xdr:from>
      <xdr:col>51</xdr:col>
      <xdr:colOff>138112</xdr:colOff>
      <xdr:row>19</xdr:row>
      <xdr:rowOff>2381</xdr:rowOff>
    </xdr:from>
    <xdr:to>
      <xdr:col>52</xdr:col>
      <xdr:colOff>28914</xdr:colOff>
      <xdr:row>20</xdr:row>
      <xdr:rowOff>190140</xdr:rowOff>
    </xdr:to>
    <xdr:pic>
      <xdr:nvPicPr>
        <xdr:cNvPr id="71" name="Picture 70">
          <a:extLst>
            <a:ext uri="{FF2B5EF4-FFF2-40B4-BE49-F238E27FC236}">
              <a16:creationId xmlns:a16="http://schemas.microsoft.com/office/drawing/2014/main" id="{693D6EBD-D738-4C00-BDEA-EBD3CAA105E6}"/>
            </a:ext>
          </a:extLst>
        </xdr:cNvPr>
        <xdr:cNvPicPr>
          <a:picLocks noChangeAspect="1"/>
        </xdr:cNvPicPr>
      </xdr:nvPicPr>
      <xdr:blipFill>
        <a:blip xmlns:r="http://schemas.openxmlformats.org/officeDocument/2006/relationships" r:embed="rId6"/>
        <a:stretch>
          <a:fillRect/>
        </a:stretch>
      </xdr:blipFill>
      <xdr:spPr>
        <a:xfrm>
          <a:off x="9853612" y="3621881"/>
          <a:ext cx="135731" cy="378259"/>
        </a:xfrm>
        <a:prstGeom prst="rect">
          <a:avLst/>
        </a:prstGeom>
      </xdr:spPr>
    </xdr:pic>
    <xdr:clientData/>
  </xdr:twoCellAnchor>
  <xdr:twoCellAnchor editAs="oneCell">
    <xdr:from>
      <xdr:col>49</xdr:col>
      <xdr:colOff>109538</xdr:colOff>
      <xdr:row>17</xdr:row>
      <xdr:rowOff>2381</xdr:rowOff>
    </xdr:from>
    <xdr:to>
      <xdr:col>50</xdr:col>
      <xdr:colOff>340</xdr:colOff>
      <xdr:row>18</xdr:row>
      <xdr:rowOff>190140</xdr:rowOff>
    </xdr:to>
    <xdr:pic>
      <xdr:nvPicPr>
        <xdr:cNvPr id="72" name="Picture 71">
          <a:extLst>
            <a:ext uri="{FF2B5EF4-FFF2-40B4-BE49-F238E27FC236}">
              <a16:creationId xmlns:a16="http://schemas.microsoft.com/office/drawing/2014/main" id="{3CD2DF15-E009-4569-AC85-F87EFE97EEAE}"/>
            </a:ext>
          </a:extLst>
        </xdr:cNvPr>
        <xdr:cNvPicPr>
          <a:picLocks noChangeAspect="1"/>
        </xdr:cNvPicPr>
      </xdr:nvPicPr>
      <xdr:blipFill>
        <a:blip xmlns:r="http://schemas.openxmlformats.org/officeDocument/2006/relationships" r:embed="rId6"/>
        <a:stretch>
          <a:fillRect/>
        </a:stretch>
      </xdr:blipFill>
      <xdr:spPr>
        <a:xfrm>
          <a:off x="9444038" y="3240881"/>
          <a:ext cx="135731" cy="378259"/>
        </a:xfrm>
        <a:prstGeom prst="rect">
          <a:avLst/>
        </a:prstGeom>
      </xdr:spPr>
    </xdr:pic>
    <xdr:clientData/>
  </xdr:twoCellAnchor>
  <xdr:twoCellAnchor editAs="oneCell">
    <xdr:from>
      <xdr:col>51</xdr:col>
      <xdr:colOff>138113</xdr:colOff>
      <xdr:row>15</xdr:row>
      <xdr:rowOff>2381</xdr:rowOff>
    </xdr:from>
    <xdr:to>
      <xdr:col>52</xdr:col>
      <xdr:colOff>28915</xdr:colOff>
      <xdr:row>16</xdr:row>
      <xdr:rowOff>190140</xdr:rowOff>
    </xdr:to>
    <xdr:pic>
      <xdr:nvPicPr>
        <xdr:cNvPr id="73" name="Picture 72">
          <a:extLst>
            <a:ext uri="{FF2B5EF4-FFF2-40B4-BE49-F238E27FC236}">
              <a16:creationId xmlns:a16="http://schemas.microsoft.com/office/drawing/2014/main" id="{72813594-313A-4252-901D-F71600A56B3A}"/>
            </a:ext>
          </a:extLst>
        </xdr:cNvPr>
        <xdr:cNvPicPr>
          <a:picLocks noChangeAspect="1"/>
        </xdr:cNvPicPr>
      </xdr:nvPicPr>
      <xdr:blipFill>
        <a:blip xmlns:r="http://schemas.openxmlformats.org/officeDocument/2006/relationships" r:embed="rId6"/>
        <a:stretch>
          <a:fillRect/>
        </a:stretch>
      </xdr:blipFill>
      <xdr:spPr>
        <a:xfrm>
          <a:off x="9853613" y="2859881"/>
          <a:ext cx="135731" cy="378259"/>
        </a:xfrm>
        <a:prstGeom prst="rect">
          <a:avLst/>
        </a:prstGeom>
      </xdr:spPr>
    </xdr:pic>
    <xdr:clientData/>
  </xdr:twoCellAnchor>
  <xdr:twoCellAnchor>
    <xdr:from>
      <xdr:col>8</xdr:col>
      <xdr:colOff>140491</xdr:colOff>
      <xdr:row>76</xdr:row>
      <xdr:rowOff>168256</xdr:rowOff>
    </xdr:from>
    <xdr:to>
      <xdr:col>14</xdr:col>
      <xdr:colOff>93284</xdr:colOff>
      <xdr:row>78</xdr:row>
      <xdr:rowOff>34717</xdr:rowOff>
    </xdr:to>
    <xdr:sp macro="" textlink="">
      <xdr:nvSpPr>
        <xdr:cNvPr id="74" name="Trapezoid 73">
          <a:extLst>
            <a:ext uri="{FF2B5EF4-FFF2-40B4-BE49-F238E27FC236}">
              <a16:creationId xmlns:a16="http://schemas.microsoft.com/office/drawing/2014/main" id="{BDB088FF-2928-4BA1-9A3C-F9EA0232F38A}"/>
            </a:ext>
          </a:extLst>
        </xdr:cNvPr>
        <xdr:cNvSpPr/>
      </xdr:nvSpPr>
      <xdr:spPr>
        <a:xfrm rot="13483766">
          <a:off x="1664491" y="14646256"/>
          <a:ext cx="1095793" cy="247461"/>
        </a:xfrm>
        <a:prstGeom prst="trapezoid">
          <a:avLst>
            <a:gd name="adj" fmla="val 112702"/>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en-GB" sz="1100"/>
        </a:p>
      </xdr:txBody>
    </xdr:sp>
    <xdr:clientData/>
  </xdr:twoCellAnchor>
  <xdr:twoCellAnchor>
    <xdr:from>
      <xdr:col>9</xdr:col>
      <xdr:colOff>124733</xdr:colOff>
      <xdr:row>74</xdr:row>
      <xdr:rowOff>2382</xdr:rowOff>
    </xdr:from>
    <xdr:to>
      <xdr:col>15</xdr:col>
      <xdr:colOff>44099</xdr:colOff>
      <xdr:row>75</xdr:row>
      <xdr:rowOff>23846</xdr:rowOff>
    </xdr:to>
    <xdr:sp macro="" textlink="">
      <xdr:nvSpPr>
        <xdr:cNvPr id="75" name="Trapezoid 74">
          <a:extLst>
            <a:ext uri="{FF2B5EF4-FFF2-40B4-BE49-F238E27FC236}">
              <a16:creationId xmlns:a16="http://schemas.microsoft.com/office/drawing/2014/main" id="{389F0FEB-9294-422B-8BC2-451A94C5FE16}"/>
            </a:ext>
          </a:extLst>
        </xdr:cNvPr>
        <xdr:cNvSpPr/>
      </xdr:nvSpPr>
      <xdr:spPr>
        <a:xfrm rot="13483766" flipV="1">
          <a:off x="1839233" y="14099382"/>
          <a:ext cx="1062366" cy="211964"/>
        </a:xfrm>
        <a:prstGeom prst="trapezoid">
          <a:avLst>
            <a:gd name="adj" fmla="val 84246"/>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14</xdr:col>
      <xdr:colOff>45524</xdr:colOff>
      <xdr:row>33</xdr:row>
      <xdr:rowOff>143191</xdr:rowOff>
    </xdr:from>
    <xdr:to>
      <xdr:col>16</xdr:col>
      <xdr:colOff>129667</xdr:colOff>
      <xdr:row>35</xdr:row>
      <xdr:rowOff>146041</xdr:rowOff>
    </xdr:to>
    <xdr:pic>
      <xdr:nvPicPr>
        <xdr:cNvPr id="76" name="Picture 75">
          <a:extLst>
            <a:ext uri="{FF2B5EF4-FFF2-40B4-BE49-F238E27FC236}">
              <a16:creationId xmlns:a16="http://schemas.microsoft.com/office/drawing/2014/main" id="{6B85C27E-BFA4-4999-B457-4E54D15365D2}"/>
            </a:ext>
          </a:extLst>
        </xdr:cNvPr>
        <xdr:cNvPicPr>
          <a:picLocks noChangeAspect="1"/>
        </xdr:cNvPicPr>
      </xdr:nvPicPr>
      <xdr:blipFill>
        <a:blip xmlns:r="http://schemas.openxmlformats.org/officeDocument/2006/relationships" r:embed="rId7"/>
        <a:stretch>
          <a:fillRect/>
        </a:stretch>
      </xdr:blipFill>
      <xdr:spPr>
        <a:xfrm rot="13538988">
          <a:off x="2807599" y="6334616"/>
          <a:ext cx="383850" cy="574000"/>
        </a:xfrm>
        <a:prstGeom prst="rect">
          <a:avLst/>
        </a:prstGeom>
      </xdr:spPr>
    </xdr:pic>
    <xdr:clientData/>
  </xdr:twoCellAnchor>
  <xdr:twoCellAnchor>
    <xdr:from>
      <xdr:col>8</xdr:col>
      <xdr:colOff>3686</xdr:colOff>
      <xdr:row>40</xdr:row>
      <xdr:rowOff>163883</xdr:rowOff>
    </xdr:from>
    <xdr:to>
      <xdr:col>9</xdr:col>
      <xdr:colOff>30753</xdr:colOff>
      <xdr:row>46</xdr:row>
      <xdr:rowOff>88853</xdr:rowOff>
    </xdr:to>
    <xdr:sp macro="" textlink="">
      <xdr:nvSpPr>
        <xdr:cNvPr id="77" name="Trapezoid 76">
          <a:extLst>
            <a:ext uri="{FF2B5EF4-FFF2-40B4-BE49-F238E27FC236}">
              <a16:creationId xmlns:a16="http://schemas.microsoft.com/office/drawing/2014/main" id="{E4F4A729-400B-4BF1-BE28-EA029F260007}"/>
            </a:ext>
          </a:extLst>
        </xdr:cNvPr>
        <xdr:cNvSpPr/>
      </xdr:nvSpPr>
      <xdr:spPr>
        <a:xfrm rot="7961508" flipV="1">
          <a:off x="1102485" y="8209084"/>
          <a:ext cx="1067970" cy="217567"/>
        </a:xfrm>
        <a:prstGeom prst="trapezoid">
          <a:avLst>
            <a:gd name="adj" fmla="val 84246"/>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26</xdr:col>
      <xdr:colOff>0</xdr:colOff>
      <xdr:row>6</xdr:row>
      <xdr:rowOff>88106</xdr:rowOff>
    </xdr:from>
    <xdr:to>
      <xdr:col>27</xdr:col>
      <xdr:colOff>83685</xdr:colOff>
      <xdr:row>8</xdr:row>
      <xdr:rowOff>169044</xdr:rowOff>
    </xdr:to>
    <xdr:pic>
      <xdr:nvPicPr>
        <xdr:cNvPr id="78" name="Picture 77">
          <a:extLst>
            <a:ext uri="{FF2B5EF4-FFF2-40B4-BE49-F238E27FC236}">
              <a16:creationId xmlns:a16="http://schemas.microsoft.com/office/drawing/2014/main" id="{F7C9137A-175C-4324-87F3-658C4AA2EBA7}"/>
            </a:ext>
          </a:extLst>
        </xdr:cNvPr>
        <xdr:cNvPicPr>
          <a:picLocks noChangeAspect="1"/>
        </xdr:cNvPicPr>
      </xdr:nvPicPr>
      <xdr:blipFill>
        <a:blip xmlns:r="http://schemas.openxmlformats.org/officeDocument/2006/relationships" r:embed="rId7"/>
        <a:stretch>
          <a:fillRect/>
        </a:stretch>
      </xdr:blipFill>
      <xdr:spPr>
        <a:xfrm rot="10800000">
          <a:off x="4953000" y="1231106"/>
          <a:ext cx="328613" cy="461938"/>
        </a:xfrm>
        <a:prstGeom prst="rect">
          <a:avLst/>
        </a:prstGeom>
      </xdr:spPr>
    </xdr:pic>
    <xdr:clientData/>
  </xdr:twoCellAnchor>
  <xdr:twoCellAnchor editAs="oneCell">
    <xdr:from>
      <xdr:col>34</xdr:col>
      <xdr:colOff>0</xdr:colOff>
      <xdr:row>80</xdr:row>
      <xdr:rowOff>0</xdr:rowOff>
    </xdr:from>
    <xdr:to>
      <xdr:col>34</xdr:col>
      <xdr:colOff>200025</xdr:colOff>
      <xdr:row>81</xdr:row>
      <xdr:rowOff>9525</xdr:rowOff>
    </xdr:to>
    <xdr:pic>
      <xdr:nvPicPr>
        <xdr:cNvPr id="79" name="Picture 78">
          <a:extLst>
            <a:ext uri="{FF2B5EF4-FFF2-40B4-BE49-F238E27FC236}">
              <a16:creationId xmlns:a16="http://schemas.microsoft.com/office/drawing/2014/main" id="{670B35D4-1768-49D7-BC1D-6ACF86EE37FE}"/>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6477000" y="15240000"/>
          <a:ext cx="200025" cy="2000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22</xdr:col>
      <xdr:colOff>169923</xdr:colOff>
      <xdr:row>17</xdr:row>
      <xdr:rowOff>209749</xdr:rowOff>
    </xdr:from>
    <xdr:to>
      <xdr:col>22</xdr:col>
      <xdr:colOff>238103</xdr:colOff>
      <xdr:row>18</xdr:row>
      <xdr:rowOff>208286</xdr:rowOff>
    </xdr:to>
    <xdr:pic>
      <xdr:nvPicPr>
        <xdr:cNvPr id="2" name="Picture 6">
          <a:extLst>
            <a:ext uri="{FF2B5EF4-FFF2-40B4-BE49-F238E27FC236}">
              <a16:creationId xmlns:a16="http://schemas.microsoft.com/office/drawing/2014/main" id="{FB9113EF-FAB3-4BD4-ACB7-D67CB477A8DB}"/>
            </a:ext>
          </a:extLst>
        </xdr:cNvPr>
        <xdr:cNvPicPr>
          <a:picLocks noChangeAspect="1"/>
        </xdr:cNvPicPr>
      </xdr:nvPicPr>
      <xdr:blipFill>
        <a:blip xmlns:r="http://schemas.openxmlformats.org/officeDocument/2006/relationships" r:embed="rId1"/>
        <a:stretch>
          <a:fillRect/>
        </a:stretch>
      </xdr:blipFill>
      <xdr:spPr>
        <a:xfrm>
          <a:off x="4360923" y="3772099"/>
          <a:ext cx="68180" cy="208087"/>
        </a:xfrm>
        <a:prstGeom prst="rect">
          <a:avLst/>
        </a:prstGeom>
      </xdr:spPr>
    </xdr:pic>
    <xdr:clientData/>
  </xdr:twoCellAnchor>
  <xdr:twoCellAnchor editAs="oneCell">
    <xdr:from>
      <xdr:col>23</xdr:col>
      <xdr:colOff>0</xdr:colOff>
      <xdr:row>19</xdr:row>
      <xdr:rowOff>172578</xdr:rowOff>
    </xdr:from>
    <xdr:to>
      <xdr:col>23</xdr:col>
      <xdr:colOff>189236</xdr:colOff>
      <xdr:row>20</xdr:row>
      <xdr:rowOff>60542</xdr:rowOff>
    </xdr:to>
    <xdr:pic>
      <xdr:nvPicPr>
        <xdr:cNvPr id="3" name="Picture 7">
          <a:extLst>
            <a:ext uri="{FF2B5EF4-FFF2-40B4-BE49-F238E27FC236}">
              <a16:creationId xmlns:a16="http://schemas.microsoft.com/office/drawing/2014/main" id="{9A8782E0-275F-4EC5-A84B-3EE917F9E4B7}"/>
            </a:ext>
          </a:extLst>
        </xdr:cNvPr>
        <xdr:cNvPicPr>
          <a:picLocks noChangeAspect="1"/>
        </xdr:cNvPicPr>
      </xdr:nvPicPr>
      <xdr:blipFill>
        <a:blip xmlns:r="http://schemas.openxmlformats.org/officeDocument/2006/relationships" r:embed="rId2"/>
        <a:stretch>
          <a:fillRect/>
        </a:stretch>
      </xdr:blipFill>
      <xdr:spPr>
        <a:xfrm>
          <a:off x="4381500" y="4154028"/>
          <a:ext cx="189236" cy="97514"/>
        </a:xfrm>
        <a:prstGeom prst="rect">
          <a:avLst/>
        </a:prstGeom>
      </xdr:spPr>
    </xdr:pic>
    <xdr:clientData/>
  </xdr:twoCellAnchor>
  <xdr:twoCellAnchor editAs="oneCell">
    <xdr:from>
      <xdr:col>25</xdr:col>
      <xdr:colOff>167269</xdr:colOff>
      <xdr:row>18</xdr:row>
      <xdr:rowOff>1328</xdr:rowOff>
    </xdr:from>
    <xdr:to>
      <xdr:col>25</xdr:col>
      <xdr:colOff>222591</xdr:colOff>
      <xdr:row>19</xdr:row>
      <xdr:rowOff>64</xdr:rowOff>
    </xdr:to>
    <xdr:pic>
      <xdr:nvPicPr>
        <xdr:cNvPr id="4" name="Picture 8">
          <a:extLst>
            <a:ext uri="{FF2B5EF4-FFF2-40B4-BE49-F238E27FC236}">
              <a16:creationId xmlns:a16="http://schemas.microsoft.com/office/drawing/2014/main" id="{96A5E0B1-B099-410C-A97D-9AD7215033C4}"/>
            </a:ext>
          </a:extLst>
        </xdr:cNvPr>
        <xdr:cNvPicPr>
          <a:picLocks noChangeAspect="1"/>
        </xdr:cNvPicPr>
      </xdr:nvPicPr>
      <xdr:blipFill>
        <a:blip xmlns:r="http://schemas.openxmlformats.org/officeDocument/2006/relationships" r:embed="rId3"/>
        <a:stretch>
          <a:fillRect/>
        </a:stretch>
      </xdr:blipFill>
      <xdr:spPr>
        <a:xfrm>
          <a:off x="4929769" y="3773228"/>
          <a:ext cx="55322" cy="208286"/>
        </a:xfrm>
        <a:prstGeom prst="rect">
          <a:avLst/>
        </a:prstGeom>
      </xdr:spPr>
    </xdr:pic>
    <xdr:clientData/>
  </xdr:twoCellAnchor>
  <xdr:twoCellAnchor editAs="oneCell">
    <xdr:from>
      <xdr:col>31</xdr:col>
      <xdr:colOff>209337</xdr:colOff>
      <xdr:row>16</xdr:row>
      <xdr:rowOff>168597</xdr:rowOff>
    </xdr:from>
    <xdr:to>
      <xdr:col>32</xdr:col>
      <xdr:colOff>150724</xdr:colOff>
      <xdr:row>17</xdr:row>
      <xdr:rowOff>33419</xdr:rowOff>
    </xdr:to>
    <xdr:pic>
      <xdr:nvPicPr>
        <xdr:cNvPr id="5" name="Picture 9">
          <a:extLst>
            <a:ext uri="{FF2B5EF4-FFF2-40B4-BE49-F238E27FC236}">
              <a16:creationId xmlns:a16="http://schemas.microsoft.com/office/drawing/2014/main" id="{A3CD449F-F97E-4DBB-82F5-0D1FD52C359B}"/>
            </a:ext>
          </a:extLst>
        </xdr:cNvPr>
        <xdr:cNvPicPr>
          <a:picLocks noChangeAspect="1"/>
        </xdr:cNvPicPr>
      </xdr:nvPicPr>
      <xdr:blipFill>
        <a:blip xmlns:r="http://schemas.openxmlformats.org/officeDocument/2006/relationships" r:embed="rId4"/>
        <a:stretch>
          <a:fillRect/>
        </a:stretch>
      </xdr:blipFill>
      <xdr:spPr>
        <a:xfrm>
          <a:off x="6095787" y="3521397"/>
          <a:ext cx="189037" cy="74372"/>
        </a:xfrm>
        <a:prstGeom prst="rect">
          <a:avLst/>
        </a:prstGeom>
      </xdr:spPr>
    </xdr:pic>
    <xdr:clientData/>
  </xdr:twoCellAnchor>
  <xdr:twoCellAnchor editAs="oneCell">
    <xdr:from>
      <xdr:col>15</xdr:col>
      <xdr:colOff>0</xdr:colOff>
      <xdr:row>8</xdr:row>
      <xdr:rowOff>0</xdr:rowOff>
    </xdr:from>
    <xdr:to>
      <xdr:col>15</xdr:col>
      <xdr:colOff>180000</xdr:colOff>
      <xdr:row>8</xdr:row>
      <xdr:rowOff>180000</xdr:rowOff>
    </xdr:to>
    <xdr:pic>
      <xdr:nvPicPr>
        <xdr:cNvPr id="6" name="Picture 10">
          <a:extLst>
            <a:ext uri="{FF2B5EF4-FFF2-40B4-BE49-F238E27FC236}">
              <a16:creationId xmlns:a16="http://schemas.microsoft.com/office/drawing/2014/main" id="{0E876ECD-D54C-4BA8-9EFC-108BB85395F0}"/>
            </a:ext>
          </a:extLst>
        </xdr:cNvPr>
        <xdr:cNvPicPr>
          <a:picLocks noChangeAspect="1"/>
        </xdr:cNvPicPr>
      </xdr:nvPicPr>
      <xdr:blipFill>
        <a:blip xmlns:r="http://schemas.openxmlformats.org/officeDocument/2006/relationships" r:embed="rId5"/>
        <a:stretch>
          <a:fillRect/>
        </a:stretch>
      </xdr:blipFill>
      <xdr:spPr>
        <a:xfrm>
          <a:off x="2857500" y="1676400"/>
          <a:ext cx="180000" cy="180000"/>
        </a:xfrm>
        <a:prstGeom prst="rect">
          <a:avLst/>
        </a:prstGeom>
      </xdr:spPr>
    </xdr:pic>
    <xdr:clientData/>
  </xdr:twoCellAnchor>
  <xdr:twoCellAnchor editAs="oneCell">
    <xdr:from>
      <xdr:col>22</xdr:col>
      <xdr:colOff>0</xdr:colOff>
      <xdr:row>25</xdr:row>
      <xdr:rowOff>0</xdr:rowOff>
    </xdr:from>
    <xdr:to>
      <xdr:col>22</xdr:col>
      <xdr:colOff>180000</xdr:colOff>
      <xdr:row>25</xdr:row>
      <xdr:rowOff>180000</xdr:rowOff>
    </xdr:to>
    <xdr:pic>
      <xdr:nvPicPr>
        <xdr:cNvPr id="7" name="Picture 12">
          <a:extLst>
            <a:ext uri="{FF2B5EF4-FFF2-40B4-BE49-F238E27FC236}">
              <a16:creationId xmlns:a16="http://schemas.microsoft.com/office/drawing/2014/main" id="{C05A7A15-7487-4B7B-9545-211A59CD26E9}"/>
            </a:ext>
          </a:extLst>
        </xdr:cNvPr>
        <xdr:cNvPicPr>
          <a:picLocks noChangeAspect="1"/>
        </xdr:cNvPicPr>
      </xdr:nvPicPr>
      <xdr:blipFill>
        <a:blip xmlns:r="http://schemas.openxmlformats.org/officeDocument/2006/relationships" r:embed="rId6"/>
        <a:stretch>
          <a:fillRect/>
        </a:stretch>
      </xdr:blipFill>
      <xdr:spPr>
        <a:xfrm>
          <a:off x="4191000" y="5238750"/>
          <a:ext cx="180000" cy="180000"/>
        </a:xfrm>
        <a:prstGeom prst="rect">
          <a:avLst/>
        </a:prstGeom>
      </xdr:spPr>
    </xdr:pic>
    <xdr:clientData/>
  </xdr:twoCellAnchor>
  <xdr:twoCellAnchor editAs="oneCell">
    <xdr:from>
      <xdr:col>4</xdr:col>
      <xdr:colOff>0</xdr:colOff>
      <xdr:row>16</xdr:row>
      <xdr:rowOff>0</xdr:rowOff>
    </xdr:from>
    <xdr:to>
      <xdr:col>4</xdr:col>
      <xdr:colOff>180000</xdr:colOff>
      <xdr:row>16</xdr:row>
      <xdr:rowOff>180000</xdr:rowOff>
    </xdr:to>
    <xdr:pic>
      <xdr:nvPicPr>
        <xdr:cNvPr id="8" name="Picture 13">
          <a:extLst>
            <a:ext uri="{FF2B5EF4-FFF2-40B4-BE49-F238E27FC236}">
              <a16:creationId xmlns:a16="http://schemas.microsoft.com/office/drawing/2014/main" id="{A61B8200-A8FC-4DF8-9987-0E5EB2F4CBF3}"/>
            </a:ext>
          </a:extLst>
        </xdr:cNvPr>
        <xdr:cNvPicPr>
          <a:picLocks noChangeAspect="1"/>
        </xdr:cNvPicPr>
      </xdr:nvPicPr>
      <xdr:blipFill>
        <a:blip xmlns:r="http://schemas.openxmlformats.org/officeDocument/2006/relationships" r:embed="rId7"/>
        <a:stretch>
          <a:fillRect/>
        </a:stretch>
      </xdr:blipFill>
      <xdr:spPr>
        <a:xfrm>
          <a:off x="762000" y="3352800"/>
          <a:ext cx="180000" cy="18000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18</xdr:col>
      <xdr:colOff>9494</xdr:colOff>
      <xdr:row>3</xdr:row>
      <xdr:rowOff>13054</xdr:rowOff>
    </xdr:from>
    <xdr:to>
      <xdr:col>18</xdr:col>
      <xdr:colOff>189494</xdr:colOff>
      <xdr:row>4</xdr:row>
      <xdr:rowOff>1960</xdr:rowOff>
    </xdr:to>
    <xdr:pic>
      <xdr:nvPicPr>
        <xdr:cNvPr id="2" name="Picture 53">
          <a:extLst>
            <a:ext uri="{FF2B5EF4-FFF2-40B4-BE49-F238E27FC236}">
              <a16:creationId xmlns:a16="http://schemas.microsoft.com/office/drawing/2014/main" id="{AA77A275-85FD-4F09-A2F6-CCBEDFC5CC23}"/>
            </a:ext>
          </a:extLst>
        </xdr:cNvPr>
        <xdr:cNvPicPr>
          <a:picLocks noChangeAspect="1"/>
        </xdr:cNvPicPr>
      </xdr:nvPicPr>
      <xdr:blipFill>
        <a:blip xmlns:r="http://schemas.openxmlformats.org/officeDocument/2006/relationships" r:embed="rId1"/>
        <a:stretch>
          <a:fillRect/>
        </a:stretch>
      </xdr:blipFill>
      <xdr:spPr>
        <a:xfrm>
          <a:off x="3438494" y="584554"/>
          <a:ext cx="180000" cy="179406"/>
        </a:xfrm>
        <a:prstGeom prst="rect">
          <a:avLst/>
        </a:prstGeom>
      </xdr:spPr>
    </xdr:pic>
    <xdr:clientData/>
  </xdr:twoCellAnchor>
  <xdr:twoCellAnchor editAs="oneCell">
    <xdr:from>
      <xdr:col>9</xdr:col>
      <xdr:colOff>60578</xdr:colOff>
      <xdr:row>26</xdr:row>
      <xdr:rowOff>170234</xdr:rowOff>
    </xdr:from>
    <xdr:to>
      <xdr:col>9</xdr:col>
      <xdr:colOff>148007</xdr:colOff>
      <xdr:row>27</xdr:row>
      <xdr:rowOff>188020</xdr:rowOff>
    </xdr:to>
    <xdr:pic>
      <xdr:nvPicPr>
        <xdr:cNvPr id="3" name="Picture 1">
          <a:extLst>
            <a:ext uri="{FF2B5EF4-FFF2-40B4-BE49-F238E27FC236}">
              <a16:creationId xmlns:a16="http://schemas.microsoft.com/office/drawing/2014/main" id="{52930139-31E8-4E74-9025-79793CDECB03}"/>
            </a:ext>
          </a:extLst>
        </xdr:cNvPr>
        <xdr:cNvPicPr>
          <a:picLocks noChangeAspect="1"/>
        </xdr:cNvPicPr>
      </xdr:nvPicPr>
      <xdr:blipFill>
        <a:blip xmlns:r="http://schemas.openxmlformats.org/officeDocument/2006/relationships" r:embed="rId2"/>
        <a:stretch>
          <a:fillRect/>
        </a:stretch>
      </xdr:blipFill>
      <xdr:spPr>
        <a:xfrm>
          <a:off x="1775078" y="5123234"/>
          <a:ext cx="87429" cy="208286"/>
        </a:xfrm>
        <a:prstGeom prst="rect">
          <a:avLst/>
        </a:prstGeom>
      </xdr:spPr>
    </xdr:pic>
    <xdr:clientData/>
  </xdr:twoCellAnchor>
  <xdr:twoCellAnchor editAs="oneCell">
    <xdr:from>
      <xdr:col>8</xdr:col>
      <xdr:colOff>184678</xdr:colOff>
      <xdr:row>26</xdr:row>
      <xdr:rowOff>63524</xdr:rowOff>
    </xdr:from>
    <xdr:to>
      <xdr:col>9</xdr:col>
      <xdr:colOff>127254</xdr:colOff>
      <xdr:row>26</xdr:row>
      <xdr:rowOff>161238</xdr:rowOff>
    </xdr:to>
    <xdr:pic>
      <xdr:nvPicPr>
        <xdr:cNvPr id="4" name="Picture 2">
          <a:extLst>
            <a:ext uri="{FF2B5EF4-FFF2-40B4-BE49-F238E27FC236}">
              <a16:creationId xmlns:a16="http://schemas.microsoft.com/office/drawing/2014/main" id="{36C1315D-0137-4C91-B376-6C5B4A72D2C1}"/>
            </a:ext>
          </a:extLst>
        </xdr:cNvPr>
        <xdr:cNvPicPr>
          <a:picLocks noChangeAspect="1"/>
        </xdr:cNvPicPr>
      </xdr:nvPicPr>
      <xdr:blipFill>
        <a:blip xmlns:r="http://schemas.openxmlformats.org/officeDocument/2006/relationships" r:embed="rId3"/>
        <a:stretch>
          <a:fillRect/>
        </a:stretch>
      </xdr:blipFill>
      <xdr:spPr>
        <a:xfrm>
          <a:off x="1708678" y="5016524"/>
          <a:ext cx="187504" cy="97714"/>
        </a:xfrm>
        <a:prstGeom prst="rect">
          <a:avLst/>
        </a:prstGeom>
      </xdr:spPr>
    </xdr:pic>
    <xdr:clientData/>
  </xdr:twoCellAnchor>
  <xdr:twoCellAnchor editAs="oneCell">
    <xdr:from>
      <xdr:col>7</xdr:col>
      <xdr:colOff>62168</xdr:colOff>
      <xdr:row>4</xdr:row>
      <xdr:rowOff>152855</xdr:rowOff>
    </xdr:from>
    <xdr:to>
      <xdr:col>7</xdr:col>
      <xdr:colOff>136739</xdr:colOff>
      <xdr:row>5</xdr:row>
      <xdr:rowOff>170641</xdr:rowOff>
    </xdr:to>
    <xdr:pic>
      <xdr:nvPicPr>
        <xdr:cNvPr id="5" name="Picture 3">
          <a:extLst>
            <a:ext uri="{FF2B5EF4-FFF2-40B4-BE49-F238E27FC236}">
              <a16:creationId xmlns:a16="http://schemas.microsoft.com/office/drawing/2014/main" id="{64DFBAAC-3B16-458B-91C5-90A22784F6FA}"/>
            </a:ext>
          </a:extLst>
        </xdr:cNvPr>
        <xdr:cNvPicPr>
          <a:picLocks noChangeAspect="1"/>
        </xdr:cNvPicPr>
      </xdr:nvPicPr>
      <xdr:blipFill>
        <a:blip xmlns:r="http://schemas.openxmlformats.org/officeDocument/2006/relationships" r:embed="rId4"/>
        <a:stretch>
          <a:fillRect/>
        </a:stretch>
      </xdr:blipFill>
      <xdr:spPr>
        <a:xfrm>
          <a:off x="1395668" y="914855"/>
          <a:ext cx="74571" cy="208286"/>
        </a:xfrm>
        <a:prstGeom prst="rect">
          <a:avLst/>
        </a:prstGeom>
      </xdr:spPr>
    </xdr:pic>
    <xdr:clientData/>
  </xdr:twoCellAnchor>
  <xdr:twoCellAnchor editAs="oneCell">
    <xdr:from>
      <xdr:col>9</xdr:col>
      <xdr:colOff>7371</xdr:colOff>
      <xdr:row>5</xdr:row>
      <xdr:rowOff>41925</xdr:rowOff>
    </xdr:from>
    <xdr:to>
      <xdr:col>9</xdr:col>
      <xdr:colOff>196607</xdr:colOff>
      <xdr:row>5</xdr:row>
      <xdr:rowOff>116496</xdr:rowOff>
    </xdr:to>
    <xdr:pic>
      <xdr:nvPicPr>
        <xdr:cNvPr id="6" name="Picture 4">
          <a:extLst>
            <a:ext uri="{FF2B5EF4-FFF2-40B4-BE49-F238E27FC236}">
              <a16:creationId xmlns:a16="http://schemas.microsoft.com/office/drawing/2014/main" id="{AC836131-FF95-45BD-A695-484F450EA765}"/>
            </a:ext>
          </a:extLst>
        </xdr:cNvPr>
        <xdr:cNvPicPr>
          <a:picLocks noChangeAspect="1"/>
        </xdr:cNvPicPr>
      </xdr:nvPicPr>
      <xdr:blipFill>
        <a:blip xmlns:r="http://schemas.openxmlformats.org/officeDocument/2006/relationships" r:embed="rId5"/>
        <a:stretch>
          <a:fillRect/>
        </a:stretch>
      </xdr:blipFill>
      <xdr:spPr>
        <a:xfrm>
          <a:off x="1721871" y="994425"/>
          <a:ext cx="189236" cy="74571"/>
        </a:xfrm>
        <a:prstGeom prst="rect">
          <a:avLst/>
        </a:prstGeom>
      </xdr:spPr>
    </xdr:pic>
    <xdr:clientData/>
  </xdr:twoCellAnchor>
  <xdr:twoCellAnchor editAs="oneCell">
    <xdr:from>
      <xdr:col>7</xdr:col>
      <xdr:colOff>4053</xdr:colOff>
      <xdr:row>9</xdr:row>
      <xdr:rowOff>101330</xdr:rowOff>
    </xdr:from>
    <xdr:to>
      <xdr:col>8</xdr:col>
      <xdr:colOff>99417</xdr:colOff>
      <xdr:row>10</xdr:row>
      <xdr:rowOff>80544</xdr:rowOff>
    </xdr:to>
    <xdr:pic>
      <xdr:nvPicPr>
        <xdr:cNvPr id="7" name="Picture 5">
          <a:extLst>
            <a:ext uri="{FF2B5EF4-FFF2-40B4-BE49-F238E27FC236}">
              <a16:creationId xmlns:a16="http://schemas.microsoft.com/office/drawing/2014/main" id="{5F2409AD-D8CF-4135-AC1B-DEDBF44FDCB9}"/>
            </a:ext>
          </a:extLst>
        </xdr:cNvPr>
        <xdr:cNvPicPr>
          <a:picLocks noChangeAspect="1"/>
        </xdr:cNvPicPr>
      </xdr:nvPicPr>
      <xdr:blipFill>
        <a:blip xmlns:r="http://schemas.openxmlformats.org/officeDocument/2006/relationships" r:embed="rId6"/>
        <a:stretch>
          <a:fillRect/>
        </a:stretch>
      </xdr:blipFill>
      <xdr:spPr>
        <a:xfrm>
          <a:off x="1337553" y="1815830"/>
          <a:ext cx="340293" cy="169714"/>
        </a:xfrm>
        <a:prstGeom prst="rect">
          <a:avLst/>
        </a:prstGeom>
      </xdr:spPr>
    </xdr:pic>
    <xdr:clientData/>
  </xdr:twoCellAnchor>
  <xdr:twoCellAnchor editAs="oneCell">
    <xdr:from>
      <xdr:col>5</xdr:col>
      <xdr:colOff>36479</xdr:colOff>
      <xdr:row>9</xdr:row>
      <xdr:rowOff>44585</xdr:rowOff>
    </xdr:from>
    <xdr:to>
      <xdr:col>5</xdr:col>
      <xdr:colOff>187143</xdr:colOff>
      <xdr:row>11</xdr:row>
      <xdr:rowOff>23585</xdr:rowOff>
    </xdr:to>
    <xdr:pic>
      <xdr:nvPicPr>
        <xdr:cNvPr id="8" name="Picture 6">
          <a:extLst>
            <a:ext uri="{FF2B5EF4-FFF2-40B4-BE49-F238E27FC236}">
              <a16:creationId xmlns:a16="http://schemas.microsoft.com/office/drawing/2014/main" id="{381FD295-6EE5-40BD-BFC9-88757C3345B1}"/>
            </a:ext>
          </a:extLst>
        </xdr:cNvPr>
        <xdr:cNvPicPr>
          <a:picLocks noChangeAspect="1"/>
        </xdr:cNvPicPr>
      </xdr:nvPicPr>
      <xdr:blipFill>
        <a:blip xmlns:r="http://schemas.openxmlformats.org/officeDocument/2006/relationships" r:embed="rId7"/>
        <a:stretch>
          <a:fillRect/>
        </a:stretch>
      </xdr:blipFill>
      <xdr:spPr>
        <a:xfrm>
          <a:off x="988979" y="1759085"/>
          <a:ext cx="150664" cy="360000"/>
        </a:xfrm>
        <a:prstGeom prst="rect">
          <a:avLst/>
        </a:prstGeom>
      </xdr:spPr>
    </xdr:pic>
    <xdr:clientData/>
  </xdr:twoCellAnchor>
  <xdr:twoCellAnchor editAs="oneCell">
    <xdr:from>
      <xdr:col>8</xdr:col>
      <xdr:colOff>206797</xdr:colOff>
      <xdr:row>9</xdr:row>
      <xdr:rowOff>76787</xdr:rowOff>
    </xdr:from>
    <xdr:to>
      <xdr:col>10</xdr:col>
      <xdr:colOff>56017</xdr:colOff>
      <xdr:row>10</xdr:row>
      <xdr:rowOff>56001</xdr:rowOff>
    </xdr:to>
    <xdr:pic>
      <xdr:nvPicPr>
        <xdr:cNvPr id="9" name="Picture 7">
          <a:extLst>
            <a:ext uri="{FF2B5EF4-FFF2-40B4-BE49-F238E27FC236}">
              <a16:creationId xmlns:a16="http://schemas.microsoft.com/office/drawing/2014/main" id="{925EC38B-89B1-4418-A2B9-98A1E762742D}"/>
            </a:ext>
          </a:extLst>
        </xdr:cNvPr>
        <xdr:cNvPicPr>
          <a:picLocks noChangeAspect="1"/>
        </xdr:cNvPicPr>
      </xdr:nvPicPr>
      <xdr:blipFill>
        <a:blip xmlns:r="http://schemas.openxmlformats.org/officeDocument/2006/relationships" r:embed="rId8"/>
        <a:stretch>
          <a:fillRect/>
        </a:stretch>
      </xdr:blipFill>
      <xdr:spPr>
        <a:xfrm>
          <a:off x="1711747" y="1791287"/>
          <a:ext cx="339077" cy="169714"/>
        </a:xfrm>
        <a:prstGeom prst="rect">
          <a:avLst/>
        </a:prstGeom>
      </xdr:spPr>
    </xdr:pic>
    <xdr:clientData/>
  </xdr:twoCellAnchor>
  <xdr:twoCellAnchor editAs="oneCell">
    <xdr:from>
      <xdr:col>3</xdr:col>
      <xdr:colOff>27925</xdr:colOff>
      <xdr:row>9</xdr:row>
      <xdr:rowOff>13166</xdr:rowOff>
    </xdr:from>
    <xdr:to>
      <xdr:col>3</xdr:col>
      <xdr:colOff>188114</xdr:colOff>
      <xdr:row>10</xdr:row>
      <xdr:rowOff>182666</xdr:rowOff>
    </xdr:to>
    <xdr:pic>
      <xdr:nvPicPr>
        <xdr:cNvPr id="10" name="Picture 8">
          <a:extLst>
            <a:ext uri="{FF2B5EF4-FFF2-40B4-BE49-F238E27FC236}">
              <a16:creationId xmlns:a16="http://schemas.microsoft.com/office/drawing/2014/main" id="{C0025F4A-349F-498D-ACB7-1E3786B2579A}"/>
            </a:ext>
          </a:extLst>
        </xdr:cNvPr>
        <xdr:cNvPicPr>
          <a:picLocks noChangeAspect="1"/>
        </xdr:cNvPicPr>
      </xdr:nvPicPr>
      <xdr:blipFill>
        <a:blip xmlns:r="http://schemas.openxmlformats.org/officeDocument/2006/relationships" r:embed="rId9"/>
        <a:stretch>
          <a:fillRect/>
        </a:stretch>
      </xdr:blipFill>
      <xdr:spPr>
        <a:xfrm>
          <a:off x="599425" y="1727666"/>
          <a:ext cx="160189" cy="360000"/>
        </a:xfrm>
        <a:prstGeom prst="rect">
          <a:avLst/>
        </a:prstGeom>
      </xdr:spPr>
    </xdr:pic>
    <xdr:clientData/>
  </xdr:twoCellAnchor>
  <xdr:twoCellAnchor editAs="oneCell">
    <xdr:from>
      <xdr:col>4</xdr:col>
      <xdr:colOff>206152</xdr:colOff>
      <xdr:row>7</xdr:row>
      <xdr:rowOff>16213</xdr:rowOff>
    </xdr:from>
    <xdr:to>
      <xdr:col>5</xdr:col>
      <xdr:colOff>132853</xdr:colOff>
      <xdr:row>7</xdr:row>
      <xdr:rowOff>185927</xdr:rowOff>
    </xdr:to>
    <xdr:pic>
      <xdr:nvPicPr>
        <xdr:cNvPr id="11" name="Picture 9">
          <a:extLst>
            <a:ext uri="{FF2B5EF4-FFF2-40B4-BE49-F238E27FC236}">
              <a16:creationId xmlns:a16="http://schemas.microsoft.com/office/drawing/2014/main" id="{B5AE7954-3402-4EC8-A6C1-79B0DA64E78C}"/>
            </a:ext>
          </a:extLst>
        </xdr:cNvPr>
        <xdr:cNvPicPr>
          <a:picLocks noChangeAspect="1"/>
        </xdr:cNvPicPr>
      </xdr:nvPicPr>
      <xdr:blipFill>
        <a:blip xmlns:r="http://schemas.openxmlformats.org/officeDocument/2006/relationships" r:embed="rId10"/>
        <a:stretch>
          <a:fillRect/>
        </a:stretch>
      </xdr:blipFill>
      <xdr:spPr>
        <a:xfrm>
          <a:off x="949102" y="1349713"/>
          <a:ext cx="171630" cy="169714"/>
        </a:xfrm>
        <a:prstGeom prst="rect">
          <a:avLst/>
        </a:prstGeom>
      </xdr:spPr>
    </xdr:pic>
    <xdr:clientData/>
  </xdr:twoCellAnchor>
  <xdr:twoCellAnchor editAs="oneCell">
    <xdr:from>
      <xdr:col>2</xdr:col>
      <xdr:colOff>210207</xdr:colOff>
      <xdr:row>7</xdr:row>
      <xdr:rowOff>0</xdr:rowOff>
    </xdr:from>
    <xdr:to>
      <xdr:col>3</xdr:col>
      <xdr:colOff>134335</xdr:colOff>
      <xdr:row>7</xdr:row>
      <xdr:rowOff>172286</xdr:rowOff>
    </xdr:to>
    <xdr:pic>
      <xdr:nvPicPr>
        <xdr:cNvPr id="12" name="Picture 10">
          <a:extLst>
            <a:ext uri="{FF2B5EF4-FFF2-40B4-BE49-F238E27FC236}">
              <a16:creationId xmlns:a16="http://schemas.microsoft.com/office/drawing/2014/main" id="{3D0B7E64-4B68-485B-8383-E2D82340232B}"/>
            </a:ext>
          </a:extLst>
        </xdr:cNvPr>
        <xdr:cNvPicPr>
          <a:picLocks noChangeAspect="1"/>
        </xdr:cNvPicPr>
      </xdr:nvPicPr>
      <xdr:blipFill>
        <a:blip xmlns:r="http://schemas.openxmlformats.org/officeDocument/2006/relationships" r:embed="rId11"/>
        <a:stretch>
          <a:fillRect/>
        </a:stretch>
      </xdr:blipFill>
      <xdr:spPr>
        <a:xfrm>
          <a:off x="572157" y="1333500"/>
          <a:ext cx="169057" cy="172286"/>
        </a:xfrm>
        <a:prstGeom prst="rect">
          <a:avLst/>
        </a:prstGeom>
      </xdr:spPr>
    </xdr:pic>
    <xdr:clientData/>
  </xdr:twoCellAnchor>
  <xdr:twoCellAnchor editAs="oneCell">
    <xdr:from>
      <xdr:col>7</xdr:col>
      <xdr:colOff>31866</xdr:colOff>
      <xdr:row>7</xdr:row>
      <xdr:rowOff>16213</xdr:rowOff>
    </xdr:from>
    <xdr:to>
      <xdr:col>7</xdr:col>
      <xdr:colOff>195186</xdr:colOff>
      <xdr:row>7</xdr:row>
      <xdr:rowOff>185927</xdr:rowOff>
    </xdr:to>
    <xdr:pic>
      <xdr:nvPicPr>
        <xdr:cNvPr id="13" name="Picture 11">
          <a:extLst>
            <a:ext uri="{FF2B5EF4-FFF2-40B4-BE49-F238E27FC236}">
              <a16:creationId xmlns:a16="http://schemas.microsoft.com/office/drawing/2014/main" id="{66CF1503-A0FC-49DF-AF6C-48F3FB7020C9}"/>
            </a:ext>
          </a:extLst>
        </xdr:cNvPr>
        <xdr:cNvPicPr>
          <a:picLocks noChangeAspect="1"/>
        </xdr:cNvPicPr>
      </xdr:nvPicPr>
      <xdr:blipFill>
        <a:blip xmlns:r="http://schemas.openxmlformats.org/officeDocument/2006/relationships" r:embed="rId12"/>
        <a:stretch>
          <a:fillRect/>
        </a:stretch>
      </xdr:blipFill>
      <xdr:spPr>
        <a:xfrm>
          <a:off x="1365366" y="1349713"/>
          <a:ext cx="163320" cy="169714"/>
        </a:xfrm>
        <a:prstGeom prst="rect">
          <a:avLst/>
        </a:prstGeom>
      </xdr:spPr>
    </xdr:pic>
    <xdr:clientData/>
  </xdr:twoCellAnchor>
  <xdr:twoCellAnchor editAs="oneCell">
    <xdr:from>
      <xdr:col>9</xdr:col>
      <xdr:colOff>27813</xdr:colOff>
      <xdr:row>7</xdr:row>
      <xdr:rowOff>36479</xdr:rowOff>
    </xdr:from>
    <xdr:to>
      <xdr:col>9</xdr:col>
      <xdr:colOff>188562</xdr:colOff>
      <xdr:row>8</xdr:row>
      <xdr:rowOff>18265</xdr:rowOff>
    </xdr:to>
    <xdr:pic>
      <xdr:nvPicPr>
        <xdr:cNvPr id="14" name="Picture 12">
          <a:extLst>
            <a:ext uri="{FF2B5EF4-FFF2-40B4-BE49-F238E27FC236}">
              <a16:creationId xmlns:a16="http://schemas.microsoft.com/office/drawing/2014/main" id="{06F26DCB-F845-4CB0-BC3F-66EFFD4DC016}"/>
            </a:ext>
          </a:extLst>
        </xdr:cNvPr>
        <xdr:cNvPicPr>
          <a:picLocks noChangeAspect="1"/>
        </xdr:cNvPicPr>
      </xdr:nvPicPr>
      <xdr:blipFill>
        <a:blip xmlns:r="http://schemas.openxmlformats.org/officeDocument/2006/relationships" r:embed="rId13"/>
        <a:stretch>
          <a:fillRect/>
        </a:stretch>
      </xdr:blipFill>
      <xdr:spPr>
        <a:xfrm>
          <a:off x="1742313" y="1369979"/>
          <a:ext cx="160749" cy="172286"/>
        </a:xfrm>
        <a:prstGeom prst="rect">
          <a:avLst/>
        </a:prstGeom>
      </xdr:spPr>
    </xdr:pic>
    <xdr:clientData/>
  </xdr:twoCellAnchor>
  <xdr:twoCellAnchor editAs="oneCell">
    <xdr:from>
      <xdr:col>7</xdr:col>
      <xdr:colOff>17192</xdr:colOff>
      <xdr:row>13</xdr:row>
      <xdr:rowOff>155112</xdr:rowOff>
    </xdr:from>
    <xdr:to>
      <xdr:col>7</xdr:col>
      <xdr:colOff>189478</xdr:colOff>
      <xdr:row>14</xdr:row>
      <xdr:rowOff>136898</xdr:rowOff>
    </xdr:to>
    <xdr:pic>
      <xdr:nvPicPr>
        <xdr:cNvPr id="15" name="Picture 13">
          <a:extLst>
            <a:ext uri="{FF2B5EF4-FFF2-40B4-BE49-F238E27FC236}">
              <a16:creationId xmlns:a16="http://schemas.microsoft.com/office/drawing/2014/main" id="{4548F516-915B-414B-87BD-210766C692C2}"/>
            </a:ext>
          </a:extLst>
        </xdr:cNvPr>
        <xdr:cNvPicPr>
          <a:picLocks noChangeAspect="1"/>
        </xdr:cNvPicPr>
      </xdr:nvPicPr>
      <xdr:blipFill>
        <a:blip xmlns:r="http://schemas.openxmlformats.org/officeDocument/2006/relationships" r:embed="rId14"/>
        <a:stretch>
          <a:fillRect/>
        </a:stretch>
      </xdr:blipFill>
      <xdr:spPr>
        <a:xfrm>
          <a:off x="1350692" y="2631612"/>
          <a:ext cx="172286" cy="172286"/>
        </a:xfrm>
        <a:prstGeom prst="rect">
          <a:avLst/>
        </a:prstGeom>
      </xdr:spPr>
    </xdr:pic>
    <xdr:clientData/>
  </xdr:twoCellAnchor>
  <xdr:twoCellAnchor editAs="oneCell">
    <xdr:from>
      <xdr:col>9</xdr:col>
      <xdr:colOff>34494</xdr:colOff>
      <xdr:row>13</xdr:row>
      <xdr:rowOff>44362</xdr:rowOff>
    </xdr:from>
    <xdr:to>
      <xdr:col>10</xdr:col>
      <xdr:colOff>137572</xdr:colOff>
      <xdr:row>15</xdr:row>
      <xdr:rowOff>25933</xdr:rowOff>
    </xdr:to>
    <xdr:pic>
      <xdr:nvPicPr>
        <xdr:cNvPr id="16" name="Picture 14">
          <a:extLst>
            <a:ext uri="{FF2B5EF4-FFF2-40B4-BE49-F238E27FC236}">
              <a16:creationId xmlns:a16="http://schemas.microsoft.com/office/drawing/2014/main" id="{F14845B9-69E8-45AF-820A-BE74AF9F07C5}"/>
            </a:ext>
          </a:extLst>
        </xdr:cNvPr>
        <xdr:cNvPicPr>
          <a:picLocks noChangeAspect="1"/>
        </xdr:cNvPicPr>
      </xdr:nvPicPr>
      <xdr:blipFill>
        <a:blip xmlns:r="http://schemas.openxmlformats.org/officeDocument/2006/relationships" r:embed="rId15"/>
        <a:stretch>
          <a:fillRect/>
        </a:stretch>
      </xdr:blipFill>
      <xdr:spPr>
        <a:xfrm>
          <a:off x="1748994" y="2520862"/>
          <a:ext cx="348007" cy="362571"/>
        </a:xfrm>
        <a:prstGeom prst="rect">
          <a:avLst/>
        </a:prstGeom>
      </xdr:spPr>
    </xdr:pic>
    <xdr:clientData/>
  </xdr:twoCellAnchor>
  <xdr:twoCellAnchor editAs="oneCell">
    <xdr:from>
      <xdr:col>2</xdr:col>
      <xdr:colOff>121596</xdr:colOff>
      <xdr:row>13</xdr:row>
      <xdr:rowOff>4053</xdr:rowOff>
    </xdr:from>
    <xdr:to>
      <xdr:col>3</xdr:col>
      <xdr:colOff>67817</xdr:colOff>
      <xdr:row>14</xdr:row>
      <xdr:rowOff>21839</xdr:rowOff>
    </xdr:to>
    <xdr:pic>
      <xdr:nvPicPr>
        <xdr:cNvPr id="17" name="Picture 15">
          <a:extLst>
            <a:ext uri="{FF2B5EF4-FFF2-40B4-BE49-F238E27FC236}">
              <a16:creationId xmlns:a16="http://schemas.microsoft.com/office/drawing/2014/main" id="{91E5AD03-40D4-4CD0-A793-CFAA2F3F8C82}"/>
            </a:ext>
          </a:extLst>
        </xdr:cNvPr>
        <xdr:cNvPicPr>
          <a:picLocks noChangeAspect="1"/>
        </xdr:cNvPicPr>
      </xdr:nvPicPr>
      <xdr:blipFill>
        <a:blip xmlns:r="http://schemas.openxmlformats.org/officeDocument/2006/relationships" r:embed="rId16"/>
        <a:stretch>
          <a:fillRect/>
        </a:stretch>
      </xdr:blipFill>
      <xdr:spPr>
        <a:xfrm>
          <a:off x="502596" y="2480553"/>
          <a:ext cx="191150" cy="208286"/>
        </a:xfrm>
        <a:prstGeom prst="rect">
          <a:avLst/>
        </a:prstGeom>
      </xdr:spPr>
    </xdr:pic>
    <xdr:clientData/>
  </xdr:twoCellAnchor>
  <xdr:twoCellAnchor editAs="oneCell">
    <xdr:from>
      <xdr:col>4</xdr:col>
      <xdr:colOff>121595</xdr:colOff>
      <xdr:row>13</xdr:row>
      <xdr:rowOff>4054</xdr:rowOff>
    </xdr:from>
    <xdr:to>
      <xdr:col>5</xdr:col>
      <xdr:colOff>64686</xdr:colOff>
      <xdr:row>14</xdr:row>
      <xdr:rowOff>24411</xdr:rowOff>
    </xdr:to>
    <xdr:pic>
      <xdr:nvPicPr>
        <xdr:cNvPr id="18" name="Picture 16">
          <a:extLst>
            <a:ext uri="{FF2B5EF4-FFF2-40B4-BE49-F238E27FC236}">
              <a16:creationId xmlns:a16="http://schemas.microsoft.com/office/drawing/2014/main" id="{1CEAE86B-1976-4259-AA33-FD961E26C98D}"/>
            </a:ext>
          </a:extLst>
        </xdr:cNvPr>
        <xdr:cNvPicPr>
          <a:picLocks noChangeAspect="1"/>
        </xdr:cNvPicPr>
      </xdr:nvPicPr>
      <xdr:blipFill>
        <a:blip xmlns:r="http://schemas.openxmlformats.org/officeDocument/2006/relationships" r:embed="rId17"/>
        <a:stretch>
          <a:fillRect/>
        </a:stretch>
      </xdr:blipFill>
      <xdr:spPr>
        <a:xfrm>
          <a:off x="883595" y="2480554"/>
          <a:ext cx="188020" cy="210857"/>
        </a:xfrm>
        <a:prstGeom prst="rect">
          <a:avLst/>
        </a:prstGeom>
      </xdr:spPr>
    </xdr:pic>
    <xdr:clientData/>
  </xdr:twoCellAnchor>
  <xdr:twoCellAnchor editAs="oneCell">
    <xdr:from>
      <xdr:col>4</xdr:col>
      <xdr:colOff>121596</xdr:colOff>
      <xdr:row>15</xdr:row>
      <xdr:rowOff>4053</xdr:rowOff>
    </xdr:from>
    <xdr:to>
      <xdr:col>5</xdr:col>
      <xdr:colOff>76284</xdr:colOff>
      <xdr:row>16</xdr:row>
      <xdr:rowOff>29553</xdr:rowOff>
    </xdr:to>
    <xdr:pic>
      <xdr:nvPicPr>
        <xdr:cNvPr id="19" name="Picture 17">
          <a:extLst>
            <a:ext uri="{FF2B5EF4-FFF2-40B4-BE49-F238E27FC236}">
              <a16:creationId xmlns:a16="http://schemas.microsoft.com/office/drawing/2014/main" id="{8FD290B1-1B09-46F2-BEF4-0099CC6E8687}"/>
            </a:ext>
          </a:extLst>
        </xdr:cNvPr>
        <xdr:cNvPicPr>
          <a:picLocks noChangeAspect="1"/>
        </xdr:cNvPicPr>
      </xdr:nvPicPr>
      <xdr:blipFill>
        <a:blip xmlns:r="http://schemas.openxmlformats.org/officeDocument/2006/relationships" r:embed="rId18"/>
        <a:stretch>
          <a:fillRect/>
        </a:stretch>
      </xdr:blipFill>
      <xdr:spPr>
        <a:xfrm>
          <a:off x="883596" y="2861553"/>
          <a:ext cx="199617" cy="216000"/>
        </a:xfrm>
        <a:prstGeom prst="rect">
          <a:avLst/>
        </a:prstGeom>
      </xdr:spPr>
    </xdr:pic>
    <xdr:clientData/>
  </xdr:twoCellAnchor>
  <xdr:twoCellAnchor editAs="oneCell">
    <xdr:from>
      <xdr:col>2</xdr:col>
      <xdr:colOff>121595</xdr:colOff>
      <xdr:row>15</xdr:row>
      <xdr:rowOff>4054</xdr:rowOff>
    </xdr:from>
    <xdr:to>
      <xdr:col>3</xdr:col>
      <xdr:colOff>64686</xdr:colOff>
      <xdr:row>16</xdr:row>
      <xdr:rowOff>24411</xdr:rowOff>
    </xdr:to>
    <xdr:pic>
      <xdr:nvPicPr>
        <xdr:cNvPr id="20" name="Picture 18">
          <a:extLst>
            <a:ext uri="{FF2B5EF4-FFF2-40B4-BE49-F238E27FC236}">
              <a16:creationId xmlns:a16="http://schemas.microsoft.com/office/drawing/2014/main" id="{2C39F89A-E86B-45EC-B766-28BB6DAE04C9}"/>
            </a:ext>
          </a:extLst>
        </xdr:cNvPr>
        <xdr:cNvPicPr>
          <a:picLocks noChangeAspect="1"/>
        </xdr:cNvPicPr>
      </xdr:nvPicPr>
      <xdr:blipFill>
        <a:blip xmlns:r="http://schemas.openxmlformats.org/officeDocument/2006/relationships" r:embed="rId19"/>
        <a:stretch>
          <a:fillRect/>
        </a:stretch>
      </xdr:blipFill>
      <xdr:spPr>
        <a:xfrm>
          <a:off x="502595" y="2861554"/>
          <a:ext cx="188020" cy="210857"/>
        </a:xfrm>
        <a:prstGeom prst="rect">
          <a:avLst/>
        </a:prstGeom>
      </xdr:spPr>
    </xdr:pic>
    <xdr:clientData/>
  </xdr:twoCellAnchor>
  <xdr:twoCellAnchor editAs="oneCell">
    <xdr:from>
      <xdr:col>2</xdr:col>
      <xdr:colOff>48639</xdr:colOff>
      <xdr:row>17</xdr:row>
      <xdr:rowOff>170234</xdr:rowOff>
    </xdr:from>
    <xdr:to>
      <xdr:col>3</xdr:col>
      <xdr:colOff>165537</xdr:colOff>
      <xdr:row>20</xdr:row>
      <xdr:rowOff>2448</xdr:rowOff>
    </xdr:to>
    <xdr:pic>
      <xdr:nvPicPr>
        <xdr:cNvPr id="21" name="Picture 19">
          <a:extLst>
            <a:ext uri="{FF2B5EF4-FFF2-40B4-BE49-F238E27FC236}">
              <a16:creationId xmlns:a16="http://schemas.microsoft.com/office/drawing/2014/main" id="{4E9620EB-972C-4C6A-87B2-EC36C0DF07E9}"/>
            </a:ext>
          </a:extLst>
        </xdr:cNvPr>
        <xdr:cNvPicPr>
          <a:picLocks noChangeAspect="1"/>
        </xdr:cNvPicPr>
      </xdr:nvPicPr>
      <xdr:blipFill>
        <a:blip xmlns:r="http://schemas.openxmlformats.org/officeDocument/2006/relationships" r:embed="rId20"/>
        <a:stretch>
          <a:fillRect/>
        </a:stretch>
      </xdr:blipFill>
      <xdr:spPr>
        <a:xfrm>
          <a:off x="429639" y="3408734"/>
          <a:ext cx="361827" cy="403714"/>
        </a:xfrm>
        <a:prstGeom prst="rect">
          <a:avLst/>
        </a:prstGeom>
      </xdr:spPr>
    </xdr:pic>
    <xdr:clientData/>
  </xdr:twoCellAnchor>
  <xdr:twoCellAnchor editAs="oneCell">
    <xdr:from>
      <xdr:col>5</xdr:col>
      <xdr:colOff>48638</xdr:colOff>
      <xdr:row>17</xdr:row>
      <xdr:rowOff>170235</xdr:rowOff>
    </xdr:from>
    <xdr:to>
      <xdr:col>6</xdr:col>
      <xdr:colOff>168108</xdr:colOff>
      <xdr:row>19</xdr:row>
      <xdr:rowOff>190378</xdr:rowOff>
    </xdr:to>
    <xdr:pic>
      <xdr:nvPicPr>
        <xdr:cNvPr id="22" name="Picture 20">
          <a:extLst>
            <a:ext uri="{FF2B5EF4-FFF2-40B4-BE49-F238E27FC236}">
              <a16:creationId xmlns:a16="http://schemas.microsoft.com/office/drawing/2014/main" id="{8BBFA75C-30AD-4536-A20C-F704445A49C0}"/>
            </a:ext>
          </a:extLst>
        </xdr:cNvPr>
        <xdr:cNvPicPr>
          <a:picLocks noChangeAspect="1"/>
        </xdr:cNvPicPr>
      </xdr:nvPicPr>
      <xdr:blipFill>
        <a:blip xmlns:r="http://schemas.openxmlformats.org/officeDocument/2006/relationships" r:embed="rId21"/>
        <a:stretch>
          <a:fillRect/>
        </a:stretch>
      </xdr:blipFill>
      <xdr:spPr>
        <a:xfrm>
          <a:off x="1001138" y="3408735"/>
          <a:ext cx="364398" cy="401143"/>
        </a:xfrm>
        <a:prstGeom prst="rect">
          <a:avLst/>
        </a:prstGeom>
      </xdr:spPr>
    </xdr:pic>
    <xdr:clientData/>
  </xdr:twoCellAnchor>
  <xdr:twoCellAnchor editAs="oneCell">
    <xdr:from>
      <xdr:col>5</xdr:col>
      <xdr:colOff>48639</xdr:colOff>
      <xdr:row>20</xdr:row>
      <xdr:rowOff>170234</xdr:rowOff>
    </xdr:from>
    <xdr:to>
      <xdr:col>6</xdr:col>
      <xdr:colOff>165538</xdr:colOff>
      <xdr:row>23</xdr:row>
      <xdr:rowOff>2448</xdr:rowOff>
    </xdr:to>
    <xdr:pic>
      <xdr:nvPicPr>
        <xdr:cNvPr id="23" name="Picture 21">
          <a:extLst>
            <a:ext uri="{FF2B5EF4-FFF2-40B4-BE49-F238E27FC236}">
              <a16:creationId xmlns:a16="http://schemas.microsoft.com/office/drawing/2014/main" id="{75C756E1-69D4-4EEE-A535-0FE93E3A8325}"/>
            </a:ext>
          </a:extLst>
        </xdr:cNvPr>
        <xdr:cNvPicPr>
          <a:picLocks noChangeAspect="1"/>
        </xdr:cNvPicPr>
      </xdr:nvPicPr>
      <xdr:blipFill>
        <a:blip xmlns:r="http://schemas.openxmlformats.org/officeDocument/2006/relationships" r:embed="rId22"/>
        <a:stretch>
          <a:fillRect/>
        </a:stretch>
      </xdr:blipFill>
      <xdr:spPr>
        <a:xfrm>
          <a:off x="1001139" y="3980234"/>
          <a:ext cx="361827" cy="403714"/>
        </a:xfrm>
        <a:prstGeom prst="rect">
          <a:avLst/>
        </a:prstGeom>
      </xdr:spPr>
    </xdr:pic>
    <xdr:clientData/>
  </xdr:twoCellAnchor>
  <xdr:twoCellAnchor editAs="oneCell">
    <xdr:from>
      <xdr:col>2</xdr:col>
      <xdr:colOff>48638</xdr:colOff>
      <xdr:row>20</xdr:row>
      <xdr:rowOff>170235</xdr:rowOff>
    </xdr:from>
    <xdr:to>
      <xdr:col>3</xdr:col>
      <xdr:colOff>168107</xdr:colOff>
      <xdr:row>22</xdr:row>
      <xdr:rowOff>190378</xdr:rowOff>
    </xdr:to>
    <xdr:pic>
      <xdr:nvPicPr>
        <xdr:cNvPr id="24" name="Picture 22">
          <a:extLst>
            <a:ext uri="{FF2B5EF4-FFF2-40B4-BE49-F238E27FC236}">
              <a16:creationId xmlns:a16="http://schemas.microsoft.com/office/drawing/2014/main" id="{5428F969-5986-4F61-B531-DDBD0E7611C4}"/>
            </a:ext>
          </a:extLst>
        </xdr:cNvPr>
        <xdr:cNvPicPr>
          <a:picLocks noChangeAspect="1"/>
        </xdr:cNvPicPr>
      </xdr:nvPicPr>
      <xdr:blipFill>
        <a:blip xmlns:r="http://schemas.openxmlformats.org/officeDocument/2006/relationships" r:embed="rId23"/>
        <a:stretch>
          <a:fillRect/>
        </a:stretch>
      </xdr:blipFill>
      <xdr:spPr>
        <a:xfrm>
          <a:off x="429638" y="3980235"/>
          <a:ext cx="364398" cy="401143"/>
        </a:xfrm>
        <a:prstGeom prst="rect">
          <a:avLst/>
        </a:prstGeom>
      </xdr:spPr>
    </xdr:pic>
    <xdr:clientData/>
  </xdr:twoCellAnchor>
  <xdr:twoCellAnchor editAs="oneCell">
    <xdr:from>
      <xdr:col>8</xdr:col>
      <xdr:colOff>16213</xdr:colOff>
      <xdr:row>19</xdr:row>
      <xdr:rowOff>0</xdr:rowOff>
    </xdr:from>
    <xdr:to>
      <xdr:col>8</xdr:col>
      <xdr:colOff>204233</xdr:colOff>
      <xdr:row>20</xdr:row>
      <xdr:rowOff>17786</xdr:rowOff>
    </xdr:to>
    <xdr:pic>
      <xdr:nvPicPr>
        <xdr:cNvPr id="25" name="Picture 23">
          <a:extLst>
            <a:ext uri="{FF2B5EF4-FFF2-40B4-BE49-F238E27FC236}">
              <a16:creationId xmlns:a16="http://schemas.microsoft.com/office/drawing/2014/main" id="{79A4BB15-2A6C-40BB-8DB0-9D0FCEA04F63}"/>
            </a:ext>
          </a:extLst>
        </xdr:cNvPr>
        <xdr:cNvPicPr>
          <a:picLocks noChangeAspect="1"/>
        </xdr:cNvPicPr>
      </xdr:nvPicPr>
      <xdr:blipFill>
        <a:blip xmlns:r="http://schemas.openxmlformats.org/officeDocument/2006/relationships" r:embed="rId24"/>
        <a:stretch>
          <a:fillRect/>
        </a:stretch>
      </xdr:blipFill>
      <xdr:spPr>
        <a:xfrm>
          <a:off x="1540213" y="3619500"/>
          <a:ext cx="188020" cy="208286"/>
        </a:xfrm>
        <a:prstGeom prst="rect">
          <a:avLst/>
        </a:prstGeom>
      </xdr:spPr>
    </xdr:pic>
    <xdr:clientData/>
  </xdr:twoCellAnchor>
  <xdr:twoCellAnchor editAs="oneCell">
    <xdr:from>
      <xdr:col>10</xdr:col>
      <xdr:colOff>16213</xdr:colOff>
      <xdr:row>19</xdr:row>
      <xdr:rowOff>0</xdr:rowOff>
    </xdr:from>
    <xdr:to>
      <xdr:col>10</xdr:col>
      <xdr:colOff>204233</xdr:colOff>
      <xdr:row>20</xdr:row>
      <xdr:rowOff>17786</xdr:rowOff>
    </xdr:to>
    <xdr:pic>
      <xdr:nvPicPr>
        <xdr:cNvPr id="26" name="Picture 24">
          <a:extLst>
            <a:ext uri="{FF2B5EF4-FFF2-40B4-BE49-F238E27FC236}">
              <a16:creationId xmlns:a16="http://schemas.microsoft.com/office/drawing/2014/main" id="{AC8369C6-4ED5-4719-80F5-063EB06FF077}"/>
            </a:ext>
          </a:extLst>
        </xdr:cNvPr>
        <xdr:cNvPicPr>
          <a:picLocks noChangeAspect="1"/>
        </xdr:cNvPicPr>
      </xdr:nvPicPr>
      <xdr:blipFill>
        <a:blip xmlns:r="http://schemas.openxmlformats.org/officeDocument/2006/relationships" r:embed="rId25"/>
        <a:stretch>
          <a:fillRect/>
        </a:stretch>
      </xdr:blipFill>
      <xdr:spPr>
        <a:xfrm>
          <a:off x="1921213" y="3619500"/>
          <a:ext cx="188020" cy="208286"/>
        </a:xfrm>
        <a:prstGeom prst="rect">
          <a:avLst/>
        </a:prstGeom>
      </xdr:spPr>
    </xdr:pic>
    <xdr:clientData/>
  </xdr:twoCellAnchor>
  <xdr:twoCellAnchor editAs="oneCell">
    <xdr:from>
      <xdr:col>10</xdr:col>
      <xdr:colOff>16213</xdr:colOff>
      <xdr:row>21</xdr:row>
      <xdr:rowOff>0</xdr:rowOff>
    </xdr:from>
    <xdr:to>
      <xdr:col>10</xdr:col>
      <xdr:colOff>204233</xdr:colOff>
      <xdr:row>22</xdr:row>
      <xdr:rowOff>17786</xdr:rowOff>
    </xdr:to>
    <xdr:pic>
      <xdr:nvPicPr>
        <xdr:cNvPr id="27" name="Picture 25">
          <a:extLst>
            <a:ext uri="{FF2B5EF4-FFF2-40B4-BE49-F238E27FC236}">
              <a16:creationId xmlns:a16="http://schemas.microsoft.com/office/drawing/2014/main" id="{86572CF3-B7B2-4286-A5F7-0BF781E874F1}"/>
            </a:ext>
          </a:extLst>
        </xdr:cNvPr>
        <xdr:cNvPicPr>
          <a:picLocks noChangeAspect="1"/>
        </xdr:cNvPicPr>
      </xdr:nvPicPr>
      <xdr:blipFill>
        <a:blip xmlns:r="http://schemas.openxmlformats.org/officeDocument/2006/relationships" r:embed="rId26"/>
        <a:stretch>
          <a:fillRect/>
        </a:stretch>
      </xdr:blipFill>
      <xdr:spPr>
        <a:xfrm>
          <a:off x="1921213" y="4000500"/>
          <a:ext cx="188020" cy="208286"/>
        </a:xfrm>
        <a:prstGeom prst="rect">
          <a:avLst/>
        </a:prstGeom>
      </xdr:spPr>
    </xdr:pic>
    <xdr:clientData/>
  </xdr:twoCellAnchor>
  <xdr:twoCellAnchor editAs="oneCell">
    <xdr:from>
      <xdr:col>8</xdr:col>
      <xdr:colOff>16213</xdr:colOff>
      <xdr:row>21</xdr:row>
      <xdr:rowOff>0</xdr:rowOff>
    </xdr:from>
    <xdr:to>
      <xdr:col>8</xdr:col>
      <xdr:colOff>204233</xdr:colOff>
      <xdr:row>22</xdr:row>
      <xdr:rowOff>17786</xdr:rowOff>
    </xdr:to>
    <xdr:pic>
      <xdr:nvPicPr>
        <xdr:cNvPr id="28" name="Picture 26">
          <a:extLst>
            <a:ext uri="{FF2B5EF4-FFF2-40B4-BE49-F238E27FC236}">
              <a16:creationId xmlns:a16="http://schemas.microsoft.com/office/drawing/2014/main" id="{D6925C98-D667-46C8-AEFF-3E5F2ECE1797}"/>
            </a:ext>
          </a:extLst>
        </xdr:cNvPr>
        <xdr:cNvPicPr>
          <a:picLocks noChangeAspect="1"/>
        </xdr:cNvPicPr>
      </xdr:nvPicPr>
      <xdr:blipFill>
        <a:blip xmlns:r="http://schemas.openxmlformats.org/officeDocument/2006/relationships" r:embed="rId27"/>
        <a:stretch>
          <a:fillRect/>
        </a:stretch>
      </xdr:blipFill>
      <xdr:spPr>
        <a:xfrm>
          <a:off x="1540213" y="4000500"/>
          <a:ext cx="188020" cy="208286"/>
        </a:xfrm>
        <a:prstGeom prst="rect">
          <a:avLst/>
        </a:prstGeom>
      </xdr:spPr>
    </xdr:pic>
    <xdr:clientData/>
  </xdr:twoCellAnchor>
  <xdr:twoCellAnchor editAs="oneCell">
    <xdr:from>
      <xdr:col>4</xdr:col>
      <xdr:colOff>72957</xdr:colOff>
      <xdr:row>27</xdr:row>
      <xdr:rowOff>12161</xdr:rowOff>
    </xdr:from>
    <xdr:to>
      <xdr:col>4</xdr:col>
      <xdr:colOff>134671</xdr:colOff>
      <xdr:row>27</xdr:row>
      <xdr:rowOff>176732</xdr:rowOff>
    </xdr:to>
    <xdr:pic>
      <xdr:nvPicPr>
        <xdr:cNvPr id="29" name="Picture 27">
          <a:extLst>
            <a:ext uri="{FF2B5EF4-FFF2-40B4-BE49-F238E27FC236}">
              <a16:creationId xmlns:a16="http://schemas.microsoft.com/office/drawing/2014/main" id="{568BE32F-A8B6-4951-B406-B78DF349E7EA}"/>
            </a:ext>
          </a:extLst>
        </xdr:cNvPr>
        <xdr:cNvPicPr>
          <a:picLocks noChangeAspect="1"/>
        </xdr:cNvPicPr>
      </xdr:nvPicPr>
      <xdr:blipFill>
        <a:blip xmlns:r="http://schemas.openxmlformats.org/officeDocument/2006/relationships" r:embed="rId28"/>
        <a:stretch>
          <a:fillRect/>
        </a:stretch>
      </xdr:blipFill>
      <xdr:spPr>
        <a:xfrm>
          <a:off x="834957" y="5155661"/>
          <a:ext cx="61714" cy="164571"/>
        </a:xfrm>
        <a:prstGeom prst="rect">
          <a:avLst/>
        </a:prstGeom>
      </xdr:spPr>
    </xdr:pic>
    <xdr:clientData/>
  </xdr:twoCellAnchor>
  <xdr:twoCellAnchor editAs="oneCell">
    <xdr:from>
      <xdr:col>4</xdr:col>
      <xdr:colOff>12161</xdr:colOff>
      <xdr:row>26</xdr:row>
      <xdr:rowOff>60798</xdr:rowOff>
    </xdr:from>
    <xdr:to>
      <xdr:col>4</xdr:col>
      <xdr:colOff>176732</xdr:colOff>
      <xdr:row>26</xdr:row>
      <xdr:rowOff>122512</xdr:rowOff>
    </xdr:to>
    <xdr:pic>
      <xdr:nvPicPr>
        <xdr:cNvPr id="30" name="Picture 28">
          <a:extLst>
            <a:ext uri="{FF2B5EF4-FFF2-40B4-BE49-F238E27FC236}">
              <a16:creationId xmlns:a16="http://schemas.microsoft.com/office/drawing/2014/main" id="{A5FBD7E2-30B9-4E89-8468-A0C2F602D11D}"/>
            </a:ext>
          </a:extLst>
        </xdr:cNvPr>
        <xdr:cNvPicPr>
          <a:picLocks noChangeAspect="1"/>
        </xdr:cNvPicPr>
      </xdr:nvPicPr>
      <xdr:blipFill>
        <a:blip xmlns:r="http://schemas.openxmlformats.org/officeDocument/2006/relationships" r:embed="rId29"/>
        <a:stretch>
          <a:fillRect/>
        </a:stretch>
      </xdr:blipFill>
      <xdr:spPr>
        <a:xfrm>
          <a:off x="774161" y="5013798"/>
          <a:ext cx="164571" cy="61714"/>
        </a:xfrm>
        <a:prstGeom prst="rect">
          <a:avLst/>
        </a:prstGeom>
      </xdr:spPr>
    </xdr:pic>
    <xdr:clientData/>
  </xdr:twoCellAnchor>
  <xdr:twoCellAnchor editAs="oneCell">
    <xdr:from>
      <xdr:col>4</xdr:col>
      <xdr:colOff>52692</xdr:colOff>
      <xdr:row>24</xdr:row>
      <xdr:rowOff>186447</xdr:rowOff>
    </xdr:from>
    <xdr:to>
      <xdr:col>4</xdr:col>
      <xdr:colOff>109263</xdr:colOff>
      <xdr:row>25</xdr:row>
      <xdr:rowOff>165661</xdr:rowOff>
    </xdr:to>
    <xdr:pic>
      <xdr:nvPicPr>
        <xdr:cNvPr id="31" name="Picture 29">
          <a:extLst>
            <a:ext uri="{FF2B5EF4-FFF2-40B4-BE49-F238E27FC236}">
              <a16:creationId xmlns:a16="http://schemas.microsoft.com/office/drawing/2014/main" id="{CEE2AC5C-8A74-488A-A3AD-188E01555BFB}"/>
            </a:ext>
          </a:extLst>
        </xdr:cNvPr>
        <xdr:cNvPicPr>
          <a:picLocks noChangeAspect="1"/>
        </xdr:cNvPicPr>
      </xdr:nvPicPr>
      <xdr:blipFill>
        <a:blip xmlns:r="http://schemas.openxmlformats.org/officeDocument/2006/relationships" r:embed="rId30"/>
        <a:stretch>
          <a:fillRect/>
        </a:stretch>
      </xdr:blipFill>
      <xdr:spPr>
        <a:xfrm>
          <a:off x="814692" y="4758447"/>
          <a:ext cx="56571" cy="169714"/>
        </a:xfrm>
        <a:prstGeom prst="rect">
          <a:avLst/>
        </a:prstGeom>
      </xdr:spPr>
    </xdr:pic>
    <xdr:clientData/>
  </xdr:twoCellAnchor>
  <xdr:twoCellAnchor editAs="oneCell">
    <xdr:from>
      <xdr:col>4</xdr:col>
      <xdr:colOff>24319</xdr:colOff>
      <xdr:row>24</xdr:row>
      <xdr:rowOff>48640</xdr:rowOff>
    </xdr:from>
    <xdr:to>
      <xdr:col>4</xdr:col>
      <xdr:colOff>194033</xdr:colOff>
      <xdr:row>24</xdr:row>
      <xdr:rowOff>105211</xdr:rowOff>
    </xdr:to>
    <xdr:pic>
      <xdr:nvPicPr>
        <xdr:cNvPr id="32" name="Picture 30">
          <a:extLst>
            <a:ext uri="{FF2B5EF4-FFF2-40B4-BE49-F238E27FC236}">
              <a16:creationId xmlns:a16="http://schemas.microsoft.com/office/drawing/2014/main" id="{E533262A-38D1-45F4-B551-02B1DD927318}"/>
            </a:ext>
          </a:extLst>
        </xdr:cNvPr>
        <xdr:cNvPicPr>
          <a:picLocks noChangeAspect="1"/>
        </xdr:cNvPicPr>
      </xdr:nvPicPr>
      <xdr:blipFill>
        <a:blip xmlns:r="http://schemas.openxmlformats.org/officeDocument/2006/relationships" r:embed="rId31"/>
        <a:stretch>
          <a:fillRect/>
        </a:stretch>
      </xdr:blipFill>
      <xdr:spPr>
        <a:xfrm>
          <a:off x="786319" y="4620640"/>
          <a:ext cx="169714" cy="56571"/>
        </a:xfrm>
        <a:prstGeom prst="rect">
          <a:avLst/>
        </a:prstGeom>
      </xdr:spPr>
    </xdr:pic>
    <xdr:clientData/>
  </xdr:twoCellAnchor>
  <xdr:twoCellAnchor editAs="oneCell">
    <xdr:from>
      <xdr:col>6</xdr:col>
      <xdr:colOff>0</xdr:colOff>
      <xdr:row>24</xdr:row>
      <xdr:rowOff>1</xdr:rowOff>
    </xdr:from>
    <xdr:to>
      <xdr:col>6</xdr:col>
      <xdr:colOff>169714</xdr:colOff>
      <xdr:row>24</xdr:row>
      <xdr:rowOff>167144</xdr:rowOff>
    </xdr:to>
    <xdr:pic>
      <xdr:nvPicPr>
        <xdr:cNvPr id="33" name="Picture 31">
          <a:extLst>
            <a:ext uri="{FF2B5EF4-FFF2-40B4-BE49-F238E27FC236}">
              <a16:creationId xmlns:a16="http://schemas.microsoft.com/office/drawing/2014/main" id="{4016294E-2EC6-4268-B42F-32DDF1F6BABC}"/>
            </a:ext>
          </a:extLst>
        </xdr:cNvPr>
        <xdr:cNvPicPr>
          <a:picLocks noChangeAspect="1"/>
        </xdr:cNvPicPr>
      </xdr:nvPicPr>
      <xdr:blipFill>
        <a:blip xmlns:r="http://schemas.openxmlformats.org/officeDocument/2006/relationships" r:embed="rId32"/>
        <a:stretch>
          <a:fillRect/>
        </a:stretch>
      </xdr:blipFill>
      <xdr:spPr>
        <a:xfrm>
          <a:off x="1143000" y="4572001"/>
          <a:ext cx="169714" cy="167143"/>
        </a:xfrm>
        <a:prstGeom prst="rect">
          <a:avLst/>
        </a:prstGeom>
      </xdr:spPr>
    </xdr:pic>
    <xdr:clientData/>
  </xdr:twoCellAnchor>
  <xdr:twoCellAnchor editAs="oneCell">
    <xdr:from>
      <xdr:col>7</xdr:col>
      <xdr:colOff>0</xdr:colOff>
      <xdr:row>24</xdr:row>
      <xdr:rowOff>1</xdr:rowOff>
    </xdr:from>
    <xdr:to>
      <xdr:col>7</xdr:col>
      <xdr:colOff>169714</xdr:colOff>
      <xdr:row>24</xdr:row>
      <xdr:rowOff>167144</xdr:rowOff>
    </xdr:to>
    <xdr:pic>
      <xdr:nvPicPr>
        <xdr:cNvPr id="34" name="Picture 32">
          <a:extLst>
            <a:ext uri="{FF2B5EF4-FFF2-40B4-BE49-F238E27FC236}">
              <a16:creationId xmlns:a16="http://schemas.microsoft.com/office/drawing/2014/main" id="{A03C49AA-050A-4D73-9BF1-CB21E91F5B1B}"/>
            </a:ext>
          </a:extLst>
        </xdr:cNvPr>
        <xdr:cNvPicPr>
          <a:picLocks noChangeAspect="1"/>
        </xdr:cNvPicPr>
      </xdr:nvPicPr>
      <xdr:blipFill>
        <a:blip xmlns:r="http://schemas.openxmlformats.org/officeDocument/2006/relationships" r:embed="rId33"/>
        <a:stretch>
          <a:fillRect/>
        </a:stretch>
      </xdr:blipFill>
      <xdr:spPr>
        <a:xfrm>
          <a:off x="1333500" y="4572001"/>
          <a:ext cx="169714" cy="167143"/>
        </a:xfrm>
        <a:prstGeom prst="rect">
          <a:avLst/>
        </a:prstGeom>
      </xdr:spPr>
    </xdr:pic>
    <xdr:clientData/>
  </xdr:twoCellAnchor>
  <xdr:twoCellAnchor editAs="oneCell">
    <xdr:from>
      <xdr:col>8</xdr:col>
      <xdr:colOff>0</xdr:colOff>
      <xdr:row>24</xdr:row>
      <xdr:rowOff>0</xdr:rowOff>
    </xdr:from>
    <xdr:to>
      <xdr:col>8</xdr:col>
      <xdr:colOff>172286</xdr:colOff>
      <xdr:row>24</xdr:row>
      <xdr:rowOff>172286</xdr:rowOff>
    </xdr:to>
    <xdr:pic>
      <xdr:nvPicPr>
        <xdr:cNvPr id="35" name="Picture 33">
          <a:extLst>
            <a:ext uri="{FF2B5EF4-FFF2-40B4-BE49-F238E27FC236}">
              <a16:creationId xmlns:a16="http://schemas.microsoft.com/office/drawing/2014/main" id="{62A46770-E6F1-4378-BC36-668E4A3A67D2}"/>
            </a:ext>
          </a:extLst>
        </xdr:cNvPr>
        <xdr:cNvPicPr>
          <a:picLocks noChangeAspect="1"/>
        </xdr:cNvPicPr>
      </xdr:nvPicPr>
      <xdr:blipFill>
        <a:blip xmlns:r="http://schemas.openxmlformats.org/officeDocument/2006/relationships" r:embed="rId34"/>
        <a:stretch>
          <a:fillRect/>
        </a:stretch>
      </xdr:blipFill>
      <xdr:spPr>
        <a:xfrm>
          <a:off x="1524000" y="4572000"/>
          <a:ext cx="172286" cy="172286"/>
        </a:xfrm>
        <a:prstGeom prst="rect">
          <a:avLst/>
        </a:prstGeom>
      </xdr:spPr>
    </xdr:pic>
    <xdr:clientData/>
  </xdr:twoCellAnchor>
  <xdr:twoCellAnchor editAs="oneCell">
    <xdr:from>
      <xdr:col>5</xdr:col>
      <xdr:colOff>0</xdr:colOff>
      <xdr:row>25</xdr:row>
      <xdr:rowOff>1</xdr:rowOff>
    </xdr:from>
    <xdr:to>
      <xdr:col>5</xdr:col>
      <xdr:colOff>169714</xdr:colOff>
      <xdr:row>25</xdr:row>
      <xdr:rowOff>167144</xdr:rowOff>
    </xdr:to>
    <xdr:pic>
      <xdr:nvPicPr>
        <xdr:cNvPr id="36" name="Picture 34">
          <a:extLst>
            <a:ext uri="{FF2B5EF4-FFF2-40B4-BE49-F238E27FC236}">
              <a16:creationId xmlns:a16="http://schemas.microsoft.com/office/drawing/2014/main" id="{B65612FD-90CB-4AD6-910B-E158460BF084}"/>
            </a:ext>
          </a:extLst>
        </xdr:cNvPr>
        <xdr:cNvPicPr>
          <a:picLocks noChangeAspect="1"/>
        </xdr:cNvPicPr>
      </xdr:nvPicPr>
      <xdr:blipFill>
        <a:blip xmlns:r="http://schemas.openxmlformats.org/officeDocument/2006/relationships" r:embed="rId35"/>
        <a:stretch>
          <a:fillRect/>
        </a:stretch>
      </xdr:blipFill>
      <xdr:spPr>
        <a:xfrm>
          <a:off x="952500" y="4762501"/>
          <a:ext cx="169714" cy="167143"/>
        </a:xfrm>
        <a:prstGeom prst="rect">
          <a:avLst/>
        </a:prstGeom>
      </xdr:spPr>
    </xdr:pic>
    <xdr:clientData/>
  </xdr:twoCellAnchor>
  <xdr:twoCellAnchor editAs="oneCell">
    <xdr:from>
      <xdr:col>6</xdr:col>
      <xdr:colOff>0</xdr:colOff>
      <xdr:row>25</xdr:row>
      <xdr:rowOff>0</xdr:rowOff>
    </xdr:from>
    <xdr:to>
      <xdr:col>6</xdr:col>
      <xdr:colOff>169714</xdr:colOff>
      <xdr:row>25</xdr:row>
      <xdr:rowOff>169714</xdr:rowOff>
    </xdr:to>
    <xdr:pic>
      <xdr:nvPicPr>
        <xdr:cNvPr id="37" name="Picture 35">
          <a:extLst>
            <a:ext uri="{FF2B5EF4-FFF2-40B4-BE49-F238E27FC236}">
              <a16:creationId xmlns:a16="http://schemas.microsoft.com/office/drawing/2014/main" id="{8D898656-7801-451F-B79B-8FE35E14FD16}"/>
            </a:ext>
          </a:extLst>
        </xdr:cNvPr>
        <xdr:cNvPicPr>
          <a:picLocks noChangeAspect="1"/>
        </xdr:cNvPicPr>
      </xdr:nvPicPr>
      <xdr:blipFill>
        <a:blip xmlns:r="http://schemas.openxmlformats.org/officeDocument/2006/relationships" r:embed="rId36"/>
        <a:stretch>
          <a:fillRect/>
        </a:stretch>
      </xdr:blipFill>
      <xdr:spPr>
        <a:xfrm>
          <a:off x="1143000" y="4762500"/>
          <a:ext cx="169714" cy="169714"/>
        </a:xfrm>
        <a:prstGeom prst="rect">
          <a:avLst/>
        </a:prstGeom>
      </xdr:spPr>
    </xdr:pic>
    <xdr:clientData/>
  </xdr:twoCellAnchor>
  <xdr:twoCellAnchor editAs="oneCell">
    <xdr:from>
      <xdr:col>7</xdr:col>
      <xdr:colOff>0</xdr:colOff>
      <xdr:row>25</xdr:row>
      <xdr:rowOff>0</xdr:rowOff>
    </xdr:from>
    <xdr:to>
      <xdr:col>7</xdr:col>
      <xdr:colOff>169714</xdr:colOff>
      <xdr:row>25</xdr:row>
      <xdr:rowOff>172286</xdr:rowOff>
    </xdr:to>
    <xdr:pic>
      <xdr:nvPicPr>
        <xdr:cNvPr id="38" name="Picture 36">
          <a:extLst>
            <a:ext uri="{FF2B5EF4-FFF2-40B4-BE49-F238E27FC236}">
              <a16:creationId xmlns:a16="http://schemas.microsoft.com/office/drawing/2014/main" id="{11E5CE2D-A443-4965-88DC-90968CB35FCF}"/>
            </a:ext>
          </a:extLst>
        </xdr:cNvPr>
        <xdr:cNvPicPr>
          <a:picLocks noChangeAspect="1"/>
        </xdr:cNvPicPr>
      </xdr:nvPicPr>
      <xdr:blipFill>
        <a:blip xmlns:r="http://schemas.openxmlformats.org/officeDocument/2006/relationships" r:embed="rId37"/>
        <a:stretch>
          <a:fillRect/>
        </a:stretch>
      </xdr:blipFill>
      <xdr:spPr>
        <a:xfrm>
          <a:off x="1333500" y="4762500"/>
          <a:ext cx="169714" cy="172286"/>
        </a:xfrm>
        <a:prstGeom prst="rect">
          <a:avLst/>
        </a:prstGeom>
      </xdr:spPr>
    </xdr:pic>
    <xdr:clientData/>
  </xdr:twoCellAnchor>
  <xdr:twoCellAnchor editAs="oneCell">
    <xdr:from>
      <xdr:col>8</xdr:col>
      <xdr:colOff>1</xdr:colOff>
      <xdr:row>25</xdr:row>
      <xdr:rowOff>1</xdr:rowOff>
    </xdr:from>
    <xdr:to>
      <xdr:col>8</xdr:col>
      <xdr:colOff>167144</xdr:colOff>
      <xdr:row>25</xdr:row>
      <xdr:rowOff>167144</xdr:rowOff>
    </xdr:to>
    <xdr:pic>
      <xdr:nvPicPr>
        <xdr:cNvPr id="39" name="Picture 37">
          <a:extLst>
            <a:ext uri="{FF2B5EF4-FFF2-40B4-BE49-F238E27FC236}">
              <a16:creationId xmlns:a16="http://schemas.microsoft.com/office/drawing/2014/main" id="{897D46B2-0E4E-4B72-AE56-02E7BEEBEB2A}"/>
            </a:ext>
          </a:extLst>
        </xdr:cNvPr>
        <xdr:cNvPicPr>
          <a:picLocks noChangeAspect="1"/>
        </xdr:cNvPicPr>
      </xdr:nvPicPr>
      <xdr:blipFill>
        <a:blip xmlns:r="http://schemas.openxmlformats.org/officeDocument/2006/relationships" r:embed="rId38"/>
        <a:stretch>
          <a:fillRect/>
        </a:stretch>
      </xdr:blipFill>
      <xdr:spPr>
        <a:xfrm>
          <a:off x="1524001" y="4762501"/>
          <a:ext cx="167143" cy="167143"/>
        </a:xfrm>
        <a:prstGeom prst="rect">
          <a:avLst/>
        </a:prstGeom>
      </xdr:spPr>
    </xdr:pic>
    <xdr:clientData/>
  </xdr:twoCellAnchor>
  <xdr:twoCellAnchor editAs="oneCell">
    <xdr:from>
      <xdr:col>5</xdr:col>
      <xdr:colOff>1</xdr:colOff>
      <xdr:row>26</xdr:row>
      <xdr:rowOff>1</xdr:rowOff>
    </xdr:from>
    <xdr:to>
      <xdr:col>5</xdr:col>
      <xdr:colOff>164572</xdr:colOff>
      <xdr:row>26</xdr:row>
      <xdr:rowOff>164572</xdr:rowOff>
    </xdr:to>
    <xdr:pic>
      <xdr:nvPicPr>
        <xdr:cNvPr id="40" name="Picture 38">
          <a:extLst>
            <a:ext uri="{FF2B5EF4-FFF2-40B4-BE49-F238E27FC236}">
              <a16:creationId xmlns:a16="http://schemas.microsoft.com/office/drawing/2014/main" id="{17773C4C-7122-492E-98A9-69E291DB5509}"/>
            </a:ext>
          </a:extLst>
        </xdr:cNvPr>
        <xdr:cNvPicPr>
          <a:picLocks noChangeAspect="1"/>
        </xdr:cNvPicPr>
      </xdr:nvPicPr>
      <xdr:blipFill>
        <a:blip xmlns:r="http://schemas.openxmlformats.org/officeDocument/2006/relationships" r:embed="rId39"/>
        <a:stretch>
          <a:fillRect/>
        </a:stretch>
      </xdr:blipFill>
      <xdr:spPr>
        <a:xfrm>
          <a:off x="952501" y="4953001"/>
          <a:ext cx="164571" cy="164571"/>
        </a:xfrm>
        <a:prstGeom prst="rect">
          <a:avLst/>
        </a:prstGeom>
      </xdr:spPr>
    </xdr:pic>
    <xdr:clientData/>
  </xdr:twoCellAnchor>
  <xdr:twoCellAnchor editAs="oneCell">
    <xdr:from>
      <xdr:col>6</xdr:col>
      <xdr:colOff>1</xdr:colOff>
      <xdr:row>26</xdr:row>
      <xdr:rowOff>1</xdr:rowOff>
    </xdr:from>
    <xdr:to>
      <xdr:col>6</xdr:col>
      <xdr:colOff>164572</xdr:colOff>
      <xdr:row>26</xdr:row>
      <xdr:rowOff>167144</xdr:rowOff>
    </xdr:to>
    <xdr:pic>
      <xdr:nvPicPr>
        <xdr:cNvPr id="41" name="Picture 39">
          <a:extLst>
            <a:ext uri="{FF2B5EF4-FFF2-40B4-BE49-F238E27FC236}">
              <a16:creationId xmlns:a16="http://schemas.microsoft.com/office/drawing/2014/main" id="{02D12004-7A4C-4E9F-B884-FEEC74744B9D}"/>
            </a:ext>
          </a:extLst>
        </xdr:cNvPr>
        <xdr:cNvPicPr>
          <a:picLocks noChangeAspect="1"/>
        </xdr:cNvPicPr>
      </xdr:nvPicPr>
      <xdr:blipFill>
        <a:blip xmlns:r="http://schemas.openxmlformats.org/officeDocument/2006/relationships" r:embed="rId40"/>
        <a:stretch>
          <a:fillRect/>
        </a:stretch>
      </xdr:blipFill>
      <xdr:spPr>
        <a:xfrm>
          <a:off x="1143001" y="4953001"/>
          <a:ext cx="164571" cy="167143"/>
        </a:xfrm>
        <a:prstGeom prst="rect">
          <a:avLst/>
        </a:prstGeom>
      </xdr:spPr>
    </xdr:pic>
    <xdr:clientData/>
  </xdr:twoCellAnchor>
  <xdr:twoCellAnchor editAs="oneCell">
    <xdr:from>
      <xdr:col>7</xdr:col>
      <xdr:colOff>1</xdr:colOff>
      <xdr:row>26</xdr:row>
      <xdr:rowOff>1</xdr:rowOff>
    </xdr:from>
    <xdr:to>
      <xdr:col>7</xdr:col>
      <xdr:colOff>167144</xdr:colOff>
      <xdr:row>26</xdr:row>
      <xdr:rowOff>167144</xdr:rowOff>
    </xdr:to>
    <xdr:pic>
      <xdr:nvPicPr>
        <xdr:cNvPr id="42" name="Picture 40">
          <a:extLst>
            <a:ext uri="{FF2B5EF4-FFF2-40B4-BE49-F238E27FC236}">
              <a16:creationId xmlns:a16="http://schemas.microsoft.com/office/drawing/2014/main" id="{69C1086F-1873-490E-93D4-00DEF24DF7B6}"/>
            </a:ext>
          </a:extLst>
        </xdr:cNvPr>
        <xdr:cNvPicPr>
          <a:picLocks noChangeAspect="1"/>
        </xdr:cNvPicPr>
      </xdr:nvPicPr>
      <xdr:blipFill>
        <a:blip xmlns:r="http://schemas.openxmlformats.org/officeDocument/2006/relationships" r:embed="rId41"/>
        <a:stretch>
          <a:fillRect/>
        </a:stretch>
      </xdr:blipFill>
      <xdr:spPr>
        <a:xfrm>
          <a:off x="1333501" y="4953001"/>
          <a:ext cx="167143" cy="167143"/>
        </a:xfrm>
        <a:prstGeom prst="rect">
          <a:avLst/>
        </a:prstGeom>
      </xdr:spPr>
    </xdr:pic>
    <xdr:clientData/>
  </xdr:twoCellAnchor>
  <xdr:twoCellAnchor editAs="oneCell">
    <xdr:from>
      <xdr:col>5</xdr:col>
      <xdr:colOff>1</xdr:colOff>
      <xdr:row>27</xdr:row>
      <xdr:rowOff>1</xdr:rowOff>
    </xdr:from>
    <xdr:to>
      <xdr:col>5</xdr:col>
      <xdr:colOff>164572</xdr:colOff>
      <xdr:row>27</xdr:row>
      <xdr:rowOff>167144</xdr:rowOff>
    </xdr:to>
    <xdr:pic>
      <xdr:nvPicPr>
        <xdr:cNvPr id="43" name="Picture 41">
          <a:extLst>
            <a:ext uri="{FF2B5EF4-FFF2-40B4-BE49-F238E27FC236}">
              <a16:creationId xmlns:a16="http://schemas.microsoft.com/office/drawing/2014/main" id="{074B354E-9EDA-4231-9152-7B8655F7D088}"/>
            </a:ext>
          </a:extLst>
        </xdr:cNvPr>
        <xdr:cNvPicPr>
          <a:picLocks noChangeAspect="1"/>
        </xdr:cNvPicPr>
      </xdr:nvPicPr>
      <xdr:blipFill>
        <a:blip xmlns:r="http://schemas.openxmlformats.org/officeDocument/2006/relationships" r:embed="rId42"/>
        <a:stretch>
          <a:fillRect/>
        </a:stretch>
      </xdr:blipFill>
      <xdr:spPr>
        <a:xfrm>
          <a:off x="952501" y="5143501"/>
          <a:ext cx="164571" cy="167143"/>
        </a:xfrm>
        <a:prstGeom prst="rect">
          <a:avLst/>
        </a:prstGeom>
      </xdr:spPr>
    </xdr:pic>
    <xdr:clientData/>
  </xdr:twoCellAnchor>
  <xdr:twoCellAnchor editAs="oneCell">
    <xdr:from>
      <xdr:col>6</xdr:col>
      <xdr:colOff>0</xdr:colOff>
      <xdr:row>27</xdr:row>
      <xdr:rowOff>1</xdr:rowOff>
    </xdr:from>
    <xdr:to>
      <xdr:col>6</xdr:col>
      <xdr:colOff>162000</xdr:colOff>
      <xdr:row>27</xdr:row>
      <xdr:rowOff>164572</xdr:rowOff>
    </xdr:to>
    <xdr:pic>
      <xdr:nvPicPr>
        <xdr:cNvPr id="44" name="Picture 42">
          <a:extLst>
            <a:ext uri="{FF2B5EF4-FFF2-40B4-BE49-F238E27FC236}">
              <a16:creationId xmlns:a16="http://schemas.microsoft.com/office/drawing/2014/main" id="{C40B25C4-9DF3-4E77-A76C-64668A75F343}"/>
            </a:ext>
          </a:extLst>
        </xdr:cNvPr>
        <xdr:cNvPicPr>
          <a:picLocks noChangeAspect="1"/>
        </xdr:cNvPicPr>
      </xdr:nvPicPr>
      <xdr:blipFill>
        <a:blip xmlns:r="http://schemas.openxmlformats.org/officeDocument/2006/relationships" r:embed="rId43"/>
        <a:stretch>
          <a:fillRect/>
        </a:stretch>
      </xdr:blipFill>
      <xdr:spPr>
        <a:xfrm>
          <a:off x="1143000" y="5143501"/>
          <a:ext cx="162000" cy="164571"/>
        </a:xfrm>
        <a:prstGeom prst="rect">
          <a:avLst/>
        </a:prstGeom>
      </xdr:spPr>
    </xdr:pic>
    <xdr:clientData/>
  </xdr:twoCellAnchor>
  <xdr:twoCellAnchor editAs="oneCell">
    <xdr:from>
      <xdr:col>7</xdr:col>
      <xdr:colOff>1</xdr:colOff>
      <xdr:row>27</xdr:row>
      <xdr:rowOff>1</xdr:rowOff>
    </xdr:from>
    <xdr:to>
      <xdr:col>7</xdr:col>
      <xdr:colOff>167144</xdr:colOff>
      <xdr:row>27</xdr:row>
      <xdr:rowOff>167144</xdr:rowOff>
    </xdr:to>
    <xdr:pic>
      <xdr:nvPicPr>
        <xdr:cNvPr id="45" name="Picture 43">
          <a:extLst>
            <a:ext uri="{FF2B5EF4-FFF2-40B4-BE49-F238E27FC236}">
              <a16:creationId xmlns:a16="http://schemas.microsoft.com/office/drawing/2014/main" id="{0F2E386B-41B4-4744-ABA8-3B9630E61462}"/>
            </a:ext>
          </a:extLst>
        </xdr:cNvPr>
        <xdr:cNvPicPr>
          <a:picLocks noChangeAspect="1"/>
        </xdr:cNvPicPr>
      </xdr:nvPicPr>
      <xdr:blipFill>
        <a:blip xmlns:r="http://schemas.openxmlformats.org/officeDocument/2006/relationships" r:embed="rId44"/>
        <a:stretch>
          <a:fillRect/>
        </a:stretch>
      </xdr:blipFill>
      <xdr:spPr>
        <a:xfrm>
          <a:off x="1333501" y="5143501"/>
          <a:ext cx="167143" cy="167143"/>
        </a:xfrm>
        <a:prstGeom prst="rect">
          <a:avLst/>
        </a:prstGeom>
      </xdr:spPr>
    </xdr:pic>
    <xdr:clientData/>
  </xdr:twoCellAnchor>
  <xdr:twoCellAnchor editAs="oneCell">
    <xdr:from>
      <xdr:col>5</xdr:col>
      <xdr:colOff>1</xdr:colOff>
      <xdr:row>28</xdr:row>
      <xdr:rowOff>1</xdr:rowOff>
    </xdr:from>
    <xdr:to>
      <xdr:col>5</xdr:col>
      <xdr:colOff>164572</xdr:colOff>
      <xdr:row>28</xdr:row>
      <xdr:rowOff>164572</xdr:rowOff>
    </xdr:to>
    <xdr:pic>
      <xdr:nvPicPr>
        <xdr:cNvPr id="46" name="Picture 44">
          <a:extLst>
            <a:ext uri="{FF2B5EF4-FFF2-40B4-BE49-F238E27FC236}">
              <a16:creationId xmlns:a16="http://schemas.microsoft.com/office/drawing/2014/main" id="{F2CABE90-F40D-4941-B62D-0AE43924D0D6}"/>
            </a:ext>
          </a:extLst>
        </xdr:cNvPr>
        <xdr:cNvPicPr>
          <a:picLocks noChangeAspect="1"/>
        </xdr:cNvPicPr>
      </xdr:nvPicPr>
      <xdr:blipFill>
        <a:blip xmlns:r="http://schemas.openxmlformats.org/officeDocument/2006/relationships" r:embed="rId45"/>
        <a:stretch>
          <a:fillRect/>
        </a:stretch>
      </xdr:blipFill>
      <xdr:spPr>
        <a:xfrm>
          <a:off x="952501" y="5334001"/>
          <a:ext cx="164571" cy="164571"/>
        </a:xfrm>
        <a:prstGeom prst="rect">
          <a:avLst/>
        </a:prstGeom>
      </xdr:spPr>
    </xdr:pic>
    <xdr:clientData/>
  </xdr:twoCellAnchor>
  <xdr:twoCellAnchor editAs="oneCell">
    <xdr:from>
      <xdr:col>6</xdr:col>
      <xdr:colOff>1</xdr:colOff>
      <xdr:row>28</xdr:row>
      <xdr:rowOff>1</xdr:rowOff>
    </xdr:from>
    <xdr:to>
      <xdr:col>6</xdr:col>
      <xdr:colOff>6096</xdr:colOff>
      <xdr:row>28</xdr:row>
      <xdr:rowOff>6096</xdr:rowOff>
    </xdr:to>
    <xdr:pic>
      <xdr:nvPicPr>
        <xdr:cNvPr id="47" name="Picture 45">
          <a:extLst>
            <a:ext uri="{FF2B5EF4-FFF2-40B4-BE49-F238E27FC236}">
              <a16:creationId xmlns:a16="http://schemas.microsoft.com/office/drawing/2014/main" id="{8C1B321E-5D6E-44C4-AA6E-C049C819F08B}"/>
            </a:ext>
          </a:extLst>
        </xdr:cNvPr>
        <xdr:cNvPicPr>
          <a:picLocks noChangeAspect="1"/>
        </xdr:cNvPicPr>
      </xdr:nvPicPr>
      <xdr:blipFill>
        <a:blip xmlns:r="http://schemas.openxmlformats.org/officeDocument/2006/relationships" r:embed="rId45"/>
        <a:stretch>
          <a:fillRect/>
        </a:stretch>
      </xdr:blipFill>
      <xdr:spPr>
        <a:xfrm>
          <a:off x="1143001" y="5334001"/>
          <a:ext cx="6095" cy="6095"/>
        </a:xfrm>
        <a:prstGeom prst="rect">
          <a:avLst/>
        </a:prstGeom>
      </xdr:spPr>
    </xdr:pic>
    <xdr:clientData/>
  </xdr:twoCellAnchor>
  <xdr:twoCellAnchor editAs="oneCell">
    <xdr:from>
      <xdr:col>6</xdr:col>
      <xdr:colOff>1</xdr:colOff>
      <xdr:row>28</xdr:row>
      <xdr:rowOff>1</xdr:rowOff>
    </xdr:from>
    <xdr:to>
      <xdr:col>6</xdr:col>
      <xdr:colOff>164572</xdr:colOff>
      <xdr:row>28</xdr:row>
      <xdr:rowOff>164572</xdr:rowOff>
    </xdr:to>
    <xdr:pic>
      <xdr:nvPicPr>
        <xdr:cNvPr id="48" name="Picture 46">
          <a:extLst>
            <a:ext uri="{FF2B5EF4-FFF2-40B4-BE49-F238E27FC236}">
              <a16:creationId xmlns:a16="http://schemas.microsoft.com/office/drawing/2014/main" id="{B0DC00ED-33E5-43FD-8549-2EA92D83E972}"/>
            </a:ext>
          </a:extLst>
        </xdr:cNvPr>
        <xdr:cNvPicPr>
          <a:picLocks noChangeAspect="1"/>
        </xdr:cNvPicPr>
      </xdr:nvPicPr>
      <xdr:blipFill>
        <a:blip xmlns:r="http://schemas.openxmlformats.org/officeDocument/2006/relationships" r:embed="rId46"/>
        <a:stretch>
          <a:fillRect/>
        </a:stretch>
      </xdr:blipFill>
      <xdr:spPr>
        <a:xfrm>
          <a:off x="1143001" y="5334001"/>
          <a:ext cx="164571" cy="164571"/>
        </a:xfrm>
        <a:prstGeom prst="rect">
          <a:avLst/>
        </a:prstGeom>
      </xdr:spPr>
    </xdr:pic>
    <xdr:clientData/>
  </xdr:twoCellAnchor>
  <xdr:twoCellAnchor editAs="oneCell">
    <xdr:from>
      <xdr:col>7</xdr:col>
      <xdr:colOff>0</xdr:colOff>
      <xdr:row>28</xdr:row>
      <xdr:rowOff>0</xdr:rowOff>
    </xdr:from>
    <xdr:to>
      <xdr:col>7</xdr:col>
      <xdr:colOff>162000</xdr:colOff>
      <xdr:row>28</xdr:row>
      <xdr:rowOff>162000</xdr:rowOff>
    </xdr:to>
    <xdr:pic>
      <xdr:nvPicPr>
        <xdr:cNvPr id="49" name="Picture 47">
          <a:extLst>
            <a:ext uri="{FF2B5EF4-FFF2-40B4-BE49-F238E27FC236}">
              <a16:creationId xmlns:a16="http://schemas.microsoft.com/office/drawing/2014/main" id="{6B745210-DB9E-4D6D-A865-E5249BD662D6}"/>
            </a:ext>
          </a:extLst>
        </xdr:cNvPr>
        <xdr:cNvPicPr>
          <a:picLocks noChangeAspect="1"/>
        </xdr:cNvPicPr>
      </xdr:nvPicPr>
      <xdr:blipFill>
        <a:blip xmlns:r="http://schemas.openxmlformats.org/officeDocument/2006/relationships" r:embed="rId47"/>
        <a:stretch>
          <a:fillRect/>
        </a:stretch>
      </xdr:blipFill>
      <xdr:spPr>
        <a:xfrm>
          <a:off x="1333500" y="5334000"/>
          <a:ext cx="162000" cy="162000"/>
        </a:xfrm>
        <a:prstGeom prst="rect">
          <a:avLst/>
        </a:prstGeom>
      </xdr:spPr>
    </xdr:pic>
    <xdr:clientData/>
  </xdr:twoCellAnchor>
  <xdr:twoCellAnchor editAs="oneCell">
    <xdr:from>
      <xdr:col>8</xdr:col>
      <xdr:colOff>1</xdr:colOff>
      <xdr:row>26</xdr:row>
      <xdr:rowOff>0</xdr:rowOff>
    </xdr:from>
    <xdr:to>
      <xdr:col>8</xdr:col>
      <xdr:colOff>167144</xdr:colOff>
      <xdr:row>26</xdr:row>
      <xdr:rowOff>162000</xdr:rowOff>
    </xdr:to>
    <xdr:pic>
      <xdr:nvPicPr>
        <xdr:cNvPr id="50" name="Picture 48">
          <a:extLst>
            <a:ext uri="{FF2B5EF4-FFF2-40B4-BE49-F238E27FC236}">
              <a16:creationId xmlns:a16="http://schemas.microsoft.com/office/drawing/2014/main" id="{6BB352CC-305D-4F18-A67E-FBD7AD08AE1D}"/>
            </a:ext>
          </a:extLst>
        </xdr:cNvPr>
        <xdr:cNvPicPr>
          <a:picLocks noChangeAspect="1"/>
        </xdr:cNvPicPr>
      </xdr:nvPicPr>
      <xdr:blipFill>
        <a:blip xmlns:r="http://schemas.openxmlformats.org/officeDocument/2006/relationships" r:embed="rId48"/>
        <a:stretch>
          <a:fillRect/>
        </a:stretch>
      </xdr:blipFill>
      <xdr:spPr>
        <a:xfrm>
          <a:off x="1524001" y="4953000"/>
          <a:ext cx="167143" cy="162000"/>
        </a:xfrm>
        <a:prstGeom prst="rect">
          <a:avLst/>
        </a:prstGeom>
      </xdr:spPr>
    </xdr:pic>
    <xdr:clientData/>
  </xdr:twoCellAnchor>
  <xdr:twoCellAnchor editAs="oneCell">
    <xdr:from>
      <xdr:col>8</xdr:col>
      <xdr:colOff>1</xdr:colOff>
      <xdr:row>27</xdr:row>
      <xdr:rowOff>1</xdr:rowOff>
    </xdr:from>
    <xdr:to>
      <xdr:col>8</xdr:col>
      <xdr:colOff>167144</xdr:colOff>
      <xdr:row>27</xdr:row>
      <xdr:rowOff>167144</xdr:rowOff>
    </xdr:to>
    <xdr:pic>
      <xdr:nvPicPr>
        <xdr:cNvPr id="51" name="Picture 49">
          <a:extLst>
            <a:ext uri="{FF2B5EF4-FFF2-40B4-BE49-F238E27FC236}">
              <a16:creationId xmlns:a16="http://schemas.microsoft.com/office/drawing/2014/main" id="{A8EC7F2F-9C27-48B4-B83D-A308A1FA7818}"/>
            </a:ext>
          </a:extLst>
        </xdr:cNvPr>
        <xdr:cNvPicPr>
          <a:picLocks noChangeAspect="1"/>
        </xdr:cNvPicPr>
      </xdr:nvPicPr>
      <xdr:blipFill>
        <a:blip xmlns:r="http://schemas.openxmlformats.org/officeDocument/2006/relationships" r:embed="rId49"/>
        <a:stretch>
          <a:fillRect/>
        </a:stretch>
      </xdr:blipFill>
      <xdr:spPr>
        <a:xfrm>
          <a:off x="1524001" y="5143501"/>
          <a:ext cx="167143" cy="167143"/>
        </a:xfrm>
        <a:prstGeom prst="rect">
          <a:avLst/>
        </a:prstGeom>
      </xdr:spPr>
    </xdr:pic>
    <xdr:clientData/>
  </xdr:twoCellAnchor>
  <xdr:twoCellAnchor editAs="oneCell">
    <xdr:from>
      <xdr:col>8</xdr:col>
      <xdr:colOff>1</xdr:colOff>
      <xdr:row>28</xdr:row>
      <xdr:rowOff>1</xdr:rowOff>
    </xdr:from>
    <xdr:to>
      <xdr:col>8</xdr:col>
      <xdr:colOff>164572</xdr:colOff>
      <xdr:row>28</xdr:row>
      <xdr:rowOff>164572</xdr:rowOff>
    </xdr:to>
    <xdr:pic>
      <xdr:nvPicPr>
        <xdr:cNvPr id="52" name="Picture 50">
          <a:extLst>
            <a:ext uri="{FF2B5EF4-FFF2-40B4-BE49-F238E27FC236}">
              <a16:creationId xmlns:a16="http://schemas.microsoft.com/office/drawing/2014/main" id="{232DCA83-E930-468B-BBB7-0A5F1CB66520}"/>
            </a:ext>
          </a:extLst>
        </xdr:cNvPr>
        <xdr:cNvPicPr>
          <a:picLocks noChangeAspect="1"/>
        </xdr:cNvPicPr>
      </xdr:nvPicPr>
      <xdr:blipFill>
        <a:blip xmlns:r="http://schemas.openxmlformats.org/officeDocument/2006/relationships" r:embed="rId50"/>
        <a:stretch>
          <a:fillRect/>
        </a:stretch>
      </xdr:blipFill>
      <xdr:spPr>
        <a:xfrm>
          <a:off x="1524001" y="5334001"/>
          <a:ext cx="164571" cy="164571"/>
        </a:xfrm>
        <a:prstGeom prst="rect">
          <a:avLst/>
        </a:prstGeom>
      </xdr:spPr>
    </xdr:pic>
    <xdr:clientData/>
  </xdr:twoCellAnchor>
  <xdr:twoCellAnchor editAs="oneCell">
    <xdr:from>
      <xdr:col>7</xdr:col>
      <xdr:colOff>42610</xdr:colOff>
      <xdr:row>1</xdr:row>
      <xdr:rowOff>178823</xdr:rowOff>
    </xdr:from>
    <xdr:to>
      <xdr:col>7</xdr:col>
      <xdr:colOff>135181</xdr:colOff>
      <xdr:row>4</xdr:row>
      <xdr:rowOff>8466</xdr:rowOff>
    </xdr:to>
    <xdr:pic>
      <xdr:nvPicPr>
        <xdr:cNvPr id="53" name="Picture 51">
          <a:extLst>
            <a:ext uri="{FF2B5EF4-FFF2-40B4-BE49-F238E27FC236}">
              <a16:creationId xmlns:a16="http://schemas.microsoft.com/office/drawing/2014/main" id="{700C6794-D6F4-4F51-8F12-C709A67C95E1}"/>
            </a:ext>
          </a:extLst>
        </xdr:cNvPr>
        <xdr:cNvPicPr>
          <a:picLocks noChangeAspect="1"/>
        </xdr:cNvPicPr>
      </xdr:nvPicPr>
      <xdr:blipFill>
        <a:blip xmlns:r="http://schemas.openxmlformats.org/officeDocument/2006/relationships" r:embed="rId51"/>
        <a:stretch>
          <a:fillRect/>
        </a:stretch>
      </xdr:blipFill>
      <xdr:spPr>
        <a:xfrm>
          <a:off x="1376110" y="369323"/>
          <a:ext cx="92571" cy="401143"/>
        </a:xfrm>
        <a:prstGeom prst="rect">
          <a:avLst/>
        </a:prstGeom>
      </xdr:spPr>
    </xdr:pic>
    <xdr:clientData/>
  </xdr:twoCellAnchor>
  <xdr:twoCellAnchor editAs="oneCell">
    <xdr:from>
      <xdr:col>8</xdr:col>
      <xdr:colOff>64699</xdr:colOff>
      <xdr:row>3</xdr:row>
      <xdr:rowOff>42407</xdr:rowOff>
    </xdr:from>
    <xdr:to>
      <xdr:col>9</xdr:col>
      <xdr:colOff>182814</xdr:colOff>
      <xdr:row>3</xdr:row>
      <xdr:rowOff>134978</xdr:rowOff>
    </xdr:to>
    <xdr:pic>
      <xdr:nvPicPr>
        <xdr:cNvPr id="54" name="Picture 52">
          <a:extLst>
            <a:ext uri="{FF2B5EF4-FFF2-40B4-BE49-F238E27FC236}">
              <a16:creationId xmlns:a16="http://schemas.microsoft.com/office/drawing/2014/main" id="{6F8DE209-1864-4598-977F-1372C82DC030}"/>
            </a:ext>
          </a:extLst>
        </xdr:cNvPr>
        <xdr:cNvPicPr>
          <a:picLocks noChangeAspect="1"/>
        </xdr:cNvPicPr>
      </xdr:nvPicPr>
      <xdr:blipFill>
        <a:blip xmlns:r="http://schemas.openxmlformats.org/officeDocument/2006/relationships" r:embed="rId52"/>
        <a:stretch>
          <a:fillRect/>
        </a:stretch>
      </xdr:blipFill>
      <xdr:spPr>
        <a:xfrm>
          <a:off x="1588699" y="613907"/>
          <a:ext cx="363043" cy="92571"/>
        </a:xfrm>
        <a:prstGeom prst="rect">
          <a:avLst/>
        </a:prstGeom>
      </xdr:spPr>
    </xdr:pic>
    <xdr:clientData/>
  </xdr:twoCellAnchor>
  <xdr:twoCellAnchor editAs="oneCell">
    <xdr:from>
      <xdr:col>9</xdr:col>
      <xdr:colOff>28099</xdr:colOff>
      <xdr:row>28</xdr:row>
      <xdr:rowOff>46672</xdr:rowOff>
    </xdr:from>
    <xdr:to>
      <xdr:col>9</xdr:col>
      <xdr:colOff>159242</xdr:colOff>
      <xdr:row>28</xdr:row>
      <xdr:rowOff>141815</xdr:rowOff>
    </xdr:to>
    <xdr:pic>
      <xdr:nvPicPr>
        <xdr:cNvPr id="55" name="Picture 54">
          <a:extLst>
            <a:ext uri="{FF2B5EF4-FFF2-40B4-BE49-F238E27FC236}">
              <a16:creationId xmlns:a16="http://schemas.microsoft.com/office/drawing/2014/main" id="{5090208F-FF95-40AA-9417-C4E237F3B79D}"/>
            </a:ext>
          </a:extLst>
        </xdr:cNvPr>
        <xdr:cNvPicPr>
          <a:picLocks noChangeAspect="1"/>
        </xdr:cNvPicPr>
      </xdr:nvPicPr>
      <xdr:blipFill>
        <a:blip xmlns:r="http://schemas.openxmlformats.org/officeDocument/2006/relationships" r:embed="rId53"/>
        <a:stretch>
          <a:fillRect/>
        </a:stretch>
      </xdr:blipFill>
      <xdr:spPr>
        <a:xfrm>
          <a:off x="1742599" y="5380672"/>
          <a:ext cx="131143" cy="95143"/>
        </a:xfrm>
        <a:prstGeom prst="rect">
          <a:avLst/>
        </a:prstGeom>
      </xdr:spPr>
    </xdr:pic>
    <xdr:clientData/>
  </xdr:twoCellAnchor>
  <xdr:twoCellAnchor editAs="oneCell">
    <xdr:from>
      <xdr:col>5</xdr:col>
      <xdr:colOff>54517</xdr:colOff>
      <xdr:row>3</xdr:row>
      <xdr:rowOff>6435</xdr:rowOff>
    </xdr:from>
    <xdr:to>
      <xdr:col>5</xdr:col>
      <xdr:colOff>113660</xdr:colOff>
      <xdr:row>4</xdr:row>
      <xdr:rowOff>6221</xdr:rowOff>
    </xdr:to>
    <xdr:pic>
      <xdr:nvPicPr>
        <xdr:cNvPr id="56" name="Picture 55">
          <a:extLst>
            <a:ext uri="{FF2B5EF4-FFF2-40B4-BE49-F238E27FC236}">
              <a16:creationId xmlns:a16="http://schemas.microsoft.com/office/drawing/2014/main" id="{B8D7FDDC-07DC-440F-AEC1-097F2085D79E}"/>
            </a:ext>
          </a:extLst>
        </xdr:cNvPr>
        <xdr:cNvPicPr>
          <a:picLocks noChangeAspect="1"/>
        </xdr:cNvPicPr>
      </xdr:nvPicPr>
      <xdr:blipFill>
        <a:blip xmlns:r="http://schemas.openxmlformats.org/officeDocument/2006/relationships" r:embed="rId54"/>
        <a:stretch>
          <a:fillRect/>
        </a:stretch>
      </xdr:blipFill>
      <xdr:spPr>
        <a:xfrm>
          <a:off x="1007017" y="577935"/>
          <a:ext cx="59143" cy="190286"/>
        </a:xfrm>
        <a:prstGeom prst="rect">
          <a:avLst/>
        </a:prstGeom>
      </xdr:spPr>
    </xdr:pic>
    <xdr:clientData/>
  </xdr:twoCellAnchor>
  <xdr:twoCellAnchor editAs="oneCell">
    <xdr:from>
      <xdr:col>4</xdr:col>
      <xdr:colOff>202407</xdr:colOff>
      <xdr:row>5</xdr:row>
      <xdr:rowOff>66219</xdr:rowOff>
    </xdr:from>
    <xdr:to>
      <xdr:col>5</xdr:col>
      <xdr:colOff>137023</xdr:colOff>
      <xdr:row>5</xdr:row>
      <xdr:rowOff>125362</xdr:rowOff>
    </xdr:to>
    <xdr:pic>
      <xdr:nvPicPr>
        <xdr:cNvPr id="57" name="Picture 56">
          <a:extLst>
            <a:ext uri="{FF2B5EF4-FFF2-40B4-BE49-F238E27FC236}">
              <a16:creationId xmlns:a16="http://schemas.microsoft.com/office/drawing/2014/main" id="{5F7D68DD-2554-4C09-9A84-461E8677EF0A}"/>
            </a:ext>
          </a:extLst>
        </xdr:cNvPr>
        <xdr:cNvPicPr>
          <a:picLocks noChangeAspect="1"/>
        </xdr:cNvPicPr>
      </xdr:nvPicPr>
      <xdr:blipFill>
        <a:blip xmlns:r="http://schemas.openxmlformats.org/officeDocument/2006/relationships" r:embed="rId55"/>
        <a:stretch>
          <a:fillRect/>
        </a:stretch>
      </xdr:blipFill>
      <xdr:spPr>
        <a:xfrm>
          <a:off x="954882" y="1018719"/>
          <a:ext cx="179545" cy="59143"/>
        </a:xfrm>
        <a:prstGeom prst="rect">
          <a:avLst/>
        </a:prstGeom>
      </xdr:spPr>
    </xdr:pic>
    <xdr:clientData/>
  </xdr:twoCellAnchor>
  <xdr:twoCellAnchor editAs="oneCell">
    <xdr:from>
      <xdr:col>3</xdr:col>
      <xdr:colOff>81064</xdr:colOff>
      <xdr:row>2</xdr:row>
      <xdr:rowOff>178341</xdr:rowOff>
    </xdr:from>
    <xdr:to>
      <xdr:col>3</xdr:col>
      <xdr:colOff>135064</xdr:colOff>
      <xdr:row>4</xdr:row>
      <xdr:rowOff>10770</xdr:rowOff>
    </xdr:to>
    <xdr:pic>
      <xdr:nvPicPr>
        <xdr:cNvPr id="58" name="Picture 57">
          <a:extLst>
            <a:ext uri="{FF2B5EF4-FFF2-40B4-BE49-F238E27FC236}">
              <a16:creationId xmlns:a16="http://schemas.microsoft.com/office/drawing/2014/main" id="{075CA83B-AB20-40D2-8635-B2A792C555A2}"/>
            </a:ext>
          </a:extLst>
        </xdr:cNvPr>
        <xdr:cNvPicPr>
          <a:picLocks noChangeAspect="1"/>
        </xdr:cNvPicPr>
      </xdr:nvPicPr>
      <xdr:blipFill>
        <a:blip xmlns:r="http://schemas.openxmlformats.org/officeDocument/2006/relationships" r:embed="rId56"/>
        <a:stretch>
          <a:fillRect/>
        </a:stretch>
      </xdr:blipFill>
      <xdr:spPr>
        <a:xfrm>
          <a:off x="652564" y="559341"/>
          <a:ext cx="54000" cy="213429"/>
        </a:xfrm>
        <a:prstGeom prst="rect">
          <a:avLst/>
        </a:prstGeom>
      </xdr:spPr>
    </xdr:pic>
    <xdr:clientData/>
  </xdr:twoCellAnchor>
  <xdr:twoCellAnchor editAs="oneCell">
    <xdr:from>
      <xdr:col>2</xdr:col>
      <xdr:colOff>204788</xdr:colOff>
      <xdr:row>5</xdr:row>
      <xdr:rowOff>52362</xdr:rowOff>
    </xdr:from>
    <xdr:to>
      <xdr:col>3</xdr:col>
      <xdr:colOff>154238</xdr:colOff>
      <xdr:row>5</xdr:row>
      <xdr:rowOff>106362</xdr:rowOff>
    </xdr:to>
    <xdr:pic>
      <xdr:nvPicPr>
        <xdr:cNvPr id="59" name="Picture 58">
          <a:extLst>
            <a:ext uri="{FF2B5EF4-FFF2-40B4-BE49-F238E27FC236}">
              <a16:creationId xmlns:a16="http://schemas.microsoft.com/office/drawing/2014/main" id="{046C78AA-2772-4798-9AD9-D131DACC5CDB}"/>
            </a:ext>
          </a:extLst>
        </xdr:cNvPr>
        <xdr:cNvPicPr>
          <a:picLocks noChangeAspect="1"/>
        </xdr:cNvPicPr>
      </xdr:nvPicPr>
      <xdr:blipFill>
        <a:blip xmlns:r="http://schemas.openxmlformats.org/officeDocument/2006/relationships" r:embed="rId57"/>
        <a:stretch>
          <a:fillRect/>
        </a:stretch>
      </xdr:blipFill>
      <xdr:spPr>
        <a:xfrm>
          <a:off x="566738" y="1004862"/>
          <a:ext cx="194379" cy="54000"/>
        </a:xfrm>
        <a:prstGeom prst="rect">
          <a:avLst/>
        </a:prstGeom>
      </xdr:spPr>
    </xdr:pic>
    <xdr:clientData/>
  </xdr:twoCellAnchor>
  <xdr:twoCellAnchor editAs="oneCell">
    <xdr:from>
      <xdr:col>9</xdr:col>
      <xdr:colOff>1</xdr:colOff>
      <xdr:row>24</xdr:row>
      <xdr:rowOff>1</xdr:rowOff>
    </xdr:from>
    <xdr:to>
      <xdr:col>9</xdr:col>
      <xdr:colOff>102858</xdr:colOff>
      <xdr:row>25</xdr:row>
      <xdr:rowOff>22930</xdr:rowOff>
    </xdr:to>
    <xdr:pic>
      <xdr:nvPicPr>
        <xdr:cNvPr id="60" name="Picture 59">
          <a:extLst>
            <a:ext uri="{FF2B5EF4-FFF2-40B4-BE49-F238E27FC236}">
              <a16:creationId xmlns:a16="http://schemas.microsoft.com/office/drawing/2014/main" id="{B8AABA59-7F0E-4E72-B851-1EDF0975E4AC}"/>
            </a:ext>
          </a:extLst>
        </xdr:cNvPr>
        <xdr:cNvPicPr>
          <a:picLocks noChangeAspect="1"/>
        </xdr:cNvPicPr>
      </xdr:nvPicPr>
      <xdr:blipFill>
        <a:blip xmlns:r="http://schemas.openxmlformats.org/officeDocument/2006/relationships" r:embed="rId58"/>
        <a:stretch>
          <a:fillRect/>
        </a:stretch>
      </xdr:blipFill>
      <xdr:spPr>
        <a:xfrm>
          <a:off x="1714501" y="4572001"/>
          <a:ext cx="102857" cy="213429"/>
        </a:xfrm>
        <a:prstGeom prst="rect">
          <a:avLst/>
        </a:prstGeom>
      </xdr:spPr>
    </xdr:pic>
    <xdr:clientData/>
  </xdr:twoCellAnchor>
  <xdr:twoCellAnchor editAs="oneCell">
    <xdr:from>
      <xdr:col>9</xdr:col>
      <xdr:colOff>1</xdr:colOff>
      <xdr:row>25</xdr:row>
      <xdr:rowOff>1</xdr:rowOff>
    </xdr:from>
    <xdr:to>
      <xdr:col>9</xdr:col>
      <xdr:colOff>194380</xdr:colOff>
      <xdr:row>25</xdr:row>
      <xdr:rowOff>102858</xdr:rowOff>
    </xdr:to>
    <xdr:pic>
      <xdr:nvPicPr>
        <xdr:cNvPr id="61" name="Picture 60">
          <a:extLst>
            <a:ext uri="{FF2B5EF4-FFF2-40B4-BE49-F238E27FC236}">
              <a16:creationId xmlns:a16="http://schemas.microsoft.com/office/drawing/2014/main" id="{DEBC498A-7FFC-43BB-A78C-C904FD2CF713}"/>
            </a:ext>
          </a:extLst>
        </xdr:cNvPr>
        <xdr:cNvPicPr>
          <a:picLocks noChangeAspect="1"/>
        </xdr:cNvPicPr>
      </xdr:nvPicPr>
      <xdr:blipFill>
        <a:blip xmlns:r="http://schemas.openxmlformats.org/officeDocument/2006/relationships" r:embed="rId59"/>
        <a:stretch>
          <a:fillRect/>
        </a:stretch>
      </xdr:blipFill>
      <xdr:spPr>
        <a:xfrm>
          <a:off x="1714501" y="4762501"/>
          <a:ext cx="194379" cy="102857"/>
        </a:xfrm>
        <a:prstGeom prst="rect">
          <a:avLst/>
        </a:prstGeom>
      </xdr:spPr>
    </xdr:pic>
    <xdr:clientData/>
  </xdr:twoCellAnchor>
  <xdr:twoCellAnchor editAs="oneCell">
    <xdr:from>
      <xdr:col>18</xdr:col>
      <xdr:colOff>0</xdr:colOff>
      <xdr:row>5</xdr:row>
      <xdr:rowOff>0</xdr:rowOff>
    </xdr:from>
    <xdr:to>
      <xdr:col>18</xdr:col>
      <xdr:colOff>180000</xdr:colOff>
      <xdr:row>5</xdr:row>
      <xdr:rowOff>180000</xdr:rowOff>
    </xdr:to>
    <xdr:pic>
      <xdr:nvPicPr>
        <xdr:cNvPr id="62" name="Picture 61">
          <a:extLst>
            <a:ext uri="{FF2B5EF4-FFF2-40B4-BE49-F238E27FC236}">
              <a16:creationId xmlns:a16="http://schemas.microsoft.com/office/drawing/2014/main" id="{3A765A18-727A-4451-BA6D-2A7613FCD05D}"/>
            </a:ext>
          </a:extLst>
        </xdr:cNvPr>
        <xdr:cNvPicPr>
          <a:picLocks noChangeAspect="1"/>
        </xdr:cNvPicPr>
      </xdr:nvPicPr>
      <xdr:blipFill>
        <a:blip xmlns:r="http://schemas.openxmlformats.org/officeDocument/2006/relationships" r:embed="rId60"/>
        <a:stretch>
          <a:fillRect/>
        </a:stretch>
      </xdr:blipFill>
      <xdr:spPr>
        <a:xfrm>
          <a:off x="3429000" y="952500"/>
          <a:ext cx="180000" cy="180000"/>
        </a:xfrm>
        <a:prstGeom prst="rect">
          <a:avLst/>
        </a:prstGeom>
      </xdr:spPr>
    </xdr:pic>
    <xdr:clientData/>
  </xdr:twoCellAnchor>
  <xdr:twoCellAnchor editAs="oneCell">
    <xdr:from>
      <xdr:col>18</xdr:col>
      <xdr:colOff>0</xdr:colOff>
      <xdr:row>9</xdr:row>
      <xdr:rowOff>0</xdr:rowOff>
    </xdr:from>
    <xdr:to>
      <xdr:col>18</xdr:col>
      <xdr:colOff>180000</xdr:colOff>
      <xdr:row>9</xdr:row>
      <xdr:rowOff>180000</xdr:rowOff>
    </xdr:to>
    <xdr:pic>
      <xdr:nvPicPr>
        <xdr:cNvPr id="63" name="Picture 62">
          <a:extLst>
            <a:ext uri="{FF2B5EF4-FFF2-40B4-BE49-F238E27FC236}">
              <a16:creationId xmlns:a16="http://schemas.microsoft.com/office/drawing/2014/main" id="{FAA11201-CB0A-4CC0-8D03-33A56A3C6D88}"/>
            </a:ext>
          </a:extLst>
        </xdr:cNvPr>
        <xdr:cNvPicPr>
          <a:picLocks noChangeAspect="1"/>
        </xdr:cNvPicPr>
      </xdr:nvPicPr>
      <xdr:blipFill>
        <a:blip xmlns:r="http://schemas.openxmlformats.org/officeDocument/2006/relationships" r:embed="rId61"/>
        <a:stretch>
          <a:fillRect/>
        </a:stretch>
      </xdr:blipFill>
      <xdr:spPr>
        <a:xfrm>
          <a:off x="4408714" y="1714500"/>
          <a:ext cx="180000" cy="180000"/>
        </a:xfrm>
        <a:prstGeom prst="rect">
          <a:avLst/>
        </a:prstGeom>
      </xdr:spPr>
    </xdr:pic>
    <xdr:clientData/>
  </xdr:twoCellAnchor>
  <xdr:twoCellAnchor editAs="oneCell">
    <xdr:from>
      <xdr:col>19</xdr:col>
      <xdr:colOff>0</xdr:colOff>
      <xdr:row>9</xdr:row>
      <xdr:rowOff>0</xdr:rowOff>
    </xdr:from>
    <xdr:to>
      <xdr:col>19</xdr:col>
      <xdr:colOff>180000</xdr:colOff>
      <xdr:row>9</xdr:row>
      <xdr:rowOff>180000</xdr:rowOff>
    </xdr:to>
    <xdr:pic>
      <xdr:nvPicPr>
        <xdr:cNvPr id="64" name="Picture 63">
          <a:extLst>
            <a:ext uri="{FF2B5EF4-FFF2-40B4-BE49-F238E27FC236}">
              <a16:creationId xmlns:a16="http://schemas.microsoft.com/office/drawing/2014/main" id="{03EE670D-181C-4A7F-A9A1-519255797018}"/>
            </a:ext>
          </a:extLst>
        </xdr:cNvPr>
        <xdr:cNvPicPr>
          <a:picLocks noChangeAspect="1"/>
        </xdr:cNvPicPr>
      </xdr:nvPicPr>
      <xdr:blipFill>
        <a:blip xmlns:r="http://schemas.openxmlformats.org/officeDocument/2006/relationships" r:embed="rId62"/>
        <a:stretch>
          <a:fillRect/>
        </a:stretch>
      </xdr:blipFill>
      <xdr:spPr>
        <a:xfrm>
          <a:off x="3619500" y="1714500"/>
          <a:ext cx="180000" cy="180000"/>
        </a:xfrm>
        <a:prstGeom prst="rect">
          <a:avLst/>
        </a:prstGeom>
      </xdr:spPr>
    </xdr:pic>
    <xdr:clientData/>
  </xdr:twoCellAnchor>
  <xdr:twoCellAnchor editAs="oneCell">
    <xdr:from>
      <xdr:col>20</xdr:col>
      <xdr:colOff>0</xdr:colOff>
      <xdr:row>9</xdr:row>
      <xdr:rowOff>0</xdr:rowOff>
    </xdr:from>
    <xdr:to>
      <xdr:col>20</xdr:col>
      <xdr:colOff>180000</xdr:colOff>
      <xdr:row>9</xdr:row>
      <xdr:rowOff>180000</xdr:rowOff>
    </xdr:to>
    <xdr:pic>
      <xdr:nvPicPr>
        <xdr:cNvPr id="65" name="Picture 64">
          <a:extLst>
            <a:ext uri="{FF2B5EF4-FFF2-40B4-BE49-F238E27FC236}">
              <a16:creationId xmlns:a16="http://schemas.microsoft.com/office/drawing/2014/main" id="{D3F3681C-2690-4F50-8A85-ADC3F04CE48E}"/>
            </a:ext>
          </a:extLst>
        </xdr:cNvPr>
        <xdr:cNvPicPr>
          <a:picLocks noChangeAspect="1"/>
        </xdr:cNvPicPr>
      </xdr:nvPicPr>
      <xdr:blipFill>
        <a:blip xmlns:r="http://schemas.openxmlformats.org/officeDocument/2006/relationships" r:embed="rId63"/>
        <a:stretch>
          <a:fillRect/>
        </a:stretch>
      </xdr:blipFill>
      <xdr:spPr>
        <a:xfrm>
          <a:off x="3810000" y="1714500"/>
          <a:ext cx="180000" cy="180000"/>
        </a:xfrm>
        <a:prstGeom prst="rect">
          <a:avLst/>
        </a:prstGeom>
      </xdr:spPr>
    </xdr:pic>
    <xdr:clientData/>
  </xdr:twoCellAnchor>
  <xdr:twoCellAnchor editAs="oneCell">
    <xdr:from>
      <xdr:col>18</xdr:col>
      <xdr:colOff>0</xdr:colOff>
      <xdr:row>11</xdr:row>
      <xdr:rowOff>0</xdr:rowOff>
    </xdr:from>
    <xdr:to>
      <xdr:col>18</xdr:col>
      <xdr:colOff>180000</xdr:colOff>
      <xdr:row>11</xdr:row>
      <xdr:rowOff>180000</xdr:rowOff>
    </xdr:to>
    <xdr:pic>
      <xdr:nvPicPr>
        <xdr:cNvPr id="66" name="Picture 65">
          <a:extLst>
            <a:ext uri="{FF2B5EF4-FFF2-40B4-BE49-F238E27FC236}">
              <a16:creationId xmlns:a16="http://schemas.microsoft.com/office/drawing/2014/main" id="{F44BEBCF-B7AD-4FC0-BBCD-D74ACD5BCC22}"/>
            </a:ext>
          </a:extLst>
        </xdr:cNvPr>
        <xdr:cNvPicPr>
          <a:picLocks noChangeAspect="1"/>
        </xdr:cNvPicPr>
      </xdr:nvPicPr>
      <xdr:blipFill>
        <a:blip xmlns:r="http://schemas.openxmlformats.org/officeDocument/2006/relationships" r:embed="rId64"/>
        <a:stretch>
          <a:fillRect/>
        </a:stretch>
      </xdr:blipFill>
      <xdr:spPr>
        <a:xfrm>
          <a:off x="3429000" y="2095500"/>
          <a:ext cx="180000" cy="180000"/>
        </a:xfrm>
        <a:prstGeom prst="rect">
          <a:avLst/>
        </a:prstGeom>
      </xdr:spPr>
    </xdr:pic>
    <xdr:clientData/>
  </xdr:twoCellAnchor>
  <xdr:twoCellAnchor editAs="oneCell">
    <xdr:from>
      <xdr:col>18</xdr:col>
      <xdr:colOff>0</xdr:colOff>
      <xdr:row>7</xdr:row>
      <xdr:rowOff>0</xdr:rowOff>
    </xdr:from>
    <xdr:to>
      <xdr:col>18</xdr:col>
      <xdr:colOff>180000</xdr:colOff>
      <xdr:row>7</xdr:row>
      <xdr:rowOff>180000</xdr:rowOff>
    </xdr:to>
    <xdr:pic>
      <xdr:nvPicPr>
        <xdr:cNvPr id="67" name="Picture 66">
          <a:extLst>
            <a:ext uri="{FF2B5EF4-FFF2-40B4-BE49-F238E27FC236}">
              <a16:creationId xmlns:a16="http://schemas.microsoft.com/office/drawing/2014/main" id="{B4CF9C10-E083-4A87-B713-107D4D7636A2}"/>
            </a:ext>
          </a:extLst>
        </xdr:cNvPr>
        <xdr:cNvPicPr>
          <a:picLocks noChangeAspect="1"/>
        </xdr:cNvPicPr>
      </xdr:nvPicPr>
      <xdr:blipFill>
        <a:blip xmlns:r="http://schemas.openxmlformats.org/officeDocument/2006/relationships" r:embed="rId65"/>
        <a:stretch>
          <a:fillRect/>
        </a:stretch>
      </xdr:blipFill>
      <xdr:spPr>
        <a:xfrm>
          <a:off x="3429000" y="1333500"/>
          <a:ext cx="180000" cy="180000"/>
        </a:xfrm>
        <a:prstGeom prst="rect">
          <a:avLst/>
        </a:prstGeom>
      </xdr:spPr>
    </xdr:pic>
    <xdr:clientData/>
  </xdr:twoCellAnchor>
  <xdr:twoCellAnchor editAs="oneCell">
    <xdr:from>
      <xdr:col>19</xdr:col>
      <xdr:colOff>0</xdr:colOff>
      <xdr:row>5</xdr:row>
      <xdr:rowOff>0</xdr:rowOff>
    </xdr:from>
    <xdr:to>
      <xdr:col>19</xdr:col>
      <xdr:colOff>180000</xdr:colOff>
      <xdr:row>5</xdr:row>
      <xdr:rowOff>180000</xdr:rowOff>
    </xdr:to>
    <xdr:pic>
      <xdr:nvPicPr>
        <xdr:cNvPr id="68" name="Picture 67">
          <a:extLst>
            <a:ext uri="{FF2B5EF4-FFF2-40B4-BE49-F238E27FC236}">
              <a16:creationId xmlns:a16="http://schemas.microsoft.com/office/drawing/2014/main" id="{7A22A45C-A05A-4D11-A22F-FD3096660B4F}"/>
            </a:ext>
          </a:extLst>
        </xdr:cNvPr>
        <xdr:cNvPicPr>
          <a:picLocks noChangeAspect="1"/>
        </xdr:cNvPicPr>
      </xdr:nvPicPr>
      <xdr:blipFill>
        <a:blip xmlns:r="http://schemas.openxmlformats.org/officeDocument/2006/relationships" r:embed="rId66"/>
        <a:stretch>
          <a:fillRect/>
        </a:stretch>
      </xdr:blipFill>
      <xdr:spPr>
        <a:xfrm>
          <a:off x="3619500" y="952500"/>
          <a:ext cx="180000" cy="180000"/>
        </a:xfrm>
        <a:prstGeom prst="rect">
          <a:avLst/>
        </a:prstGeom>
      </xdr:spPr>
    </xdr:pic>
    <xdr:clientData/>
  </xdr:twoCellAnchor>
  <xdr:twoCellAnchor editAs="oneCell">
    <xdr:from>
      <xdr:col>20</xdr:col>
      <xdr:colOff>0</xdr:colOff>
      <xdr:row>5</xdr:row>
      <xdr:rowOff>0</xdr:rowOff>
    </xdr:from>
    <xdr:to>
      <xdr:col>20</xdr:col>
      <xdr:colOff>180000</xdr:colOff>
      <xdr:row>5</xdr:row>
      <xdr:rowOff>180000</xdr:rowOff>
    </xdr:to>
    <xdr:pic>
      <xdr:nvPicPr>
        <xdr:cNvPr id="69" name="Picture 68">
          <a:extLst>
            <a:ext uri="{FF2B5EF4-FFF2-40B4-BE49-F238E27FC236}">
              <a16:creationId xmlns:a16="http://schemas.microsoft.com/office/drawing/2014/main" id="{1CED4E2D-42C3-4475-961E-30333767A23D}"/>
            </a:ext>
          </a:extLst>
        </xdr:cNvPr>
        <xdr:cNvPicPr>
          <a:picLocks noChangeAspect="1"/>
        </xdr:cNvPicPr>
      </xdr:nvPicPr>
      <xdr:blipFill>
        <a:blip xmlns:r="http://schemas.openxmlformats.org/officeDocument/2006/relationships" r:embed="rId67"/>
        <a:stretch>
          <a:fillRect/>
        </a:stretch>
      </xdr:blipFill>
      <xdr:spPr>
        <a:xfrm>
          <a:off x="3810000" y="952500"/>
          <a:ext cx="180000" cy="180000"/>
        </a:xfrm>
        <a:prstGeom prst="rect">
          <a:avLst/>
        </a:prstGeom>
      </xdr:spPr>
    </xdr:pic>
    <xdr:clientData/>
  </xdr:twoCellAnchor>
  <xdr:twoCellAnchor editAs="oneCell">
    <xdr:from>
      <xdr:col>19</xdr:col>
      <xdr:colOff>0</xdr:colOff>
      <xdr:row>3</xdr:row>
      <xdr:rowOff>0</xdr:rowOff>
    </xdr:from>
    <xdr:to>
      <xdr:col>19</xdr:col>
      <xdr:colOff>180000</xdr:colOff>
      <xdr:row>3</xdr:row>
      <xdr:rowOff>180000</xdr:rowOff>
    </xdr:to>
    <xdr:pic>
      <xdr:nvPicPr>
        <xdr:cNvPr id="70" name="Picture 69">
          <a:extLst>
            <a:ext uri="{FF2B5EF4-FFF2-40B4-BE49-F238E27FC236}">
              <a16:creationId xmlns:a16="http://schemas.microsoft.com/office/drawing/2014/main" id="{542F185A-030F-4F0D-9F62-D6372B608B23}"/>
            </a:ext>
          </a:extLst>
        </xdr:cNvPr>
        <xdr:cNvPicPr>
          <a:picLocks noChangeAspect="1"/>
        </xdr:cNvPicPr>
      </xdr:nvPicPr>
      <xdr:blipFill>
        <a:blip xmlns:r="http://schemas.openxmlformats.org/officeDocument/2006/relationships" r:embed="rId68"/>
        <a:stretch>
          <a:fillRect/>
        </a:stretch>
      </xdr:blipFill>
      <xdr:spPr>
        <a:xfrm>
          <a:off x="3619500" y="571500"/>
          <a:ext cx="180000" cy="180000"/>
        </a:xfrm>
        <a:prstGeom prst="rect">
          <a:avLst/>
        </a:prstGeom>
      </xdr:spPr>
    </xdr:pic>
    <xdr:clientData/>
  </xdr:twoCellAnchor>
  <xdr:twoCellAnchor editAs="oneCell">
    <xdr:from>
      <xdr:col>20</xdr:col>
      <xdr:colOff>0</xdr:colOff>
      <xdr:row>3</xdr:row>
      <xdr:rowOff>0</xdr:rowOff>
    </xdr:from>
    <xdr:to>
      <xdr:col>20</xdr:col>
      <xdr:colOff>180000</xdr:colOff>
      <xdr:row>3</xdr:row>
      <xdr:rowOff>180000</xdr:rowOff>
    </xdr:to>
    <xdr:pic>
      <xdr:nvPicPr>
        <xdr:cNvPr id="71" name="Picture 70">
          <a:extLst>
            <a:ext uri="{FF2B5EF4-FFF2-40B4-BE49-F238E27FC236}">
              <a16:creationId xmlns:a16="http://schemas.microsoft.com/office/drawing/2014/main" id="{F7C389F5-4EC6-4C10-84E6-0687AEB4070A}"/>
            </a:ext>
          </a:extLst>
        </xdr:cNvPr>
        <xdr:cNvPicPr>
          <a:picLocks noChangeAspect="1"/>
        </xdr:cNvPicPr>
      </xdr:nvPicPr>
      <xdr:blipFill>
        <a:blip xmlns:r="http://schemas.openxmlformats.org/officeDocument/2006/relationships" r:embed="rId69"/>
        <a:stretch>
          <a:fillRect/>
        </a:stretch>
      </xdr:blipFill>
      <xdr:spPr>
        <a:xfrm>
          <a:off x="3810000" y="571500"/>
          <a:ext cx="180000" cy="180000"/>
        </a:xfrm>
        <a:prstGeom prst="rect">
          <a:avLst/>
        </a:prstGeom>
      </xdr:spPr>
    </xdr:pic>
    <xdr:clientData/>
  </xdr:twoCellAnchor>
  <xdr:twoCellAnchor editAs="oneCell">
    <xdr:from>
      <xdr:col>21</xdr:col>
      <xdr:colOff>0</xdr:colOff>
      <xdr:row>3</xdr:row>
      <xdr:rowOff>0</xdr:rowOff>
    </xdr:from>
    <xdr:to>
      <xdr:col>21</xdr:col>
      <xdr:colOff>180000</xdr:colOff>
      <xdr:row>3</xdr:row>
      <xdr:rowOff>180000</xdr:rowOff>
    </xdr:to>
    <xdr:pic>
      <xdr:nvPicPr>
        <xdr:cNvPr id="72" name="Picture 71">
          <a:extLst>
            <a:ext uri="{FF2B5EF4-FFF2-40B4-BE49-F238E27FC236}">
              <a16:creationId xmlns:a16="http://schemas.microsoft.com/office/drawing/2014/main" id="{2A2196B7-D43B-4137-9209-1F47AFAF4836}"/>
            </a:ext>
          </a:extLst>
        </xdr:cNvPr>
        <xdr:cNvPicPr>
          <a:picLocks noChangeAspect="1"/>
        </xdr:cNvPicPr>
      </xdr:nvPicPr>
      <xdr:blipFill>
        <a:blip xmlns:r="http://schemas.openxmlformats.org/officeDocument/2006/relationships" r:embed="rId70"/>
        <a:stretch>
          <a:fillRect/>
        </a:stretch>
      </xdr:blipFill>
      <xdr:spPr>
        <a:xfrm>
          <a:off x="4000500" y="571500"/>
          <a:ext cx="180000" cy="180000"/>
        </a:xfrm>
        <a:prstGeom prst="rect">
          <a:avLst/>
        </a:prstGeom>
      </xdr:spPr>
    </xdr:pic>
    <xdr:clientData/>
  </xdr:twoCellAnchor>
  <xdr:twoCellAnchor editAs="oneCell">
    <xdr:from>
      <xdr:col>19</xdr:col>
      <xdr:colOff>0</xdr:colOff>
      <xdr:row>11</xdr:row>
      <xdr:rowOff>0</xdr:rowOff>
    </xdr:from>
    <xdr:to>
      <xdr:col>19</xdr:col>
      <xdr:colOff>180000</xdr:colOff>
      <xdr:row>11</xdr:row>
      <xdr:rowOff>180000</xdr:rowOff>
    </xdr:to>
    <xdr:pic>
      <xdr:nvPicPr>
        <xdr:cNvPr id="73" name="Picture 72">
          <a:extLst>
            <a:ext uri="{FF2B5EF4-FFF2-40B4-BE49-F238E27FC236}">
              <a16:creationId xmlns:a16="http://schemas.microsoft.com/office/drawing/2014/main" id="{CB4338A9-3E11-4C00-8000-5E929271B08C}"/>
            </a:ext>
          </a:extLst>
        </xdr:cNvPr>
        <xdr:cNvPicPr>
          <a:picLocks noChangeAspect="1"/>
        </xdr:cNvPicPr>
      </xdr:nvPicPr>
      <xdr:blipFill>
        <a:blip xmlns:r="http://schemas.openxmlformats.org/officeDocument/2006/relationships" r:embed="rId71"/>
        <a:stretch>
          <a:fillRect/>
        </a:stretch>
      </xdr:blipFill>
      <xdr:spPr>
        <a:xfrm>
          <a:off x="3619500" y="2095500"/>
          <a:ext cx="180000" cy="180000"/>
        </a:xfrm>
        <a:prstGeom prst="rect">
          <a:avLst/>
        </a:prstGeom>
      </xdr:spPr>
    </xdr:pic>
    <xdr:clientData/>
  </xdr:twoCellAnchor>
  <xdr:twoCellAnchor editAs="oneCell">
    <xdr:from>
      <xdr:col>21</xdr:col>
      <xdr:colOff>0</xdr:colOff>
      <xdr:row>9</xdr:row>
      <xdr:rowOff>0</xdr:rowOff>
    </xdr:from>
    <xdr:to>
      <xdr:col>21</xdr:col>
      <xdr:colOff>180000</xdr:colOff>
      <xdr:row>9</xdr:row>
      <xdr:rowOff>180000</xdr:rowOff>
    </xdr:to>
    <xdr:pic>
      <xdr:nvPicPr>
        <xdr:cNvPr id="74" name="Picture 73">
          <a:extLst>
            <a:ext uri="{FF2B5EF4-FFF2-40B4-BE49-F238E27FC236}">
              <a16:creationId xmlns:a16="http://schemas.microsoft.com/office/drawing/2014/main" id="{0A0C57BE-4FE5-4A61-BBCD-D52FD52163D1}"/>
            </a:ext>
          </a:extLst>
        </xdr:cNvPr>
        <xdr:cNvPicPr>
          <a:picLocks noChangeAspect="1"/>
        </xdr:cNvPicPr>
      </xdr:nvPicPr>
      <xdr:blipFill>
        <a:blip xmlns:r="http://schemas.openxmlformats.org/officeDocument/2006/relationships" r:embed="rId72"/>
        <a:stretch>
          <a:fillRect/>
        </a:stretch>
      </xdr:blipFill>
      <xdr:spPr>
        <a:xfrm>
          <a:off x="4000500" y="1714500"/>
          <a:ext cx="180000" cy="180000"/>
        </a:xfrm>
        <a:prstGeom prst="rect">
          <a:avLst/>
        </a:prstGeom>
      </xdr:spPr>
    </xdr:pic>
    <xdr:clientData/>
  </xdr:twoCellAnchor>
  <xdr:twoCellAnchor editAs="oneCell">
    <xdr:from>
      <xdr:col>19</xdr:col>
      <xdr:colOff>0</xdr:colOff>
      <xdr:row>7</xdr:row>
      <xdr:rowOff>0</xdr:rowOff>
    </xdr:from>
    <xdr:to>
      <xdr:col>19</xdr:col>
      <xdr:colOff>180000</xdr:colOff>
      <xdr:row>7</xdr:row>
      <xdr:rowOff>180000</xdr:rowOff>
    </xdr:to>
    <xdr:pic>
      <xdr:nvPicPr>
        <xdr:cNvPr id="75" name="Picture 74">
          <a:extLst>
            <a:ext uri="{FF2B5EF4-FFF2-40B4-BE49-F238E27FC236}">
              <a16:creationId xmlns:a16="http://schemas.microsoft.com/office/drawing/2014/main" id="{008D98E7-51FF-4C55-AD7B-0E93B48DBC9E}"/>
            </a:ext>
          </a:extLst>
        </xdr:cNvPr>
        <xdr:cNvPicPr>
          <a:picLocks noChangeAspect="1"/>
        </xdr:cNvPicPr>
      </xdr:nvPicPr>
      <xdr:blipFill>
        <a:blip xmlns:r="http://schemas.openxmlformats.org/officeDocument/2006/relationships" r:embed="rId73"/>
        <a:stretch>
          <a:fillRect/>
        </a:stretch>
      </xdr:blipFill>
      <xdr:spPr>
        <a:xfrm>
          <a:off x="3619500" y="1333500"/>
          <a:ext cx="180000" cy="180000"/>
        </a:xfrm>
        <a:prstGeom prst="rect">
          <a:avLst/>
        </a:prstGeom>
      </xdr:spPr>
    </xdr:pic>
    <xdr:clientData/>
  </xdr:twoCellAnchor>
  <xdr:twoCellAnchor editAs="oneCell">
    <xdr:from>
      <xdr:col>21</xdr:col>
      <xdr:colOff>0</xdr:colOff>
      <xdr:row>5</xdr:row>
      <xdr:rowOff>0</xdr:rowOff>
    </xdr:from>
    <xdr:to>
      <xdr:col>21</xdr:col>
      <xdr:colOff>180000</xdr:colOff>
      <xdr:row>5</xdr:row>
      <xdr:rowOff>180000</xdr:rowOff>
    </xdr:to>
    <xdr:pic>
      <xdr:nvPicPr>
        <xdr:cNvPr id="76" name="Picture 75">
          <a:extLst>
            <a:ext uri="{FF2B5EF4-FFF2-40B4-BE49-F238E27FC236}">
              <a16:creationId xmlns:a16="http://schemas.microsoft.com/office/drawing/2014/main" id="{6A808840-8C6A-4374-9A28-E1AB5F832CA6}"/>
            </a:ext>
          </a:extLst>
        </xdr:cNvPr>
        <xdr:cNvPicPr>
          <a:picLocks noChangeAspect="1"/>
        </xdr:cNvPicPr>
      </xdr:nvPicPr>
      <xdr:blipFill>
        <a:blip xmlns:r="http://schemas.openxmlformats.org/officeDocument/2006/relationships" r:embed="rId74"/>
        <a:stretch>
          <a:fillRect/>
        </a:stretch>
      </xdr:blipFill>
      <xdr:spPr>
        <a:xfrm>
          <a:off x="4000500" y="952500"/>
          <a:ext cx="180000" cy="180000"/>
        </a:xfrm>
        <a:prstGeom prst="rect">
          <a:avLst/>
        </a:prstGeom>
      </xdr:spPr>
    </xdr:pic>
    <xdr:clientData/>
  </xdr:twoCellAnchor>
  <xdr:twoCellAnchor editAs="oneCell">
    <xdr:from>
      <xdr:col>20</xdr:col>
      <xdr:colOff>0</xdr:colOff>
      <xdr:row>7</xdr:row>
      <xdr:rowOff>0</xdr:rowOff>
    </xdr:from>
    <xdr:to>
      <xdr:col>20</xdr:col>
      <xdr:colOff>180000</xdr:colOff>
      <xdr:row>7</xdr:row>
      <xdr:rowOff>180000</xdr:rowOff>
    </xdr:to>
    <xdr:pic>
      <xdr:nvPicPr>
        <xdr:cNvPr id="77" name="Picture 76">
          <a:extLst>
            <a:ext uri="{FF2B5EF4-FFF2-40B4-BE49-F238E27FC236}">
              <a16:creationId xmlns:a16="http://schemas.microsoft.com/office/drawing/2014/main" id="{EA5C4165-247C-4724-A8FF-B55E5EB7825C}"/>
            </a:ext>
          </a:extLst>
        </xdr:cNvPr>
        <xdr:cNvPicPr>
          <a:picLocks noChangeAspect="1"/>
        </xdr:cNvPicPr>
      </xdr:nvPicPr>
      <xdr:blipFill>
        <a:blip xmlns:r="http://schemas.openxmlformats.org/officeDocument/2006/relationships" r:embed="rId75"/>
        <a:stretch>
          <a:fillRect/>
        </a:stretch>
      </xdr:blipFill>
      <xdr:spPr>
        <a:xfrm>
          <a:off x="3810000" y="1333500"/>
          <a:ext cx="180000" cy="180000"/>
        </a:xfrm>
        <a:prstGeom prst="rect">
          <a:avLst/>
        </a:prstGeom>
      </xdr:spPr>
    </xdr:pic>
    <xdr:clientData/>
  </xdr:twoCellAnchor>
  <xdr:twoCellAnchor editAs="oneCell">
    <xdr:from>
      <xdr:col>22</xdr:col>
      <xdr:colOff>0</xdr:colOff>
      <xdr:row>9</xdr:row>
      <xdr:rowOff>0</xdr:rowOff>
    </xdr:from>
    <xdr:to>
      <xdr:col>22</xdr:col>
      <xdr:colOff>180000</xdr:colOff>
      <xdr:row>9</xdr:row>
      <xdr:rowOff>180000</xdr:rowOff>
    </xdr:to>
    <xdr:pic>
      <xdr:nvPicPr>
        <xdr:cNvPr id="78" name="Picture 77">
          <a:extLst>
            <a:ext uri="{FF2B5EF4-FFF2-40B4-BE49-F238E27FC236}">
              <a16:creationId xmlns:a16="http://schemas.microsoft.com/office/drawing/2014/main" id="{3F0BB379-FB3E-4A10-8022-F64B2A0B8DC2}"/>
            </a:ext>
          </a:extLst>
        </xdr:cNvPr>
        <xdr:cNvPicPr>
          <a:picLocks noChangeAspect="1"/>
        </xdr:cNvPicPr>
      </xdr:nvPicPr>
      <xdr:blipFill>
        <a:blip xmlns:r="http://schemas.openxmlformats.org/officeDocument/2006/relationships" r:embed="rId76"/>
        <a:stretch>
          <a:fillRect/>
        </a:stretch>
      </xdr:blipFill>
      <xdr:spPr>
        <a:xfrm>
          <a:off x="4191000" y="1714500"/>
          <a:ext cx="180000" cy="180000"/>
        </a:xfrm>
        <a:prstGeom prst="rect">
          <a:avLst/>
        </a:prstGeom>
      </xdr:spPr>
    </xdr:pic>
    <xdr:clientData/>
  </xdr:twoCellAnchor>
  <xdr:twoCellAnchor editAs="oneCell">
    <xdr:from>
      <xdr:col>22</xdr:col>
      <xdr:colOff>0</xdr:colOff>
      <xdr:row>3</xdr:row>
      <xdr:rowOff>0</xdr:rowOff>
    </xdr:from>
    <xdr:to>
      <xdr:col>22</xdr:col>
      <xdr:colOff>180000</xdr:colOff>
      <xdr:row>3</xdr:row>
      <xdr:rowOff>180000</xdr:rowOff>
    </xdr:to>
    <xdr:pic>
      <xdr:nvPicPr>
        <xdr:cNvPr id="79" name="Picture 78">
          <a:extLst>
            <a:ext uri="{FF2B5EF4-FFF2-40B4-BE49-F238E27FC236}">
              <a16:creationId xmlns:a16="http://schemas.microsoft.com/office/drawing/2014/main" id="{C3732892-0A35-4319-ABBC-324D138CEC45}"/>
            </a:ext>
          </a:extLst>
        </xdr:cNvPr>
        <xdr:cNvPicPr>
          <a:picLocks noChangeAspect="1"/>
        </xdr:cNvPicPr>
      </xdr:nvPicPr>
      <xdr:blipFill>
        <a:blip xmlns:r="http://schemas.openxmlformats.org/officeDocument/2006/relationships" r:embed="rId77"/>
        <a:stretch>
          <a:fillRect/>
        </a:stretch>
      </xdr:blipFill>
      <xdr:spPr>
        <a:xfrm>
          <a:off x="4191000" y="571500"/>
          <a:ext cx="180000" cy="180000"/>
        </a:xfrm>
        <a:prstGeom prst="rect">
          <a:avLst/>
        </a:prstGeom>
      </xdr:spPr>
    </xdr:pic>
    <xdr:clientData/>
  </xdr:twoCellAnchor>
  <xdr:twoCellAnchor editAs="oneCell">
    <xdr:from>
      <xdr:col>20</xdr:col>
      <xdr:colOff>0</xdr:colOff>
      <xdr:row>11</xdr:row>
      <xdr:rowOff>0</xdr:rowOff>
    </xdr:from>
    <xdr:to>
      <xdr:col>20</xdr:col>
      <xdr:colOff>180000</xdr:colOff>
      <xdr:row>11</xdr:row>
      <xdr:rowOff>180000</xdr:rowOff>
    </xdr:to>
    <xdr:pic>
      <xdr:nvPicPr>
        <xdr:cNvPr id="80" name="Picture 79">
          <a:extLst>
            <a:ext uri="{FF2B5EF4-FFF2-40B4-BE49-F238E27FC236}">
              <a16:creationId xmlns:a16="http://schemas.microsoft.com/office/drawing/2014/main" id="{7E786E6E-86B6-4159-A3E5-5B4A024D4E80}"/>
            </a:ext>
          </a:extLst>
        </xdr:cNvPr>
        <xdr:cNvPicPr>
          <a:picLocks noChangeAspect="1"/>
        </xdr:cNvPicPr>
      </xdr:nvPicPr>
      <xdr:blipFill>
        <a:blip xmlns:r="http://schemas.openxmlformats.org/officeDocument/2006/relationships" r:embed="rId78"/>
        <a:stretch>
          <a:fillRect/>
        </a:stretch>
      </xdr:blipFill>
      <xdr:spPr>
        <a:xfrm>
          <a:off x="3810000" y="2095500"/>
          <a:ext cx="180000" cy="180000"/>
        </a:xfrm>
        <a:prstGeom prst="rect">
          <a:avLst/>
        </a:prstGeom>
      </xdr:spPr>
    </xdr:pic>
    <xdr:clientData/>
  </xdr:twoCellAnchor>
  <xdr:twoCellAnchor editAs="oneCell">
    <xdr:from>
      <xdr:col>22</xdr:col>
      <xdr:colOff>0</xdr:colOff>
      <xdr:row>5</xdr:row>
      <xdr:rowOff>0</xdr:rowOff>
    </xdr:from>
    <xdr:to>
      <xdr:col>22</xdr:col>
      <xdr:colOff>180000</xdr:colOff>
      <xdr:row>5</xdr:row>
      <xdr:rowOff>180000</xdr:rowOff>
    </xdr:to>
    <xdr:pic>
      <xdr:nvPicPr>
        <xdr:cNvPr id="81" name="Picture 80">
          <a:extLst>
            <a:ext uri="{FF2B5EF4-FFF2-40B4-BE49-F238E27FC236}">
              <a16:creationId xmlns:a16="http://schemas.microsoft.com/office/drawing/2014/main" id="{E8906F40-5FF7-4B43-948F-31F63BDB840C}"/>
            </a:ext>
          </a:extLst>
        </xdr:cNvPr>
        <xdr:cNvPicPr>
          <a:picLocks noChangeAspect="1"/>
        </xdr:cNvPicPr>
      </xdr:nvPicPr>
      <xdr:blipFill>
        <a:blip xmlns:r="http://schemas.openxmlformats.org/officeDocument/2006/relationships" r:embed="rId79"/>
        <a:stretch>
          <a:fillRect/>
        </a:stretch>
      </xdr:blipFill>
      <xdr:spPr>
        <a:xfrm>
          <a:off x="4191000" y="952500"/>
          <a:ext cx="180000" cy="180000"/>
        </a:xfrm>
        <a:prstGeom prst="rect">
          <a:avLst/>
        </a:prstGeom>
      </xdr:spPr>
    </xdr:pic>
    <xdr:clientData/>
  </xdr:twoCellAnchor>
  <xdr:twoCellAnchor editAs="oneCell">
    <xdr:from>
      <xdr:col>23</xdr:col>
      <xdr:colOff>0</xdr:colOff>
      <xdr:row>5</xdr:row>
      <xdr:rowOff>0</xdr:rowOff>
    </xdr:from>
    <xdr:to>
      <xdr:col>23</xdr:col>
      <xdr:colOff>180000</xdr:colOff>
      <xdr:row>5</xdr:row>
      <xdr:rowOff>180000</xdr:rowOff>
    </xdr:to>
    <xdr:pic>
      <xdr:nvPicPr>
        <xdr:cNvPr id="82" name="Picture 81">
          <a:extLst>
            <a:ext uri="{FF2B5EF4-FFF2-40B4-BE49-F238E27FC236}">
              <a16:creationId xmlns:a16="http://schemas.microsoft.com/office/drawing/2014/main" id="{17AB500F-BE8B-4BCD-8E3D-06146BC5BC60}"/>
            </a:ext>
          </a:extLst>
        </xdr:cNvPr>
        <xdr:cNvPicPr>
          <a:picLocks noChangeAspect="1"/>
        </xdr:cNvPicPr>
      </xdr:nvPicPr>
      <xdr:blipFill>
        <a:blip xmlns:r="http://schemas.openxmlformats.org/officeDocument/2006/relationships" r:embed="rId80"/>
        <a:stretch>
          <a:fillRect/>
        </a:stretch>
      </xdr:blipFill>
      <xdr:spPr>
        <a:xfrm>
          <a:off x="4381500" y="952500"/>
          <a:ext cx="180000" cy="180000"/>
        </a:xfrm>
        <a:prstGeom prst="rect">
          <a:avLst/>
        </a:prstGeom>
      </xdr:spPr>
    </xdr:pic>
    <xdr:clientData/>
  </xdr:twoCellAnchor>
  <xdr:twoCellAnchor editAs="oneCell">
    <xdr:from>
      <xdr:col>23</xdr:col>
      <xdr:colOff>0</xdr:colOff>
      <xdr:row>9</xdr:row>
      <xdr:rowOff>0</xdr:rowOff>
    </xdr:from>
    <xdr:to>
      <xdr:col>23</xdr:col>
      <xdr:colOff>180000</xdr:colOff>
      <xdr:row>9</xdr:row>
      <xdr:rowOff>180000</xdr:rowOff>
    </xdr:to>
    <xdr:pic>
      <xdr:nvPicPr>
        <xdr:cNvPr id="83" name="Picture 82">
          <a:extLst>
            <a:ext uri="{FF2B5EF4-FFF2-40B4-BE49-F238E27FC236}">
              <a16:creationId xmlns:a16="http://schemas.microsoft.com/office/drawing/2014/main" id="{721191B3-6B98-431E-932C-00E2608A6E81}"/>
            </a:ext>
          </a:extLst>
        </xdr:cNvPr>
        <xdr:cNvPicPr>
          <a:picLocks noChangeAspect="1"/>
        </xdr:cNvPicPr>
      </xdr:nvPicPr>
      <xdr:blipFill>
        <a:blip xmlns:r="http://schemas.openxmlformats.org/officeDocument/2006/relationships" r:embed="rId81"/>
        <a:stretch>
          <a:fillRect/>
        </a:stretch>
      </xdr:blipFill>
      <xdr:spPr>
        <a:xfrm>
          <a:off x="4381500" y="1714500"/>
          <a:ext cx="180000" cy="180000"/>
        </a:xfrm>
        <a:prstGeom prst="rect">
          <a:avLst/>
        </a:prstGeom>
      </xdr:spPr>
    </xdr:pic>
    <xdr:clientData/>
  </xdr:twoCellAnchor>
  <xdr:twoCellAnchor editAs="oneCell">
    <xdr:from>
      <xdr:col>23</xdr:col>
      <xdr:colOff>0</xdr:colOff>
      <xdr:row>3</xdr:row>
      <xdr:rowOff>0</xdr:rowOff>
    </xdr:from>
    <xdr:to>
      <xdr:col>23</xdr:col>
      <xdr:colOff>180000</xdr:colOff>
      <xdr:row>3</xdr:row>
      <xdr:rowOff>180000</xdr:rowOff>
    </xdr:to>
    <xdr:pic>
      <xdr:nvPicPr>
        <xdr:cNvPr id="84" name="Picture 83">
          <a:extLst>
            <a:ext uri="{FF2B5EF4-FFF2-40B4-BE49-F238E27FC236}">
              <a16:creationId xmlns:a16="http://schemas.microsoft.com/office/drawing/2014/main" id="{F45F4027-D08F-4A89-9182-0B3B916F9E31}"/>
            </a:ext>
          </a:extLst>
        </xdr:cNvPr>
        <xdr:cNvPicPr>
          <a:picLocks noChangeAspect="1"/>
        </xdr:cNvPicPr>
      </xdr:nvPicPr>
      <xdr:blipFill>
        <a:blip xmlns:r="http://schemas.openxmlformats.org/officeDocument/2006/relationships" r:embed="rId82"/>
        <a:stretch>
          <a:fillRect/>
        </a:stretch>
      </xdr:blipFill>
      <xdr:spPr>
        <a:xfrm>
          <a:off x="4381500" y="571500"/>
          <a:ext cx="180000" cy="180000"/>
        </a:xfrm>
        <a:prstGeom prst="rect">
          <a:avLst/>
        </a:prstGeom>
      </xdr:spPr>
    </xdr:pic>
    <xdr:clientData/>
  </xdr:twoCellAnchor>
  <xdr:twoCellAnchor editAs="oneCell">
    <xdr:from>
      <xdr:col>21</xdr:col>
      <xdr:colOff>0</xdr:colOff>
      <xdr:row>7</xdr:row>
      <xdr:rowOff>0</xdr:rowOff>
    </xdr:from>
    <xdr:to>
      <xdr:col>21</xdr:col>
      <xdr:colOff>180000</xdr:colOff>
      <xdr:row>7</xdr:row>
      <xdr:rowOff>180000</xdr:rowOff>
    </xdr:to>
    <xdr:pic>
      <xdr:nvPicPr>
        <xdr:cNvPr id="85" name="Picture 84">
          <a:extLst>
            <a:ext uri="{FF2B5EF4-FFF2-40B4-BE49-F238E27FC236}">
              <a16:creationId xmlns:a16="http://schemas.microsoft.com/office/drawing/2014/main" id="{055C3A0B-6698-41F4-98C3-259905498C37}"/>
            </a:ext>
          </a:extLst>
        </xdr:cNvPr>
        <xdr:cNvPicPr>
          <a:picLocks noChangeAspect="1"/>
        </xdr:cNvPicPr>
      </xdr:nvPicPr>
      <xdr:blipFill>
        <a:blip xmlns:r="http://schemas.openxmlformats.org/officeDocument/2006/relationships" r:embed="rId83"/>
        <a:stretch>
          <a:fillRect/>
        </a:stretch>
      </xdr:blipFill>
      <xdr:spPr>
        <a:xfrm>
          <a:off x="4000500" y="1333500"/>
          <a:ext cx="180000" cy="180000"/>
        </a:xfrm>
        <a:prstGeom prst="rect">
          <a:avLst/>
        </a:prstGeom>
      </xdr:spPr>
    </xdr:pic>
    <xdr:clientData/>
  </xdr:twoCellAnchor>
  <xdr:twoCellAnchor editAs="oneCell">
    <xdr:from>
      <xdr:col>22</xdr:col>
      <xdr:colOff>0</xdr:colOff>
      <xdr:row>7</xdr:row>
      <xdr:rowOff>0</xdr:rowOff>
    </xdr:from>
    <xdr:to>
      <xdr:col>22</xdr:col>
      <xdr:colOff>180000</xdr:colOff>
      <xdr:row>7</xdr:row>
      <xdr:rowOff>180000</xdr:rowOff>
    </xdr:to>
    <xdr:pic>
      <xdr:nvPicPr>
        <xdr:cNvPr id="86" name="Picture 85">
          <a:extLst>
            <a:ext uri="{FF2B5EF4-FFF2-40B4-BE49-F238E27FC236}">
              <a16:creationId xmlns:a16="http://schemas.microsoft.com/office/drawing/2014/main" id="{062E1F89-44A7-472D-B888-EA23EA0D38BA}"/>
            </a:ext>
          </a:extLst>
        </xdr:cNvPr>
        <xdr:cNvPicPr>
          <a:picLocks noChangeAspect="1"/>
        </xdr:cNvPicPr>
      </xdr:nvPicPr>
      <xdr:blipFill>
        <a:blip xmlns:r="http://schemas.openxmlformats.org/officeDocument/2006/relationships" r:embed="rId84"/>
        <a:stretch>
          <a:fillRect/>
        </a:stretch>
      </xdr:blipFill>
      <xdr:spPr>
        <a:xfrm>
          <a:off x="4191000" y="1333500"/>
          <a:ext cx="180000" cy="180000"/>
        </a:xfrm>
        <a:prstGeom prst="rect">
          <a:avLst/>
        </a:prstGeom>
      </xdr:spPr>
    </xdr:pic>
    <xdr:clientData/>
  </xdr:twoCellAnchor>
  <xdr:twoCellAnchor editAs="oneCell">
    <xdr:from>
      <xdr:col>24</xdr:col>
      <xdr:colOff>0</xdr:colOff>
      <xdr:row>5</xdr:row>
      <xdr:rowOff>0</xdr:rowOff>
    </xdr:from>
    <xdr:to>
      <xdr:col>24</xdr:col>
      <xdr:colOff>180000</xdr:colOff>
      <xdr:row>5</xdr:row>
      <xdr:rowOff>180000</xdr:rowOff>
    </xdr:to>
    <xdr:pic>
      <xdr:nvPicPr>
        <xdr:cNvPr id="87" name="Picture 86">
          <a:extLst>
            <a:ext uri="{FF2B5EF4-FFF2-40B4-BE49-F238E27FC236}">
              <a16:creationId xmlns:a16="http://schemas.microsoft.com/office/drawing/2014/main" id="{00347505-6F99-407D-B1D9-78F143FAD016}"/>
            </a:ext>
          </a:extLst>
        </xdr:cNvPr>
        <xdr:cNvPicPr>
          <a:picLocks noChangeAspect="1"/>
        </xdr:cNvPicPr>
      </xdr:nvPicPr>
      <xdr:blipFill>
        <a:blip xmlns:r="http://schemas.openxmlformats.org/officeDocument/2006/relationships" r:embed="rId85"/>
        <a:stretch>
          <a:fillRect/>
        </a:stretch>
      </xdr:blipFill>
      <xdr:spPr>
        <a:xfrm>
          <a:off x="4572000" y="952500"/>
          <a:ext cx="180000" cy="180000"/>
        </a:xfrm>
        <a:prstGeom prst="rect">
          <a:avLst/>
        </a:prstGeom>
      </xdr:spPr>
    </xdr:pic>
    <xdr:clientData/>
  </xdr:twoCellAnchor>
  <xdr:twoCellAnchor editAs="oneCell">
    <xdr:from>
      <xdr:col>24</xdr:col>
      <xdr:colOff>0</xdr:colOff>
      <xdr:row>9</xdr:row>
      <xdr:rowOff>0</xdr:rowOff>
    </xdr:from>
    <xdr:to>
      <xdr:col>24</xdr:col>
      <xdr:colOff>180000</xdr:colOff>
      <xdr:row>9</xdr:row>
      <xdr:rowOff>180000</xdr:rowOff>
    </xdr:to>
    <xdr:pic>
      <xdr:nvPicPr>
        <xdr:cNvPr id="88" name="Picture 87">
          <a:extLst>
            <a:ext uri="{FF2B5EF4-FFF2-40B4-BE49-F238E27FC236}">
              <a16:creationId xmlns:a16="http://schemas.microsoft.com/office/drawing/2014/main" id="{D0A2D224-F97F-4FD4-9B02-EAE48E943963}"/>
            </a:ext>
          </a:extLst>
        </xdr:cNvPr>
        <xdr:cNvPicPr>
          <a:picLocks noChangeAspect="1"/>
        </xdr:cNvPicPr>
      </xdr:nvPicPr>
      <xdr:blipFill>
        <a:blip xmlns:r="http://schemas.openxmlformats.org/officeDocument/2006/relationships" r:embed="rId86"/>
        <a:stretch>
          <a:fillRect/>
        </a:stretch>
      </xdr:blipFill>
      <xdr:spPr>
        <a:xfrm>
          <a:off x="4572000" y="1714500"/>
          <a:ext cx="180000" cy="180000"/>
        </a:xfrm>
        <a:prstGeom prst="rect">
          <a:avLst/>
        </a:prstGeom>
      </xdr:spPr>
    </xdr:pic>
    <xdr:clientData/>
  </xdr:twoCellAnchor>
  <xdr:twoCellAnchor editAs="oneCell">
    <xdr:from>
      <xdr:col>23</xdr:col>
      <xdr:colOff>0</xdr:colOff>
      <xdr:row>7</xdr:row>
      <xdr:rowOff>0</xdr:rowOff>
    </xdr:from>
    <xdr:to>
      <xdr:col>23</xdr:col>
      <xdr:colOff>180000</xdr:colOff>
      <xdr:row>7</xdr:row>
      <xdr:rowOff>180000</xdr:rowOff>
    </xdr:to>
    <xdr:pic>
      <xdr:nvPicPr>
        <xdr:cNvPr id="89" name="Picture 88">
          <a:extLst>
            <a:ext uri="{FF2B5EF4-FFF2-40B4-BE49-F238E27FC236}">
              <a16:creationId xmlns:a16="http://schemas.microsoft.com/office/drawing/2014/main" id="{BA93FFDC-7CD5-4D14-8F8E-AF316FA06D04}"/>
            </a:ext>
          </a:extLst>
        </xdr:cNvPr>
        <xdr:cNvPicPr>
          <a:picLocks noChangeAspect="1"/>
        </xdr:cNvPicPr>
      </xdr:nvPicPr>
      <xdr:blipFill>
        <a:blip xmlns:r="http://schemas.openxmlformats.org/officeDocument/2006/relationships" r:embed="rId87"/>
        <a:stretch>
          <a:fillRect/>
        </a:stretch>
      </xdr:blipFill>
      <xdr:spPr>
        <a:xfrm>
          <a:off x="4381500" y="1333500"/>
          <a:ext cx="180000" cy="180000"/>
        </a:xfrm>
        <a:prstGeom prst="rect">
          <a:avLst/>
        </a:prstGeom>
      </xdr:spPr>
    </xdr:pic>
    <xdr:clientData/>
  </xdr:twoCellAnchor>
  <xdr:twoCellAnchor editAs="oneCell">
    <xdr:from>
      <xdr:col>24</xdr:col>
      <xdr:colOff>0</xdr:colOff>
      <xdr:row>7</xdr:row>
      <xdr:rowOff>0</xdr:rowOff>
    </xdr:from>
    <xdr:to>
      <xdr:col>24</xdr:col>
      <xdr:colOff>180000</xdr:colOff>
      <xdr:row>7</xdr:row>
      <xdr:rowOff>180000</xdr:rowOff>
    </xdr:to>
    <xdr:pic>
      <xdr:nvPicPr>
        <xdr:cNvPr id="90" name="Picture 89">
          <a:extLst>
            <a:ext uri="{FF2B5EF4-FFF2-40B4-BE49-F238E27FC236}">
              <a16:creationId xmlns:a16="http://schemas.microsoft.com/office/drawing/2014/main" id="{04C19BE3-5FAD-42CF-8B20-AE7BDB89F710}"/>
            </a:ext>
          </a:extLst>
        </xdr:cNvPr>
        <xdr:cNvPicPr>
          <a:picLocks noChangeAspect="1"/>
        </xdr:cNvPicPr>
      </xdr:nvPicPr>
      <xdr:blipFill>
        <a:blip xmlns:r="http://schemas.openxmlformats.org/officeDocument/2006/relationships" r:embed="rId88"/>
        <a:stretch>
          <a:fillRect/>
        </a:stretch>
      </xdr:blipFill>
      <xdr:spPr>
        <a:xfrm>
          <a:off x="4572000" y="1333500"/>
          <a:ext cx="180000" cy="180000"/>
        </a:xfrm>
        <a:prstGeom prst="rect">
          <a:avLst/>
        </a:prstGeom>
      </xdr:spPr>
    </xdr:pic>
    <xdr:clientData/>
  </xdr:twoCellAnchor>
  <xdr:twoCellAnchor editAs="oneCell">
    <xdr:from>
      <xdr:col>24</xdr:col>
      <xdr:colOff>0</xdr:colOff>
      <xdr:row>3</xdr:row>
      <xdr:rowOff>0</xdr:rowOff>
    </xdr:from>
    <xdr:to>
      <xdr:col>24</xdr:col>
      <xdr:colOff>180000</xdr:colOff>
      <xdr:row>3</xdr:row>
      <xdr:rowOff>180000</xdr:rowOff>
    </xdr:to>
    <xdr:pic>
      <xdr:nvPicPr>
        <xdr:cNvPr id="91" name="Picture 90">
          <a:extLst>
            <a:ext uri="{FF2B5EF4-FFF2-40B4-BE49-F238E27FC236}">
              <a16:creationId xmlns:a16="http://schemas.microsoft.com/office/drawing/2014/main" id="{F580D29C-C32D-4C29-BF2E-3832AB6CB4ED}"/>
            </a:ext>
          </a:extLst>
        </xdr:cNvPr>
        <xdr:cNvPicPr>
          <a:picLocks noChangeAspect="1"/>
        </xdr:cNvPicPr>
      </xdr:nvPicPr>
      <xdr:blipFill>
        <a:blip xmlns:r="http://schemas.openxmlformats.org/officeDocument/2006/relationships" r:embed="rId89"/>
        <a:stretch>
          <a:fillRect/>
        </a:stretch>
      </xdr:blipFill>
      <xdr:spPr>
        <a:xfrm>
          <a:off x="4572000" y="571500"/>
          <a:ext cx="180000" cy="180000"/>
        </a:xfrm>
        <a:prstGeom prst="rect">
          <a:avLst/>
        </a:prstGeom>
      </xdr:spPr>
    </xdr:pic>
    <xdr:clientData/>
  </xdr:twoCellAnchor>
  <xdr:twoCellAnchor editAs="oneCell">
    <xdr:from>
      <xdr:col>25</xdr:col>
      <xdr:colOff>0</xdr:colOff>
      <xdr:row>3</xdr:row>
      <xdr:rowOff>0</xdr:rowOff>
    </xdr:from>
    <xdr:to>
      <xdr:col>25</xdr:col>
      <xdr:colOff>180000</xdr:colOff>
      <xdr:row>3</xdr:row>
      <xdr:rowOff>180000</xdr:rowOff>
    </xdr:to>
    <xdr:pic>
      <xdr:nvPicPr>
        <xdr:cNvPr id="92" name="Picture 91">
          <a:extLst>
            <a:ext uri="{FF2B5EF4-FFF2-40B4-BE49-F238E27FC236}">
              <a16:creationId xmlns:a16="http://schemas.microsoft.com/office/drawing/2014/main" id="{525C6B39-C587-4CE5-AE63-BDC8FB8C2D05}"/>
            </a:ext>
          </a:extLst>
        </xdr:cNvPr>
        <xdr:cNvPicPr>
          <a:picLocks noChangeAspect="1"/>
        </xdr:cNvPicPr>
      </xdr:nvPicPr>
      <xdr:blipFill>
        <a:blip xmlns:r="http://schemas.openxmlformats.org/officeDocument/2006/relationships" r:embed="rId90"/>
        <a:stretch>
          <a:fillRect/>
        </a:stretch>
      </xdr:blipFill>
      <xdr:spPr>
        <a:xfrm>
          <a:off x="4762500" y="571500"/>
          <a:ext cx="180000" cy="180000"/>
        </a:xfrm>
        <a:prstGeom prst="rect">
          <a:avLst/>
        </a:prstGeom>
      </xdr:spPr>
    </xdr:pic>
    <xdr:clientData/>
  </xdr:twoCellAnchor>
  <xdr:twoCellAnchor editAs="oneCell">
    <xdr:from>
      <xdr:col>26</xdr:col>
      <xdr:colOff>0</xdr:colOff>
      <xdr:row>3</xdr:row>
      <xdr:rowOff>0</xdr:rowOff>
    </xdr:from>
    <xdr:to>
      <xdr:col>26</xdr:col>
      <xdr:colOff>180000</xdr:colOff>
      <xdr:row>3</xdr:row>
      <xdr:rowOff>180000</xdr:rowOff>
    </xdr:to>
    <xdr:pic>
      <xdr:nvPicPr>
        <xdr:cNvPr id="93" name="Picture 92">
          <a:extLst>
            <a:ext uri="{FF2B5EF4-FFF2-40B4-BE49-F238E27FC236}">
              <a16:creationId xmlns:a16="http://schemas.microsoft.com/office/drawing/2014/main" id="{73D5303A-CD64-438D-B0BF-DD57EA80EC3D}"/>
            </a:ext>
          </a:extLst>
        </xdr:cNvPr>
        <xdr:cNvPicPr>
          <a:picLocks noChangeAspect="1"/>
        </xdr:cNvPicPr>
      </xdr:nvPicPr>
      <xdr:blipFill>
        <a:blip xmlns:r="http://schemas.openxmlformats.org/officeDocument/2006/relationships" r:embed="rId91"/>
        <a:stretch>
          <a:fillRect/>
        </a:stretch>
      </xdr:blipFill>
      <xdr:spPr>
        <a:xfrm>
          <a:off x="4953000" y="571500"/>
          <a:ext cx="180000" cy="180000"/>
        </a:xfrm>
        <a:prstGeom prst="rect">
          <a:avLst/>
        </a:prstGeom>
      </xdr:spPr>
    </xdr:pic>
    <xdr:clientData/>
  </xdr:twoCellAnchor>
  <xdr:twoCellAnchor editAs="oneCell">
    <xdr:from>
      <xdr:col>27</xdr:col>
      <xdr:colOff>0</xdr:colOff>
      <xdr:row>3</xdr:row>
      <xdr:rowOff>0</xdr:rowOff>
    </xdr:from>
    <xdr:to>
      <xdr:col>27</xdr:col>
      <xdr:colOff>180000</xdr:colOff>
      <xdr:row>3</xdr:row>
      <xdr:rowOff>180000</xdr:rowOff>
    </xdr:to>
    <xdr:pic>
      <xdr:nvPicPr>
        <xdr:cNvPr id="94" name="Picture 93">
          <a:extLst>
            <a:ext uri="{FF2B5EF4-FFF2-40B4-BE49-F238E27FC236}">
              <a16:creationId xmlns:a16="http://schemas.microsoft.com/office/drawing/2014/main" id="{8DED32AB-AD6F-4241-BA95-9704F9AC65C7}"/>
            </a:ext>
          </a:extLst>
        </xdr:cNvPr>
        <xdr:cNvPicPr>
          <a:picLocks noChangeAspect="1"/>
        </xdr:cNvPicPr>
      </xdr:nvPicPr>
      <xdr:blipFill>
        <a:blip xmlns:r="http://schemas.openxmlformats.org/officeDocument/2006/relationships" r:embed="rId92"/>
        <a:stretch>
          <a:fillRect/>
        </a:stretch>
      </xdr:blipFill>
      <xdr:spPr>
        <a:xfrm>
          <a:off x="5143500" y="571500"/>
          <a:ext cx="180000" cy="180000"/>
        </a:xfrm>
        <a:prstGeom prst="rect">
          <a:avLst/>
        </a:prstGeom>
      </xdr:spPr>
    </xdr:pic>
    <xdr:clientData/>
  </xdr:twoCellAnchor>
  <xdr:twoCellAnchor editAs="oneCell">
    <xdr:from>
      <xdr:col>25</xdr:col>
      <xdr:colOff>0</xdr:colOff>
      <xdr:row>5</xdr:row>
      <xdr:rowOff>0</xdr:rowOff>
    </xdr:from>
    <xdr:to>
      <xdr:col>25</xdr:col>
      <xdr:colOff>180000</xdr:colOff>
      <xdr:row>5</xdr:row>
      <xdr:rowOff>180000</xdr:rowOff>
    </xdr:to>
    <xdr:pic>
      <xdr:nvPicPr>
        <xdr:cNvPr id="95" name="Picture 94">
          <a:extLst>
            <a:ext uri="{FF2B5EF4-FFF2-40B4-BE49-F238E27FC236}">
              <a16:creationId xmlns:a16="http://schemas.microsoft.com/office/drawing/2014/main" id="{6D501298-BD26-4268-A7D1-ED64D138FDC1}"/>
            </a:ext>
          </a:extLst>
        </xdr:cNvPr>
        <xdr:cNvPicPr>
          <a:picLocks noChangeAspect="1"/>
        </xdr:cNvPicPr>
      </xdr:nvPicPr>
      <xdr:blipFill>
        <a:blip xmlns:r="http://schemas.openxmlformats.org/officeDocument/2006/relationships" r:embed="rId93"/>
        <a:stretch>
          <a:fillRect/>
        </a:stretch>
      </xdr:blipFill>
      <xdr:spPr>
        <a:xfrm>
          <a:off x="4762500" y="952500"/>
          <a:ext cx="180000" cy="180000"/>
        </a:xfrm>
        <a:prstGeom prst="rect">
          <a:avLst/>
        </a:prstGeom>
      </xdr:spPr>
    </xdr:pic>
    <xdr:clientData/>
  </xdr:twoCellAnchor>
  <xdr:twoCellAnchor editAs="oneCell">
    <xdr:from>
      <xdr:col>28</xdr:col>
      <xdr:colOff>0</xdr:colOff>
      <xdr:row>3</xdr:row>
      <xdr:rowOff>0</xdr:rowOff>
    </xdr:from>
    <xdr:to>
      <xdr:col>28</xdr:col>
      <xdr:colOff>180000</xdr:colOff>
      <xdr:row>3</xdr:row>
      <xdr:rowOff>180000</xdr:rowOff>
    </xdr:to>
    <xdr:pic>
      <xdr:nvPicPr>
        <xdr:cNvPr id="96" name="Picture 95">
          <a:extLst>
            <a:ext uri="{FF2B5EF4-FFF2-40B4-BE49-F238E27FC236}">
              <a16:creationId xmlns:a16="http://schemas.microsoft.com/office/drawing/2014/main" id="{E2859DBB-AEF1-4EF2-8BAA-3F7C10C4C59B}"/>
            </a:ext>
          </a:extLst>
        </xdr:cNvPr>
        <xdr:cNvPicPr>
          <a:picLocks noChangeAspect="1"/>
        </xdr:cNvPicPr>
      </xdr:nvPicPr>
      <xdr:blipFill>
        <a:blip xmlns:r="http://schemas.openxmlformats.org/officeDocument/2006/relationships" r:embed="rId94"/>
        <a:stretch>
          <a:fillRect/>
        </a:stretch>
      </xdr:blipFill>
      <xdr:spPr>
        <a:xfrm>
          <a:off x="5334000" y="571500"/>
          <a:ext cx="180000" cy="180000"/>
        </a:xfrm>
        <a:prstGeom prst="rect">
          <a:avLst/>
        </a:prstGeom>
      </xdr:spPr>
    </xdr:pic>
    <xdr:clientData/>
  </xdr:twoCellAnchor>
  <xdr:twoCellAnchor editAs="oneCell">
    <xdr:from>
      <xdr:col>25</xdr:col>
      <xdr:colOff>0</xdr:colOff>
      <xdr:row>9</xdr:row>
      <xdr:rowOff>0</xdr:rowOff>
    </xdr:from>
    <xdr:to>
      <xdr:col>25</xdr:col>
      <xdr:colOff>180000</xdr:colOff>
      <xdr:row>9</xdr:row>
      <xdr:rowOff>180000</xdr:rowOff>
    </xdr:to>
    <xdr:pic>
      <xdr:nvPicPr>
        <xdr:cNvPr id="97" name="Picture 96">
          <a:extLst>
            <a:ext uri="{FF2B5EF4-FFF2-40B4-BE49-F238E27FC236}">
              <a16:creationId xmlns:a16="http://schemas.microsoft.com/office/drawing/2014/main" id="{E5E258BC-2DC5-4429-A132-9CF376416598}"/>
            </a:ext>
          </a:extLst>
        </xdr:cNvPr>
        <xdr:cNvPicPr>
          <a:picLocks noChangeAspect="1"/>
        </xdr:cNvPicPr>
      </xdr:nvPicPr>
      <xdr:blipFill>
        <a:blip xmlns:r="http://schemas.openxmlformats.org/officeDocument/2006/relationships" r:embed="rId95"/>
        <a:stretch>
          <a:fillRect/>
        </a:stretch>
      </xdr:blipFill>
      <xdr:spPr>
        <a:xfrm>
          <a:off x="4762500" y="1714500"/>
          <a:ext cx="180000" cy="180000"/>
        </a:xfrm>
        <a:prstGeom prst="rect">
          <a:avLst/>
        </a:prstGeom>
      </xdr:spPr>
    </xdr:pic>
    <xdr:clientData/>
  </xdr:twoCellAnchor>
  <xdr:twoCellAnchor editAs="oneCell">
    <xdr:from>
      <xdr:col>25</xdr:col>
      <xdr:colOff>0</xdr:colOff>
      <xdr:row>7</xdr:row>
      <xdr:rowOff>0</xdr:rowOff>
    </xdr:from>
    <xdr:to>
      <xdr:col>25</xdr:col>
      <xdr:colOff>180000</xdr:colOff>
      <xdr:row>7</xdr:row>
      <xdr:rowOff>180000</xdr:rowOff>
    </xdr:to>
    <xdr:pic>
      <xdr:nvPicPr>
        <xdr:cNvPr id="98" name="Picture 97">
          <a:extLst>
            <a:ext uri="{FF2B5EF4-FFF2-40B4-BE49-F238E27FC236}">
              <a16:creationId xmlns:a16="http://schemas.microsoft.com/office/drawing/2014/main" id="{16C6E2BE-046B-4AA7-A749-929B5F59EEC5}"/>
            </a:ext>
          </a:extLst>
        </xdr:cNvPr>
        <xdr:cNvPicPr>
          <a:picLocks noChangeAspect="1"/>
        </xdr:cNvPicPr>
      </xdr:nvPicPr>
      <xdr:blipFill>
        <a:blip xmlns:r="http://schemas.openxmlformats.org/officeDocument/2006/relationships" r:embed="rId96"/>
        <a:stretch>
          <a:fillRect/>
        </a:stretch>
      </xdr:blipFill>
      <xdr:spPr>
        <a:xfrm>
          <a:off x="4762500" y="1333500"/>
          <a:ext cx="180000" cy="180000"/>
        </a:xfrm>
        <a:prstGeom prst="rect">
          <a:avLst/>
        </a:prstGeom>
      </xdr:spPr>
    </xdr:pic>
    <xdr:clientData/>
  </xdr:twoCellAnchor>
  <xdr:twoCellAnchor editAs="oneCell">
    <xdr:from>
      <xdr:col>26</xdr:col>
      <xdr:colOff>0</xdr:colOff>
      <xdr:row>7</xdr:row>
      <xdr:rowOff>0</xdr:rowOff>
    </xdr:from>
    <xdr:to>
      <xdr:col>26</xdr:col>
      <xdr:colOff>180000</xdr:colOff>
      <xdr:row>7</xdr:row>
      <xdr:rowOff>180000</xdr:rowOff>
    </xdr:to>
    <xdr:pic>
      <xdr:nvPicPr>
        <xdr:cNvPr id="99" name="Picture 98">
          <a:extLst>
            <a:ext uri="{FF2B5EF4-FFF2-40B4-BE49-F238E27FC236}">
              <a16:creationId xmlns:a16="http://schemas.microsoft.com/office/drawing/2014/main" id="{D839D34C-CC07-4609-A4EB-A6EF7C4F088C}"/>
            </a:ext>
          </a:extLst>
        </xdr:cNvPr>
        <xdr:cNvPicPr>
          <a:picLocks noChangeAspect="1"/>
        </xdr:cNvPicPr>
      </xdr:nvPicPr>
      <xdr:blipFill>
        <a:blip xmlns:r="http://schemas.openxmlformats.org/officeDocument/2006/relationships" r:embed="rId97"/>
        <a:stretch>
          <a:fillRect/>
        </a:stretch>
      </xdr:blipFill>
      <xdr:spPr>
        <a:xfrm>
          <a:off x="4953000" y="1333500"/>
          <a:ext cx="180000" cy="180000"/>
        </a:xfrm>
        <a:prstGeom prst="rect">
          <a:avLst/>
        </a:prstGeom>
      </xdr:spPr>
    </xdr:pic>
    <xdr:clientData/>
  </xdr:twoCellAnchor>
  <xdr:twoCellAnchor editAs="oneCell">
    <xdr:from>
      <xdr:col>26</xdr:col>
      <xdr:colOff>0</xdr:colOff>
      <xdr:row>9</xdr:row>
      <xdr:rowOff>0</xdr:rowOff>
    </xdr:from>
    <xdr:to>
      <xdr:col>26</xdr:col>
      <xdr:colOff>180000</xdr:colOff>
      <xdr:row>9</xdr:row>
      <xdr:rowOff>180000</xdr:rowOff>
    </xdr:to>
    <xdr:pic>
      <xdr:nvPicPr>
        <xdr:cNvPr id="100" name="Picture 99">
          <a:extLst>
            <a:ext uri="{FF2B5EF4-FFF2-40B4-BE49-F238E27FC236}">
              <a16:creationId xmlns:a16="http://schemas.microsoft.com/office/drawing/2014/main" id="{0335BEC4-28AA-4BFC-B863-AC2F359FA1AF}"/>
            </a:ext>
          </a:extLst>
        </xdr:cNvPr>
        <xdr:cNvPicPr>
          <a:picLocks noChangeAspect="1"/>
        </xdr:cNvPicPr>
      </xdr:nvPicPr>
      <xdr:blipFill>
        <a:blip xmlns:r="http://schemas.openxmlformats.org/officeDocument/2006/relationships" r:embed="rId98"/>
        <a:stretch>
          <a:fillRect/>
        </a:stretch>
      </xdr:blipFill>
      <xdr:spPr>
        <a:xfrm>
          <a:off x="4953000" y="1714500"/>
          <a:ext cx="180000" cy="180000"/>
        </a:xfrm>
        <a:prstGeom prst="rect">
          <a:avLst/>
        </a:prstGeom>
      </xdr:spPr>
    </xdr:pic>
    <xdr:clientData/>
  </xdr:twoCellAnchor>
  <xdr:twoCellAnchor editAs="oneCell">
    <xdr:from>
      <xdr:col>26</xdr:col>
      <xdr:colOff>0</xdr:colOff>
      <xdr:row>5</xdr:row>
      <xdr:rowOff>0</xdr:rowOff>
    </xdr:from>
    <xdr:to>
      <xdr:col>26</xdr:col>
      <xdr:colOff>180000</xdr:colOff>
      <xdr:row>5</xdr:row>
      <xdr:rowOff>180000</xdr:rowOff>
    </xdr:to>
    <xdr:pic>
      <xdr:nvPicPr>
        <xdr:cNvPr id="101" name="Picture 100">
          <a:extLst>
            <a:ext uri="{FF2B5EF4-FFF2-40B4-BE49-F238E27FC236}">
              <a16:creationId xmlns:a16="http://schemas.microsoft.com/office/drawing/2014/main" id="{94C497BC-847D-4142-BB5F-CEF74C1AF21E}"/>
            </a:ext>
          </a:extLst>
        </xdr:cNvPr>
        <xdr:cNvPicPr>
          <a:picLocks noChangeAspect="1"/>
        </xdr:cNvPicPr>
      </xdr:nvPicPr>
      <xdr:blipFill>
        <a:blip xmlns:r="http://schemas.openxmlformats.org/officeDocument/2006/relationships" r:embed="rId99"/>
        <a:stretch>
          <a:fillRect/>
        </a:stretch>
      </xdr:blipFill>
      <xdr:spPr>
        <a:xfrm>
          <a:off x="4953000" y="952500"/>
          <a:ext cx="180000" cy="180000"/>
        </a:xfrm>
        <a:prstGeom prst="rect">
          <a:avLst/>
        </a:prstGeom>
      </xdr:spPr>
    </xdr:pic>
    <xdr:clientData/>
  </xdr:twoCellAnchor>
  <xdr:twoCellAnchor editAs="oneCell">
    <xdr:from>
      <xdr:col>27</xdr:col>
      <xdr:colOff>0</xdr:colOff>
      <xdr:row>7</xdr:row>
      <xdr:rowOff>0</xdr:rowOff>
    </xdr:from>
    <xdr:to>
      <xdr:col>27</xdr:col>
      <xdr:colOff>180000</xdr:colOff>
      <xdr:row>7</xdr:row>
      <xdr:rowOff>180000</xdr:rowOff>
    </xdr:to>
    <xdr:pic>
      <xdr:nvPicPr>
        <xdr:cNvPr id="102" name="Picture 101">
          <a:extLst>
            <a:ext uri="{FF2B5EF4-FFF2-40B4-BE49-F238E27FC236}">
              <a16:creationId xmlns:a16="http://schemas.microsoft.com/office/drawing/2014/main" id="{65A54BE7-D10B-46FB-A580-9953429A817B}"/>
            </a:ext>
          </a:extLst>
        </xdr:cNvPr>
        <xdr:cNvPicPr>
          <a:picLocks noChangeAspect="1"/>
        </xdr:cNvPicPr>
      </xdr:nvPicPr>
      <xdr:blipFill>
        <a:blip xmlns:r="http://schemas.openxmlformats.org/officeDocument/2006/relationships" r:embed="rId100"/>
        <a:stretch>
          <a:fillRect/>
        </a:stretch>
      </xdr:blipFill>
      <xdr:spPr>
        <a:xfrm>
          <a:off x="5143500" y="1333500"/>
          <a:ext cx="180000" cy="180000"/>
        </a:xfrm>
        <a:prstGeom prst="rect">
          <a:avLst/>
        </a:prstGeom>
      </xdr:spPr>
    </xdr:pic>
    <xdr:clientData/>
  </xdr:twoCellAnchor>
  <xdr:twoCellAnchor editAs="oneCell">
    <xdr:from>
      <xdr:col>27</xdr:col>
      <xdr:colOff>0</xdr:colOff>
      <xdr:row>9</xdr:row>
      <xdr:rowOff>0</xdr:rowOff>
    </xdr:from>
    <xdr:to>
      <xdr:col>27</xdr:col>
      <xdr:colOff>180000</xdr:colOff>
      <xdr:row>9</xdr:row>
      <xdr:rowOff>180000</xdr:rowOff>
    </xdr:to>
    <xdr:pic>
      <xdr:nvPicPr>
        <xdr:cNvPr id="103" name="Picture 103">
          <a:extLst>
            <a:ext uri="{FF2B5EF4-FFF2-40B4-BE49-F238E27FC236}">
              <a16:creationId xmlns:a16="http://schemas.microsoft.com/office/drawing/2014/main" id="{027B9204-D91C-4875-8DE8-41D7B804BE00}"/>
            </a:ext>
          </a:extLst>
        </xdr:cNvPr>
        <xdr:cNvPicPr>
          <a:picLocks noChangeAspect="1"/>
        </xdr:cNvPicPr>
      </xdr:nvPicPr>
      <xdr:blipFill>
        <a:blip xmlns:r="http://schemas.openxmlformats.org/officeDocument/2006/relationships" r:embed="rId101"/>
        <a:stretch>
          <a:fillRect/>
        </a:stretch>
      </xdr:blipFill>
      <xdr:spPr>
        <a:xfrm>
          <a:off x="5143500" y="1714500"/>
          <a:ext cx="180000" cy="180000"/>
        </a:xfrm>
        <a:prstGeom prst="rect">
          <a:avLst/>
        </a:prstGeom>
      </xdr:spPr>
    </xdr:pic>
    <xdr:clientData/>
  </xdr:twoCellAnchor>
  <xdr:twoCellAnchor editAs="oneCell">
    <xdr:from>
      <xdr:col>28</xdr:col>
      <xdr:colOff>0</xdr:colOff>
      <xdr:row>9</xdr:row>
      <xdr:rowOff>0</xdr:rowOff>
    </xdr:from>
    <xdr:to>
      <xdr:col>28</xdr:col>
      <xdr:colOff>180000</xdr:colOff>
      <xdr:row>9</xdr:row>
      <xdr:rowOff>180000</xdr:rowOff>
    </xdr:to>
    <xdr:pic>
      <xdr:nvPicPr>
        <xdr:cNvPr id="104" name="Picture 104">
          <a:extLst>
            <a:ext uri="{FF2B5EF4-FFF2-40B4-BE49-F238E27FC236}">
              <a16:creationId xmlns:a16="http://schemas.microsoft.com/office/drawing/2014/main" id="{2FA51B76-93A7-4669-9963-73073ECF8579}"/>
            </a:ext>
          </a:extLst>
        </xdr:cNvPr>
        <xdr:cNvPicPr>
          <a:picLocks noChangeAspect="1"/>
        </xdr:cNvPicPr>
      </xdr:nvPicPr>
      <xdr:blipFill>
        <a:blip xmlns:r="http://schemas.openxmlformats.org/officeDocument/2006/relationships" r:embed="rId102"/>
        <a:stretch>
          <a:fillRect/>
        </a:stretch>
      </xdr:blipFill>
      <xdr:spPr>
        <a:xfrm>
          <a:off x="5334000" y="1714500"/>
          <a:ext cx="180000" cy="180000"/>
        </a:xfrm>
        <a:prstGeom prst="rect">
          <a:avLst/>
        </a:prstGeom>
      </xdr:spPr>
    </xdr:pic>
    <xdr:clientData/>
  </xdr:twoCellAnchor>
  <xdr:twoCellAnchor editAs="oneCell">
    <xdr:from>
      <xdr:col>28</xdr:col>
      <xdr:colOff>0</xdr:colOff>
      <xdr:row>5</xdr:row>
      <xdr:rowOff>0</xdr:rowOff>
    </xdr:from>
    <xdr:to>
      <xdr:col>28</xdr:col>
      <xdr:colOff>180000</xdr:colOff>
      <xdr:row>5</xdr:row>
      <xdr:rowOff>180000</xdr:rowOff>
    </xdr:to>
    <xdr:pic>
      <xdr:nvPicPr>
        <xdr:cNvPr id="105" name="Picture 106">
          <a:extLst>
            <a:ext uri="{FF2B5EF4-FFF2-40B4-BE49-F238E27FC236}">
              <a16:creationId xmlns:a16="http://schemas.microsoft.com/office/drawing/2014/main" id="{86FCE73E-AF79-4FF7-BD22-60A9C27C7CE1}"/>
            </a:ext>
          </a:extLst>
        </xdr:cNvPr>
        <xdr:cNvPicPr>
          <a:picLocks noChangeAspect="1"/>
        </xdr:cNvPicPr>
      </xdr:nvPicPr>
      <xdr:blipFill>
        <a:blip xmlns:r="http://schemas.openxmlformats.org/officeDocument/2006/relationships" r:embed="rId103"/>
        <a:stretch>
          <a:fillRect/>
        </a:stretch>
      </xdr:blipFill>
      <xdr:spPr>
        <a:xfrm>
          <a:off x="5334000" y="952500"/>
          <a:ext cx="180000" cy="180000"/>
        </a:xfrm>
        <a:prstGeom prst="rect">
          <a:avLst/>
        </a:prstGeom>
      </xdr:spPr>
    </xdr:pic>
    <xdr:clientData/>
  </xdr:twoCellAnchor>
  <xdr:twoCellAnchor editAs="oneCell">
    <xdr:from>
      <xdr:col>18</xdr:col>
      <xdr:colOff>0</xdr:colOff>
      <xdr:row>13</xdr:row>
      <xdr:rowOff>0</xdr:rowOff>
    </xdr:from>
    <xdr:to>
      <xdr:col>18</xdr:col>
      <xdr:colOff>180000</xdr:colOff>
      <xdr:row>13</xdr:row>
      <xdr:rowOff>180000</xdr:rowOff>
    </xdr:to>
    <xdr:pic>
      <xdr:nvPicPr>
        <xdr:cNvPr id="106" name="Picture 107">
          <a:extLst>
            <a:ext uri="{FF2B5EF4-FFF2-40B4-BE49-F238E27FC236}">
              <a16:creationId xmlns:a16="http://schemas.microsoft.com/office/drawing/2014/main" id="{D9BCD32E-B2D7-4684-A6D9-9B19DA3EB07B}"/>
            </a:ext>
          </a:extLst>
        </xdr:cNvPr>
        <xdr:cNvPicPr>
          <a:picLocks noChangeAspect="1"/>
        </xdr:cNvPicPr>
      </xdr:nvPicPr>
      <xdr:blipFill>
        <a:blip xmlns:r="http://schemas.openxmlformats.org/officeDocument/2006/relationships" r:embed="rId104"/>
        <a:stretch>
          <a:fillRect/>
        </a:stretch>
      </xdr:blipFill>
      <xdr:spPr>
        <a:xfrm>
          <a:off x="3429000" y="2476500"/>
          <a:ext cx="180000" cy="180000"/>
        </a:xfrm>
        <a:prstGeom prst="rect">
          <a:avLst/>
        </a:prstGeom>
      </xdr:spPr>
    </xdr:pic>
    <xdr:clientData/>
  </xdr:twoCellAnchor>
  <xdr:twoCellAnchor editAs="oneCell">
    <xdr:from>
      <xdr:col>21</xdr:col>
      <xdr:colOff>0</xdr:colOff>
      <xdr:row>11</xdr:row>
      <xdr:rowOff>0</xdr:rowOff>
    </xdr:from>
    <xdr:to>
      <xdr:col>21</xdr:col>
      <xdr:colOff>180000</xdr:colOff>
      <xdr:row>11</xdr:row>
      <xdr:rowOff>180000</xdr:rowOff>
    </xdr:to>
    <xdr:pic>
      <xdr:nvPicPr>
        <xdr:cNvPr id="107" name="Picture 108">
          <a:extLst>
            <a:ext uri="{FF2B5EF4-FFF2-40B4-BE49-F238E27FC236}">
              <a16:creationId xmlns:a16="http://schemas.microsoft.com/office/drawing/2014/main" id="{1D783AA0-8785-4C4A-8A46-F935EC4E3CBB}"/>
            </a:ext>
          </a:extLst>
        </xdr:cNvPr>
        <xdr:cNvPicPr>
          <a:picLocks noChangeAspect="1"/>
        </xdr:cNvPicPr>
      </xdr:nvPicPr>
      <xdr:blipFill>
        <a:blip xmlns:r="http://schemas.openxmlformats.org/officeDocument/2006/relationships" r:embed="rId105"/>
        <a:stretch>
          <a:fillRect/>
        </a:stretch>
      </xdr:blipFill>
      <xdr:spPr>
        <a:xfrm>
          <a:off x="4000500" y="2095500"/>
          <a:ext cx="180000" cy="180000"/>
        </a:xfrm>
        <a:prstGeom prst="rect">
          <a:avLst/>
        </a:prstGeom>
      </xdr:spPr>
    </xdr:pic>
    <xdr:clientData/>
  </xdr:twoCellAnchor>
  <xdr:twoCellAnchor editAs="oneCell">
    <xdr:from>
      <xdr:col>19</xdr:col>
      <xdr:colOff>0</xdr:colOff>
      <xdr:row>13</xdr:row>
      <xdr:rowOff>0</xdr:rowOff>
    </xdr:from>
    <xdr:to>
      <xdr:col>19</xdr:col>
      <xdr:colOff>180000</xdr:colOff>
      <xdr:row>13</xdr:row>
      <xdr:rowOff>180000</xdr:rowOff>
    </xdr:to>
    <xdr:pic>
      <xdr:nvPicPr>
        <xdr:cNvPr id="108" name="Picture 109">
          <a:extLst>
            <a:ext uri="{FF2B5EF4-FFF2-40B4-BE49-F238E27FC236}">
              <a16:creationId xmlns:a16="http://schemas.microsoft.com/office/drawing/2014/main" id="{41C37AED-998C-4E1B-9B84-87340B9ACAF1}"/>
            </a:ext>
          </a:extLst>
        </xdr:cNvPr>
        <xdr:cNvPicPr>
          <a:picLocks noChangeAspect="1"/>
        </xdr:cNvPicPr>
      </xdr:nvPicPr>
      <xdr:blipFill>
        <a:blip xmlns:r="http://schemas.openxmlformats.org/officeDocument/2006/relationships" r:embed="rId106"/>
        <a:stretch>
          <a:fillRect/>
        </a:stretch>
      </xdr:blipFill>
      <xdr:spPr>
        <a:xfrm>
          <a:off x="3619500" y="2476500"/>
          <a:ext cx="180000" cy="180000"/>
        </a:xfrm>
        <a:prstGeom prst="rect">
          <a:avLst/>
        </a:prstGeom>
      </xdr:spPr>
    </xdr:pic>
    <xdr:clientData/>
  </xdr:twoCellAnchor>
  <xdr:twoCellAnchor editAs="oneCell">
    <xdr:from>
      <xdr:col>20</xdr:col>
      <xdr:colOff>0</xdr:colOff>
      <xdr:row>13</xdr:row>
      <xdr:rowOff>0</xdr:rowOff>
    </xdr:from>
    <xdr:to>
      <xdr:col>20</xdr:col>
      <xdr:colOff>180000</xdr:colOff>
      <xdr:row>13</xdr:row>
      <xdr:rowOff>180000</xdr:rowOff>
    </xdr:to>
    <xdr:pic>
      <xdr:nvPicPr>
        <xdr:cNvPr id="109" name="Picture 110">
          <a:extLst>
            <a:ext uri="{FF2B5EF4-FFF2-40B4-BE49-F238E27FC236}">
              <a16:creationId xmlns:a16="http://schemas.microsoft.com/office/drawing/2014/main" id="{17CF323C-3C19-4D6C-BB17-1312AE0067EE}"/>
            </a:ext>
          </a:extLst>
        </xdr:cNvPr>
        <xdr:cNvPicPr>
          <a:picLocks noChangeAspect="1"/>
        </xdr:cNvPicPr>
      </xdr:nvPicPr>
      <xdr:blipFill>
        <a:blip xmlns:r="http://schemas.openxmlformats.org/officeDocument/2006/relationships" r:embed="rId107"/>
        <a:stretch>
          <a:fillRect/>
        </a:stretch>
      </xdr:blipFill>
      <xdr:spPr>
        <a:xfrm>
          <a:off x="3810000" y="2476500"/>
          <a:ext cx="180000" cy="180000"/>
        </a:xfrm>
        <a:prstGeom prst="rect">
          <a:avLst/>
        </a:prstGeom>
      </xdr:spPr>
    </xdr:pic>
    <xdr:clientData/>
  </xdr:twoCellAnchor>
  <xdr:twoCellAnchor editAs="oneCell">
    <xdr:from>
      <xdr:col>22</xdr:col>
      <xdr:colOff>0</xdr:colOff>
      <xdr:row>11</xdr:row>
      <xdr:rowOff>0</xdr:rowOff>
    </xdr:from>
    <xdr:to>
      <xdr:col>22</xdr:col>
      <xdr:colOff>180000</xdr:colOff>
      <xdr:row>11</xdr:row>
      <xdr:rowOff>180000</xdr:rowOff>
    </xdr:to>
    <xdr:pic>
      <xdr:nvPicPr>
        <xdr:cNvPr id="110" name="Picture 111">
          <a:extLst>
            <a:ext uri="{FF2B5EF4-FFF2-40B4-BE49-F238E27FC236}">
              <a16:creationId xmlns:a16="http://schemas.microsoft.com/office/drawing/2014/main" id="{A723CEF5-F5F1-413C-A6A5-87C68AA7929D}"/>
            </a:ext>
          </a:extLst>
        </xdr:cNvPr>
        <xdr:cNvPicPr>
          <a:picLocks noChangeAspect="1"/>
        </xdr:cNvPicPr>
      </xdr:nvPicPr>
      <xdr:blipFill>
        <a:blip xmlns:r="http://schemas.openxmlformats.org/officeDocument/2006/relationships" r:embed="rId108"/>
        <a:stretch>
          <a:fillRect/>
        </a:stretch>
      </xdr:blipFill>
      <xdr:spPr>
        <a:xfrm>
          <a:off x="4191000" y="2095500"/>
          <a:ext cx="180000" cy="180000"/>
        </a:xfrm>
        <a:prstGeom prst="rect">
          <a:avLst/>
        </a:prstGeom>
      </xdr:spPr>
    </xdr:pic>
    <xdr:clientData/>
  </xdr:twoCellAnchor>
  <xdr:twoCellAnchor editAs="oneCell">
    <xdr:from>
      <xdr:col>23</xdr:col>
      <xdr:colOff>0</xdr:colOff>
      <xdr:row>11</xdr:row>
      <xdr:rowOff>0</xdr:rowOff>
    </xdr:from>
    <xdr:to>
      <xdr:col>23</xdr:col>
      <xdr:colOff>180000</xdr:colOff>
      <xdr:row>11</xdr:row>
      <xdr:rowOff>180000</xdr:rowOff>
    </xdr:to>
    <xdr:pic>
      <xdr:nvPicPr>
        <xdr:cNvPr id="111" name="Picture 112">
          <a:extLst>
            <a:ext uri="{FF2B5EF4-FFF2-40B4-BE49-F238E27FC236}">
              <a16:creationId xmlns:a16="http://schemas.microsoft.com/office/drawing/2014/main" id="{B7D734F2-AB18-4988-BC5C-0DC39928D063}"/>
            </a:ext>
          </a:extLst>
        </xdr:cNvPr>
        <xdr:cNvPicPr>
          <a:picLocks noChangeAspect="1"/>
        </xdr:cNvPicPr>
      </xdr:nvPicPr>
      <xdr:blipFill>
        <a:blip xmlns:r="http://schemas.openxmlformats.org/officeDocument/2006/relationships" r:embed="rId109"/>
        <a:stretch>
          <a:fillRect/>
        </a:stretch>
      </xdr:blipFill>
      <xdr:spPr>
        <a:xfrm>
          <a:off x="4381500" y="2095500"/>
          <a:ext cx="180000" cy="180000"/>
        </a:xfrm>
        <a:prstGeom prst="rect">
          <a:avLst/>
        </a:prstGeom>
      </xdr:spPr>
    </xdr:pic>
    <xdr:clientData/>
  </xdr:twoCellAnchor>
  <xdr:twoCellAnchor editAs="oneCell">
    <xdr:from>
      <xdr:col>24</xdr:col>
      <xdr:colOff>0</xdr:colOff>
      <xdr:row>11</xdr:row>
      <xdr:rowOff>0</xdr:rowOff>
    </xdr:from>
    <xdr:to>
      <xdr:col>24</xdr:col>
      <xdr:colOff>180000</xdr:colOff>
      <xdr:row>11</xdr:row>
      <xdr:rowOff>180000</xdr:rowOff>
    </xdr:to>
    <xdr:pic>
      <xdr:nvPicPr>
        <xdr:cNvPr id="112" name="Picture 113">
          <a:extLst>
            <a:ext uri="{FF2B5EF4-FFF2-40B4-BE49-F238E27FC236}">
              <a16:creationId xmlns:a16="http://schemas.microsoft.com/office/drawing/2014/main" id="{502464BD-39BB-45C4-88E0-120B85A5CE5D}"/>
            </a:ext>
          </a:extLst>
        </xdr:cNvPr>
        <xdr:cNvPicPr>
          <a:picLocks noChangeAspect="1"/>
        </xdr:cNvPicPr>
      </xdr:nvPicPr>
      <xdr:blipFill>
        <a:blip xmlns:r="http://schemas.openxmlformats.org/officeDocument/2006/relationships" r:embed="rId110"/>
        <a:stretch>
          <a:fillRect/>
        </a:stretch>
      </xdr:blipFill>
      <xdr:spPr>
        <a:xfrm>
          <a:off x="4572000" y="2095500"/>
          <a:ext cx="180000" cy="180000"/>
        </a:xfrm>
        <a:prstGeom prst="rect">
          <a:avLst/>
        </a:prstGeom>
      </xdr:spPr>
    </xdr:pic>
    <xdr:clientData/>
  </xdr:twoCellAnchor>
  <xdr:twoCellAnchor editAs="oneCell">
    <xdr:from>
      <xdr:col>25</xdr:col>
      <xdr:colOff>0</xdr:colOff>
      <xdr:row>11</xdr:row>
      <xdr:rowOff>0</xdr:rowOff>
    </xdr:from>
    <xdr:to>
      <xdr:col>25</xdr:col>
      <xdr:colOff>180000</xdr:colOff>
      <xdr:row>11</xdr:row>
      <xdr:rowOff>180000</xdr:rowOff>
    </xdr:to>
    <xdr:pic>
      <xdr:nvPicPr>
        <xdr:cNvPr id="113" name="Picture 114">
          <a:extLst>
            <a:ext uri="{FF2B5EF4-FFF2-40B4-BE49-F238E27FC236}">
              <a16:creationId xmlns:a16="http://schemas.microsoft.com/office/drawing/2014/main" id="{012B2CF5-80DB-467A-AF04-134E032E2473}"/>
            </a:ext>
          </a:extLst>
        </xdr:cNvPr>
        <xdr:cNvPicPr>
          <a:picLocks noChangeAspect="1"/>
        </xdr:cNvPicPr>
      </xdr:nvPicPr>
      <xdr:blipFill>
        <a:blip xmlns:r="http://schemas.openxmlformats.org/officeDocument/2006/relationships" r:embed="rId111"/>
        <a:stretch>
          <a:fillRect/>
        </a:stretch>
      </xdr:blipFill>
      <xdr:spPr>
        <a:xfrm>
          <a:off x="4762500" y="2095500"/>
          <a:ext cx="180000" cy="180000"/>
        </a:xfrm>
        <a:prstGeom prst="rect">
          <a:avLst/>
        </a:prstGeom>
      </xdr:spPr>
    </xdr:pic>
    <xdr:clientData/>
  </xdr:twoCellAnchor>
  <xdr:twoCellAnchor editAs="oneCell">
    <xdr:from>
      <xdr:col>26</xdr:col>
      <xdr:colOff>0</xdr:colOff>
      <xdr:row>11</xdr:row>
      <xdr:rowOff>0</xdr:rowOff>
    </xdr:from>
    <xdr:to>
      <xdr:col>26</xdr:col>
      <xdr:colOff>180000</xdr:colOff>
      <xdr:row>11</xdr:row>
      <xdr:rowOff>180000</xdr:rowOff>
    </xdr:to>
    <xdr:pic>
      <xdr:nvPicPr>
        <xdr:cNvPr id="114" name="Picture 115">
          <a:extLst>
            <a:ext uri="{FF2B5EF4-FFF2-40B4-BE49-F238E27FC236}">
              <a16:creationId xmlns:a16="http://schemas.microsoft.com/office/drawing/2014/main" id="{32DC8CE1-90E5-443E-B16D-D9B0BA773E22}"/>
            </a:ext>
          </a:extLst>
        </xdr:cNvPr>
        <xdr:cNvPicPr>
          <a:picLocks noChangeAspect="1"/>
        </xdr:cNvPicPr>
      </xdr:nvPicPr>
      <xdr:blipFill>
        <a:blip xmlns:r="http://schemas.openxmlformats.org/officeDocument/2006/relationships" r:embed="rId112"/>
        <a:stretch>
          <a:fillRect/>
        </a:stretch>
      </xdr:blipFill>
      <xdr:spPr>
        <a:xfrm>
          <a:off x="4953000" y="2095500"/>
          <a:ext cx="180000" cy="180000"/>
        </a:xfrm>
        <a:prstGeom prst="rect">
          <a:avLst/>
        </a:prstGeom>
      </xdr:spPr>
    </xdr:pic>
    <xdr:clientData/>
  </xdr:twoCellAnchor>
  <xdr:twoCellAnchor editAs="oneCell">
    <xdr:from>
      <xdr:col>21</xdr:col>
      <xdr:colOff>0</xdr:colOff>
      <xdr:row>13</xdr:row>
      <xdr:rowOff>0</xdr:rowOff>
    </xdr:from>
    <xdr:to>
      <xdr:col>21</xdr:col>
      <xdr:colOff>180000</xdr:colOff>
      <xdr:row>13</xdr:row>
      <xdr:rowOff>180000</xdr:rowOff>
    </xdr:to>
    <xdr:pic>
      <xdr:nvPicPr>
        <xdr:cNvPr id="115" name="Picture 116">
          <a:extLst>
            <a:ext uri="{FF2B5EF4-FFF2-40B4-BE49-F238E27FC236}">
              <a16:creationId xmlns:a16="http://schemas.microsoft.com/office/drawing/2014/main" id="{FD4B6098-AF35-4DB1-8B39-00F70E01E5BB}"/>
            </a:ext>
          </a:extLst>
        </xdr:cNvPr>
        <xdr:cNvPicPr>
          <a:picLocks noChangeAspect="1"/>
        </xdr:cNvPicPr>
      </xdr:nvPicPr>
      <xdr:blipFill>
        <a:blip xmlns:r="http://schemas.openxmlformats.org/officeDocument/2006/relationships" r:embed="rId113"/>
        <a:stretch>
          <a:fillRect/>
        </a:stretch>
      </xdr:blipFill>
      <xdr:spPr>
        <a:xfrm>
          <a:off x="4000500" y="2476500"/>
          <a:ext cx="180000" cy="180000"/>
        </a:xfrm>
        <a:prstGeom prst="rect">
          <a:avLst/>
        </a:prstGeom>
      </xdr:spPr>
    </xdr:pic>
    <xdr:clientData/>
  </xdr:twoCellAnchor>
  <xdr:twoCellAnchor editAs="oneCell">
    <xdr:from>
      <xdr:col>27</xdr:col>
      <xdr:colOff>0</xdr:colOff>
      <xdr:row>11</xdr:row>
      <xdr:rowOff>0</xdr:rowOff>
    </xdr:from>
    <xdr:to>
      <xdr:col>27</xdr:col>
      <xdr:colOff>180000</xdr:colOff>
      <xdr:row>11</xdr:row>
      <xdr:rowOff>180000</xdr:rowOff>
    </xdr:to>
    <xdr:pic>
      <xdr:nvPicPr>
        <xdr:cNvPr id="116" name="Picture 117">
          <a:extLst>
            <a:ext uri="{FF2B5EF4-FFF2-40B4-BE49-F238E27FC236}">
              <a16:creationId xmlns:a16="http://schemas.microsoft.com/office/drawing/2014/main" id="{A0748BE2-66F4-4870-8E14-1D4E894E7272}"/>
            </a:ext>
          </a:extLst>
        </xdr:cNvPr>
        <xdr:cNvPicPr>
          <a:picLocks noChangeAspect="1"/>
        </xdr:cNvPicPr>
      </xdr:nvPicPr>
      <xdr:blipFill>
        <a:blip xmlns:r="http://schemas.openxmlformats.org/officeDocument/2006/relationships" r:embed="rId114"/>
        <a:stretch>
          <a:fillRect/>
        </a:stretch>
      </xdr:blipFill>
      <xdr:spPr>
        <a:xfrm>
          <a:off x="5143500" y="2095500"/>
          <a:ext cx="180000" cy="180000"/>
        </a:xfrm>
        <a:prstGeom prst="rect">
          <a:avLst/>
        </a:prstGeom>
      </xdr:spPr>
    </xdr:pic>
    <xdr:clientData/>
  </xdr:twoCellAnchor>
  <xdr:twoCellAnchor editAs="oneCell">
    <xdr:from>
      <xdr:col>28</xdr:col>
      <xdr:colOff>0</xdr:colOff>
      <xdr:row>11</xdr:row>
      <xdr:rowOff>0</xdr:rowOff>
    </xdr:from>
    <xdr:to>
      <xdr:col>28</xdr:col>
      <xdr:colOff>180000</xdr:colOff>
      <xdr:row>11</xdr:row>
      <xdr:rowOff>180000</xdr:rowOff>
    </xdr:to>
    <xdr:pic>
      <xdr:nvPicPr>
        <xdr:cNvPr id="117" name="Picture 118">
          <a:extLst>
            <a:ext uri="{FF2B5EF4-FFF2-40B4-BE49-F238E27FC236}">
              <a16:creationId xmlns:a16="http://schemas.microsoft.com/office/drawing/2014/main" id="{09ACF6DC-1717-4E25-9141-FCC60DE23F20}"/>
            </a:ext>
          </a:extLst>
        </xdr:cNvPr>
        <xdr:cNvPicPr>
          <a:picLocks noChangeAspect="1"/>
        </xdr:cNvPicPr>
      </xdr:nvPicPr>
      <xdr:blipFill>
        <a:blip xmlns:r="http://schemas.openxmlformats.org/officeDocument/2006/relationships" r:embed="rId115"/>
        <a:stretch>
          <a:fillRect/>
        </a:stretch>
      </xdr:blipFill>
      <xdr:spPr>
        <a:xfrm>
          <a:off x="5334000" y="2095500"/>
          <a:ext cx="180000" cy="180000"/>
        </a:xfrm>
        <a:prstGeom prst="rect">
          <a:avLst/>
        </a:prstGeom>
      </xdr:spPr>
    </xdr:pic>
    <xdr:clientData/>
  </xdr:twoCellAnchor>
  <xdr:twoCellAnchor editAs="oneCell">
    <xdr:from>
      <xdr:col>22</xdr:col>
      <xdr:colOff>0</xdr:colOff>
      <xdr:row>13</xdr:row>
      <xdr:rowOff>0</xdr:rowOff>
    </xdr:from>
    <xdr:to>
      <xdr:col>22</xdr:col>
      <xdr:colOff>180000</xdr:colOff>
      <xdr:row>13</xdr:row>
      <xdr:rowOff>180000</xdr:rowOff>
    </xdr:to>
    <xdr:pic>
      <xdr:nvPicPr>
        <xdr:cNvPr id="118" name="Picture 119">
          <a:extLst>
            <a:ext uri="{FF2B5EF4-FFF2-40B4-BE49-F238E27FC236}">
              <a16:creationId xmlns:a16="http://schemas.microsoft.com/office/drawing/2014/main" id="{49B4F14F-2303-474F-BD97-34CA85FA5CA6}"/>
            </a:ext>
          </a:extLst>
        </xdr:cNvPr>
        <xdr:cNvPicPr>
          <a:picLocks noChangeAspect="1"/>
        </xdr:cNvPicPr>
      </xdr:nvPicPr>
      <xdr:blipFill>
        <a:blip xmlns:r="http://schemas.openxmlformats.org/officeDocument/2006/relationships" r:embed="rId116"/>
        <a:stretch>
          <a:fillRect/>
        </a:stretch>
      </xdr:blipFill>
      <xdr:spPr>
        <a:xfrm>
          <a:off x="4191000" y="2476500"/>
          <a:ext cx="180000" cy="180000"/>
        </a:xfrm>
        <a:prstGeom prst="rect">
          <a:avLst/>
        </a:prstGeom>
      </xdr:spPr>
    </xdr:pic>
    <xdr:clientData/>
  </xdr:twoCellAnchor>
  <xdr:twoCellAnchor editAs="oneCell">
    <xdr:from>
      <xdr:col>27</xdr:col>
      <xdr:colOff>0</xdr:colOff>
      <xdr:row>5</xdr:row>
      <xdr:rowOff>0</xdr:rowOff>
    </xdr:from>
    <xdr:to>
      <xdr:col>27</xdr:col>
      <xdr:colOff>180000</xdr:colOff>
      <xdr:row>5</xdr:row>
      <xdr:rowOff>180000</xdr:rowOff>
    </xdr:to>
    <xdr:pic>
      <xdr:nvPicPr>
        <xdr:cNvPr id="119" name="Picture 120">
          <a:extLst>
            <a:ext uri="{FF2B5EF4-FFF2-40B4-BE49-F238E27FC236}">
              <a16:creationId xmlns:a16="http://schemas.microsoft.com/office/drawing/2014/main" id="{F1709A79-19C0-4AB2-AA74-399679B0B0C2}"/>
            </a:ext>
          </a:extLst>
        </xdr:cNvPr>
        <xdr:cNvPicPr>
          <a:picLocks noChangeAspect="1"/>
        </xdr:cNvPicPr>
      </xdr:nvPicPr>
      <xdr:blipFill>
        <a:blip xmlns:r="http://schemas.openxmlformats.org/officeDocument/2006/relationships" r:embed="rId117"/>
        <a:stretch>
          <a:fillRect/>
        </a:stretch>
      </xdr:blipFill>
      <xdr:spPr>
        <a:xfrm>
          <a:off x="5143500" y="952500"/>
          <a:ext cx="180000" cy="180000"/>
        </a:xfrm>
        <a:prstGeom prst="rect">
          <a:avLst/>
        </a:prstGeom>
      </xdr:spPr>
    </xdr:pic>
    <xdr:clientData/>
  </xdr:twoCellAnchor>
  <xdr:twoCellAnchor editAs="oneCell">
    <xdr:from>
      <xdr:col>23</xdr:col>
      <xdr:colOff>0</xdr:colOff>
      <xdr:row>13</xdr:row>
      <xdr:rowOff>0</xdr:rowOff>
    </xdr:from>
    <xdr:to>
      <xdr:col>23</xdr:col>
      <xdr:colOff>180000</xdr:colOff>
      <xdr:row>13</xdr:row>
      <xdr:rowOff>180000</xdr:rowOff>
    </xdr:to>
    <xdr:pic>
      <xdr:nvPicPr>
        <xdr:cNvPr id="120" name="Picture 121">
          <a:extLst>
            <a:ext uri="{FF2B5EF4-FFF2-40B4-BE49-F238E27FC236}">
              <a16:creationId xmlns:a16="http://schemas.microsoft.com/office/drawing/2014/main" id="{F034C28B-D5BD-4580-B37E-3E6F7AD4BE1A}"/>
            </a:ext>
          </a:extLst>
        </xdr:cNvPr>
        <xdr:cNvPicPr>
          <a:picLocks noChangeAspect="1"/>
        </xdr:cNvPicPr>
      </xdr:nvPicPr>
      <xdr:blipFill>
        <a:blip xmlns:r="http://schemas.openxmlformats.org/officeDocument/2006/relationships" r:embed="rId118"/>
        <a:stretch>
          <a:fillRect/>
        </a:stretch>
      </xdr:blipFill>
      <xdr:spPr>
        <a:xfrm>
          <a:off x="4381500" y="2476500"/>
          <a:ext cx="180000" cy="180000"/>
        </a:xfrm>
        <a:prstGeom prst="rect">
          <a:avLst/>
        </a:prstGeom>
      </xdr:spPr>
    </xdr:pic>
    <xdr:clientData/>
  </xdr:twoCellAnchor>
  <xdr:twoCellAnchor editAs="oneCell">
    <xdr:from>
      <xdr:col>24</xdr:col>
      <xdr:colOff>0</xdr:colOff>
      <xdr:row>13</xdr:row>
      <xdr:rowOff>0</xdr:rowOff>
    </xdr:from>
    <xdr:to>
      <xdr:col>24</xdr:col>
      <xdr:colOff>180000</xdr:colOff>
      <xdr:row>13</xdr:row>
      <xdr:rowOff>180000</xdr:rowOff>
    </xdr:to>
    <xdr:pic>
      <xdr:nvPicPr>
        <xdr:cNvPr id="121" name="Picture 122">
          <a:extLst>
            <a:ext uri="{FF2B5EF4-FFF2-40B4-BE49-F238E27FC236}">
              <a16:creationId xmlns:a16="http://schemas.microsoft.com/office/drawing/2014/main" id="{528B8441-6465-4F6E-9EC6-B5A08793CAE6}"/>
            </a:ext>
          </a:extLst>
        </xdr:cNvPr>
        <xdr:cNvPicPr>
          <a:picLocks noChangeAspect="1"/>
        </xdr:cNvPicPr>
      </xdr:nvPicPr>
      <xdr:blipFill>
        <a:blip xmlns:r="http://schemas.openxmlformats.org/officeDocument/2006/relationships" r:embed="rId119"/>
        <a:stretch>
          <a:fillRect/>
        </a:stretch>
      </xdr:blipFill>
      <xdr:spPr>
        <a:xfrm>
          <a:off x="4572000" y="2476500"/>
          <a:ext cx="180000" cy="180000"/>
        </a:xfrm>
        <a:prstGeom prst="rect">
          <a:avLst/>
        </a:prstGeom>
      </xdr:spPr>
    </xdr:pic>
    <xdr:clientData/>
  </xdr:twoCellAnchor>
  <xdr:twoCellAnchor editAs="oneCell">
    <xdr:from>
      <xdr:col>25</xdr:col>
      <xdr:colOff>0</xdr:colOff>
      <xdr:row>13</xdr:row>
      <xdr:rowOff>0</xdr:rowOff>
    </xdr:from>
    <xdr:to>
      <xdr:col>25</xdr:col>
      <xdr:colOff>180000</xdr:colOff>
      <xdr:row>13</xdr:row>
      <xdr:rowOff>180000</xdr:rowOff>
    </xdr:to>
    <xdr:pic>
      <xdr:nvPicPr>
        <xdr:cNvPr id="122" name="Picture 123">
          <a:extLst>
            <a:ext uri="{FF2B5EF4-FFF2-40B4-BE49-F238E27FC236}">
              <a16:creationId xmlns:a16="http://schemas.microsoft.com/office/drawing/2014/main" id="{93E829AC-A096-4CF8-BA91-194431362941}"/>
            </a:ext>
          </a:extLst>
        </xdr:cNvPr>
        <xdr:cNvPicPr>
          <a:picLocks noChangeAspect="1"/>
        </xdr:cNvPicPr>
      </xdr:nvPicPr>
      <xdr:blipFill>
        <a:blip xmlns:r="http://schemas.openxmlformats.org/officeDocument/2006/relationships" r:embed="rId120"/>
        <a:stretch>
          <a:fillRect/>
        </a:stretch>
      </xdr:blipFill>
      <xdr:spPr>
        <a:xfrm>
          <a:off x="4762500" y="2476500"/>
          <a:ext cx="180000" cy="180000"/>
        </a:xfrm>
        <a:prstGeom prst="rect">
          <a:avLst/>
        </a:prstGeom>
      </xdr:spPr>
    </xdr:pic>
    <xdr:clientData/>
  </xdr:twoCellAnchor>
  <xdr:twoCellAnchor editAs="oneCell">
    <xdr:from>
      <xdr:col>26</xdr:col>
      <xdr:colOff>0</xdr:colOff>
      <xdr:row>13</xdr:row>
      <xdr:rowOff>0</xdr:rowOff>
    </xdr:from>
    <xdr:to>
      <xdr:col>26</xdr:col>
      <xdr:colOff>180000</xdr:colOff>
      <xdr:row>13</xdr:row>
      <xdr:rowOff>180000</xdr:rowOff>
    </xdr:to>
    <xdr:pic>
      <xdr:nvPicPr>
        <xdr:cNvPr id="123" name="Picture 124">
          <a:extLst>
            <a:ext uri="{FF2B5EF4-FFF2-40B4-BE49-F238E27FC236}">
              <a16:creationId xmlns:a16="http://schemas.microsoft.com/office/drawing/2014/main" id="{1F509B07-C4EA-47C4-A749-D39A3EA925A8}"/>
            </a:ext>
          </a:extLst>
        </xdr:cNvPr>
        <xdr:cNvPicPr>
          <a:picLocks noChangeAspect="1"/>
        </xdr:cNvPicPr>
      </xdr:nvPicPr>
      <xdr:blipFill>
        <a:blip xmlns:r="http://schemas.openxmlformats.org/officeDocument/2006/relationships" r:embed="rId121"/>
        <a:stretch>
          <a:fillRect/>
        </a:stretch>
      </xdr:blipFill>
      <xdr:spPr>
        <a:xfrm>
          <a:off x="4953000" y="2476500"/>
          <a:ext cx="180000" cy="180000"/>
        </a:xfrm>
        <a:prstGeom prst="rect">
          <a:avLst/>
        </a:prstGeom>
      </xdr:spPr>
    </xdr:pic>
    <xdr:clientData/>
  </xdr:twoCellAnchor>
  <xdr:twoCellAnchor editAs="oneCell">
    <xdr:from>
      <xdr:col>27</xdr:col>
      <xdr:colOff>0</xdr:colOff>
      <xdr:row>13</xdr:row>
      <xdr:rowOff>0</xdr:rowOff>
    </xdr:from>
    <xdr:to>
      <xdr:col>27</xdr:col>
      <xdr:colOff>180000</xdr:colOff>
      <xdr:row>13</xdr:row>
      <xdr:rowOff>180000</xdr:rowOff>
    </xdr:to>
    <xdr:pic>
      <xdr:nvPicPr>
        <xdr:cNvPr id="124" name="Picture 125">
          <a:extLst>
            <a:ext uri="{FF2B5EF4-FFF2-40B4-BE49-F238E27FC236}">
              <a16:creationId xmlns:a16="http://schemas.microsoft.com/office/drawing/2014/main" id="{B31382AD-3741-45E1-BC19-3F463B01AFA6}"/>
            </a:ext>
          </a:extLst>
        </xdr:cNvPr>
        <xdr:cNvPicPr>
          <a:picLocks noChangeAspect="1"/>
        </xdr:cNvPicPr>
      </xdr:nvPicPr>
      <xdr:blipFill>
        <a:blip xmlns:r="http://schemas.openxmlformats.org/officeDocument/2006/relationships" r:embed="rId122"/>
        <a:stretch>
          <a:fillRect/>
        </a:stretch>
      </xdr:blipFill>
      <xdr:spPr>
        <a:xfrm>
          <a:off x="5143500" y="2476500"/>
          <a:ext cx="180000" cy="180000"/>
        </a:xfrm>
        <a:prstGeom prst="rect">
          <a:avLst/>
        </a:prstGeom>
      </xdr:spPr>
    </xdr:pic>
    <xdr:clientData/>
  </xdr:twoCellAnchor>
  <xdr:twoCellAnchor editAs="oneCell">
    <xdr:from>
      <xdr:col>28</xdr:col>
      <xdr:colOff>0</xdr:colOff>
      <xdr:row>13</xdr:row>
      <xdr:rowOff>0</xdr:rowOff>
    </xdr:from>
    <xdr:to>
      <xdr:col>28</xdr:col>
      <xdr:colOff>180000</xdr:colOff>
      <xdr:row>13</xdr:row>
      <xdr:rowOff>180000</xdr:rowOff>
    </xdr:to>
    <xdr:pic>
      <xdr:nvPicPr>
        <xdr:cNvPr id="125" name="Picture 126">
          <a:extLst>
            <a:ext uri="{FF2B5EF4-FFF2-40B4-BE49-F238E27FC236}">
              <a16:creationId xmlns:a16="http://schemas.microsoft.com/office/drawing/2014/main" id="{32518FD4-AB9A-4DE5-B719-1A9F98F49A42}"/>
            </a:ext>
          </a:extLst>
        </xdr:cNvPr>
        <xdr:cNvPicPr>
          <a:picLocks noChangeAspect="1"/>
        </xdr:cNvPicPr>
      </xdr:nvPicPr>
      <xdr:blipFill>
        <a:blip xmlns:r="http://schemas.openxmlformats.org/officeDocument/2006/relationships" r:embed="rId123"/>
        <a:stretch>
          <a:fillRect/>
        </a:stretch>
      </xdr:blipFill>
      <xdr:spPr>
        <a:xfrm>
          <a:off x="5334000" y="2476500"/>
          <a:ext cx="180000" cy="180000"/>
        </a:xfrm>
        <a:prstGeom prst="rect">
          <a:avLst/>
        </a:prstGeom>
      </xdr:spPr>
    </xdr:pic>
    <xdr:clientData/>
  </xdr:twoCellAnchor>
  <xdr:twoCellAnchor editAs="oneCell">
    <xdr:from>
      <xdr:col>18</xdr:col>
      <xdr:colOff>0</xdr:colOff>
      <xdr:row>15</xdr:row>
      <xdr:rowOff>0</xdr:rowOff>
    </xdr:from>
    <xdr:to>
      <xdr:col>18</xdr:col>
      <xdr:colOff>180000</xdr:colOff>
      <xdr:row>15</xdr:row>
      <xdr:rowOff>180000</xdr:rowOff>
    </xdr:to>
    <xdr:pic>
      <xdr:nvPicPr>
        <xdr:cNvPr id="126" name="Picture 127">
          <a:extLst>
            <a:ext uri="{FF2B5EF4-FFF2-40B4-BE49-F238E27FC236}">
              <a16:creationId xmlns:a16="http://schemas.microsoft.com/office/drawing/2014/main" id="{08DD101C-D21B-45B6-A197-87615235DACC}"/>
            </a:ext>
          </a:extLst>
        </xdr:cNvPr>
        <xdr:cNvPicPr>
          <a:picLocks noChangeAspect="1"/>
        </xdr:cNvPicPr>
      </xdr:nvPicPr>
      <xdr:blipFill>
        <a:blip xmlns:r="http://schemas.openxmlformats.org/officeDocument/2006/relationships" r:embed="rId124"/>
        <a:stretch>
          <a:fillRect/>
        </a:stretch>
      </xdr:blipFill>
      <xdr:spPr>
        <a:xfrm>
          <a:off x="3429000" y="2857500"/>
          <a:ext cx="180000" cy="180000"/>
        </a:xfrm>
        <a:prstGeom prst="rect">
          <a:avLst/>
        </a:prstGeom>
      </xdr:spPr>
    </xdr:pic>
    <xdr:clientData/>
  </xdr:twoCellAnchor>
  <xdr:twoCellAnchor editAs="oneCell">
    <xdr:from>
      <xdr:col>19</xdr:col>
      <xdr:colOff>0</xdr:colOff>
      <xdr:row>15</xdr:row>
      <xdr:rowOff>0</xdr:rowOff>
    </xdr:from>
    <xdr:to>
      <xdr:col>19</xdr:col>
      <xdr:colOff>180000</xdr:colOff>
      <xdr:row>15</xdr:row>
      <xdr:rowOff>180000</xdr:rowOff>
    </xdr:to>
    <xdr:pic>
      <xdr:nvPicPr>
        <xdr:cNvPr id="127" name="Picture 128">
          <a:extLst>
            <a:ext uri="{FF2B5EF4-FFF2-40B4-BE49-F238E27FC236}">
              <a16:creationId xmlns:a16="http://schemas.microsoft.com/office/drawing/2014/main" id="{D2F66637-9B69-4902-9BE2-17CBA52F289B}"/>
            </a:ext>
          </a:extLst>
        </xdr:cNvPr>
        <xdr:cNvPicPr>
          <a:picLocks noChangeAspect="1"/>
        </xdr:cNvPicPr>
      </xdr:nvPicPr>
      <xdr:blipFill>
        <a:blip xmlns:r="http://schemas.openxmlformats.org/officeDocument/2006/relationships" r:embed="rId125"/>
        <a:stretch>
          <a:fillRect/>
        </a:stretch>
      </xdr:blipFill>
      <xdr:spPr>
        <a:xfrm>
          <a:off x="3619500" y="2857500"/>
          <a:ext cx="180000" cy="180000"/>
        </a:xfrm>
        <a:prstGeom prst="rect">
          <a:avLst/>
        </a:prstGeom>
      </xdr:spPr>
    </xdr:pic>
    <xdr:clientData/>
  </xdr:twoCellAnchor>
  <xdr:twoCellAnchor editAs="oneCell">
    <xdr:from>
      <xdr:col>20</xdr:col>
      <xdr:colOff>0</xdr:colOff>
      <xdr:row>15</xdr:row>
      <xdr:rowOff>0</xdr:rowOff>
    </xdr:from>
    <xdr:to>
      <xdr:col>20</xdr:col>
      <xdr:colOff>180000</xdr:colOff>
      <xdr:row>15</xdr:row>
      <xdr:rowOff>180000</xdr:rowOff>
    </xdr:to>
    <xdr:pic>
      <xdr:nvPicPr>
        <xdr:cNvPr id="128" name="Picture 129">
          <a:extLst>
            <a:ext uri="{FF2B5EF4-FFF2-40B4-BE49-F238E27FC236}">
              <a16:creationId xmlns:a16="http://schemas.microsoft.com/office/drawing/2014/main" id="{CB7EF200-DD06-453C-9859-BC1AB8C66543}"/>
            </a:ext>
          </a:extLst>
        </xdr:cNvPr>
        <xdr:cNvPicPr>
          <a:picLocks noChangeAspect="1"/>
        </xdr:cNvPicPr>
      </xdr:nvPicPr>
      <xdr:blipFill>
        <a:blip xmlns:r="http://schemas.openxmlformats.org/officeDocument/2006/relationships" r:embed="rId126"/>
        <a:stretch>
          <a:fillRect/>
        </a:stretch>
      </xdr:blipFill>
      <xdr:spPr>
        <a:xfrm>
          <a:off x="3810000" y="2857500"/>
          <a:ext cx="180000" cy="180000"/>
        </a:xfrm>
        <a:prstGeom prst="rect">
          <a:avLst/>
        </a:prstGeom>
      </xdr:spPr>
    </xdr:pic>
    <xdr:clientData/>
  </xdr:twoCellAnchor>
  <xdr:twoCellAnchor editAs="oneCell">
    <xdr:from>
      <xdr:col>21</xdr:col>
      <xdr:colOff>0</xdr:colOff>
      <xdr:row>15</xdr:row>
      <xdr:rowOff>0</xdr:rowOff>
    </xdr:from>
    <xdr:to>
      <xdr:col>21</xdr:col>
      <xdr:colOff>180000</xdr:colOff>
      <xdr:row>15</xdr:row>
      <xdr:rowOff>180000</xdr:rowOff>
    </xdr:to>
    <xdr:pic>
      <xdr:nvPicPr>
        <xdr:cNvPr id="129" name="Picture 130">
          <a:extLst>
            <a:ext uri="{FF2B5EF4-FFF2-40B4-BE49-F238E27FC236}">
              <a16:creationId xmlns:a16="http://schemas.microsoft.com/office/drawing/2014/main" id="{A8D230E4-CD08-47E1-B057-5862CD9DC0C5}"/>
            </a:ext>
          </a:extLst>
        </xdr:cNvPr>
        <xdr:cNvPicPr>
          <a:picLocks noChangeAspect="1"/>
        </xdr:cNvPicPr>
      </xdr:nvPicPr>
      <xdr:blipFill>
        <a:blip xmlns:r="http://schemas.openxmlformats.org/officeDocument/2006/relationships" r:embed="rId127"/>
        <a:stretch>
          <a:fillRect/>
        </a:stretch>
      </xdr:blipFill>
      <xdr:spPr>
        <a:xfrm>
          <a:off x="4000500" y="2857500"/>
          <a:ext cx="180000" cy="180000"/>
        </a:xfrm>
        <a:prstGeom prst="rect">
          <a:avLst/>
        </a:prstGeom>
      </xdr:spPr>
    </xdr:pic>
    <xdr:clientData/>
  </xdr:twoCellAnchor>
  <xdr:twoCellAnchor editAs="oneCell">
    <xdr:from>
      <xdr:col>22</xdr:col>
      <xdr:colOff>0</xdr:colOff>
      <xdr:row>15</xdr:row>
      <xdr:rowOff>0</xdr:rowOff>
    </xdr:from>
    <xdr:to>
      <xdr:col>22</xdr:col>
      <xdr:colOff>180000</xdr:colOff>
      <xdr:row>15</xdr:row>
      <xdr:rowOff>180000</xdr:rowOff>
    </xdr:to>
    <xdr:pic>
      <xdr:nvPicPr>
        <xdr:cNvPr id="130" name="Picture 131">
          <a:extLst>
            <a:ext uri="{FF2B5EF4-FFF2-40B4-BE49-F238E27FC236}">
              <a16:creationId xmlns:a16="http://schemas.microsoft.com/office/drawing/2014/main" id="{FEE81C35-3FF0-45C1-BC3F-2EAB3DA773F4}"/>
            </a:ext>
          </a:extLst>
        </xdr:cNvPr>
        <xdr:cNvPicPr>
          <a:picLocks noChangeAspect="1"/>
        </xdr:cNvPicPr>
      </xdr:nvPicPr>
      <xdr:blipFill>
        <a:blip xmlns:r="http://schemas.openxmlformats.org/officeDocument/2006/relationships" r:embed="rId128"/>
        <a:stretch>
          <a:fillRect/>
        </a:stretch>
      </xdr:blipFill>
      <xdr:spPr>
        <a:xfrm>
          <a:off x="4191000" y="2857500"/>
          <a:ext cx="180000" cy="180000"/>
        </a:xfrm>
        <a:prstGeom prst="rect">
          <a:avLst/>
        </a:prstGeom>
      </xdr:spPr>
    </xdr:pic>
    <xdr:clientData/>
  </xdr:twoCellAnchor>
  <xdr:twoCellAnchor editAs="oneCell">
    <xdr:from>
      <xdr:col>23</xdr:col>
      <xdr:colOff>0</xdr:colOff>
      <xdr:row>15</xdr:row>
      <xdr:rowOff>0</xdr:rowOff>
    </xdr:from>
    <xdr:to>
      <xdr:col>23</xdr:col>
      <xdr:colOff>180000</xdr:colOff>
      <xdr:row>15</xdr:row>
      <xdr:rowOff>180000</xdr:rowOff>
    </xdr:to>
    <xdr:pic>
      <xdr:nvPicPr>
        <xdr:cNvPr id="131" name="Picture 132">
          <a:extLst>
            <a:ext uri="{FF2B5EF4-FFF2-40B4-BE49-F238E27FC236}">
              <a16:creationId xmlns:a16="http://schemas.microsoft.com/office/drawing/2014/main" id="{9BD8EA59-53A5-42D6-9FC8-3D979CD40FB6}"/>
            </a:ext>
          </a:extLst>
        </xdr:cNvPr>
        <xdr:cNvPicPr>
          <a:picLocks noChangeAspect="1"/>
        </xdr:cNvPicPr>
      </xdr:nvPicPr>
      <xdr:blipFill>
        <a:blip xmlns:r="http://schemas.openxmlformats.org/officeDocument/2006/relationships" r:embed="rId129"/>
        <a:stretch>
          <a:fillRect/>
        </a:stretch>
      </xdr:blipFill>
      <xdr:spPr>
        <a:xfrm>
          <a:off x="4381500" y="2857500"/>
          <a:ext cx="180000" cy="180000"/>
        </a:xfrm>
        <a:prstGeom prst="rect">
          <a:avLst/>
        </a:prstGeom>
      </xdr:spPr>
    </xdr:pic>
    <xdr:clientData/>
  </xdr:twoCellAnchor>
  <xdr:twoCellAnchor editAs="oneCell">
    <xdr:from>
      <xdr:col>24</xdr:col>
      <xdr:colOff>0</xdr:colOff>
      <xdr:row>15</xdr:row>
      <xdr:rowOff>0</xdr:rowOff>
    </xdr:from>
    <xdr:to>
      <xdr:col>24</xdr:col>
      <xdr:colOff>180000</xdr:colOff>
      <xdr:row>15</xdr:row>
      <xdr:rowOff>180000</xdr:rowOff>
    </xdr:to>
    <xdr:pic>
      <xdr:nvPicPr>
        <xdr:cNvPr id="132" name="Picture 133">
          <a:extLst>
            <a:ext uri="{FF2B5EF4-FFF2-40B4-BE49-F238E27FC236}">
              <a16:creationId xmlns:a16="http://schemas.microsoft.com/office/drawing/2014/main" id="{9E57AB3D-8609-44E7-BB72-0C37BC5E4101}"/>
            </a:ext>
          </a:extLst>
        </xdr:cNvPr>
        <xdr:cNvPicPr>
          <a:picLocks noChangeAspect="1"/>
        </xdr:cNvPicPr>
      </xdr:nvPicPr>
      <xdr:blipFill>
        <a:blip xmlns:r="http://schemas.openxmlformats.org/officeDocument/2006/relationships" r:embed="rId130"/>
        <a:stretch>
          <a:fillRect/>
        </a:stretch>
      </xdr:blipFill>
      <xdr:spPr>
        <a:xfrm>
          <a:off x="4572000" y="2857500"/>
          <a:ext cx="180000" cy="180000"/>
        </a:xfrm>
        <a:prstGeom prst="rect">
          <a:avLst/>
        </a:prstGeom>
      </xdr:spPr>
    </xdr:pic>
    <xdr:clientData/>
  </xdr:twoCellAnchor>
  <xdr:twoCellAnchor editAs="oneCell">
    <xdr:from>
      <xdr:col>25</xdr:col>
      <xdr:colOff>0</xdr:colOff>
      <xdr:row>15</xdr:row>
      <xdr:rowOff>0</xdr:rowOff>
    </xdr:from>
    <xdr:to>
      <xdr:col>25</xdr:col>
      <xdr:colOff>180000</xdr:colOff>
      <xdr:row>15</xdr:row>
      <xdr:rowOff>180000</xdr:rowOff>
    </xdr:to>
    <xdr:pic>
      <xdr:nvPicPr>
        <xdr:cNvPr id="133" name="Picture 134">
          <a:extLst>
            <a:ext uri="{FF2B5EF4-FFF2-40B4-BE49-F238E27FC236}">
              <a16:creationId xmlns:a16="http://schemas.microsoft.com/office/drawing/2014/main" id="{81921C80-DADE-40C6-863E-9B31061FAFAA}"/>
            </a:ext>
          </a:extLst>
        </xdr:cNvPr>
        <xdr:cNvPicPr>
          <a:picLocks noChangeAspect="1"/>
        </xdr:cNvPicPr>
      </xdr:nvPicPr>
      <xdr:blipFill>
        <a:blip xmlns:r="http://schemas.openxmlformats.org/officeDocument/2006/relationships" r:embed="rId131"/>
        <a:stretch>
          <a:fillRect/>
        </a:stretch>
      </xdr:blipFill>
      <xdr:spPr>
        <a:xfrm>
          <a:off x="4762500" y="2857500"/>
          <a:ext cx="180000" cy="180000"/>
        </a:xfrm>
        <a:prstGeom prst="rect">
          <a:avLst/>
        </a:prstGeom>
      </xdr:spPr>
    </xdr:pic>
    <xdr:clientData/>
  </xdr:twoCellAnchor>
  <xdr:twoCellAnchor editAs="oneCell">
    <xdr:from>
      <xdr:col>26</xdr:col>
      <xdr:colOff>0</xdr:colOff>
      <xdr:row>15</xdr:row>
      <xdr:rowOff>0</xdr:rowOff>
    </xdr:from>
    <xdr:to>
      <xdr:col>26</xdr:col>
      <xdr:colOff>180000</xdr:colOff>
      <xdr:row>15</xdr:row>
      <xdr:rowOff>180000</xdr:rowOff>
    </xdr:to>
    <xdr:pic>
      <xdr:nvPicPr>
        <xdr:cNvPr id="134" name="Picture 135">
          <a:extLst>
            <a:ext uri="{FF2B5EF4-FFF2-40B4-BE49-F238E27FC236}">
              <a16:creationId xmlns:a16="http://schemas.microsoft.com/office/drawing/2014/main" id="{448C6D2E-BDAE-4328-AFF2-D2EA9204BE18}"/>
            </a:ext>
          </a:extLst>
        </xdr:cNvPr>
        <xdr:cNvPicPr>
          <a:picLocks noChangeAspect="1"/>
        </xdr:cNvPicPr>
      </xdr:nvPicPr>
      <xdr:blipFill>
        <a:blip xmlns:r="http://schemas.openxmlformats.org/officeDocument/2006/relationships" r:embed="rId132"/>
        <a:stretch>
          <a:fillRect/>
        </a:stretch>
      </xdr:blipFill>
      <xdr:spPr>
        <a:xfrm>
          <a:off x="4953000" y="2857500"/>
          <a:ext cx="180000" cy="180000"/>
        </a:xfrm>
        <a:prstGeom prst="rect">
          <a:avLst/>
        </a:prstGeom>
      </xdr:spPr>
    </xdr:pic>
    <xdr:clientData/>
  </xdr:twoCellAnchor>
  <xdr:twoCellAnchor editAs="oneCell">
    <xdr:from>
      <xdr:col>27</xdr:col>
      <xdr:colOff>0</xdr:colOff>
      <xdr:row>15</xdr:row>
      <xdr:rowOff>0</xdr:rowOff>
    </xdr:from>
    <xdr:to>
      <xdr:col>27</xdr:col>
      <xdr:colOff>180000</xdr:colOff>
      <xdr:row>15</xdr:row>
      <xdr:rowOff>180000</xdr:rowOff>
    </xdr:to>
    <xdr:pic>
      <xdr:nvPicPr>
        <xdr:cNvPr id="135" name="Picture 136">
          <a:extLst>
            <a:ext uri="{FF2B5EF4-FFF2-40B4-BE49-F238E27FC236}">
              <a16:creationId xmlns:a16="http://schemas.microsoft.com/office/drawing/2014/main" id="{3E5D05E5-72F8-4587-A2A2-5E994F2A62E9}"/>
            </a:ext>
          </a:extLst>
        </xdr:cNvPr>
        <xdr:cNvPicPr>
          <a:picLocks noChangeAspect="1"/>
        </xdr:cNvPicPr>
      </xdr:nvPicPr>
      <xdr:blipFill>
        <a:blip xmlns:r="http://schemas.openxmlformats.org/officeDocument/2006/relationships" r:embed="rId133"/>
        <a:stretch>
          <a:fillRect/>
        </a:stretch>
      </xdr:blipFill>
      <xdr:spPr>
        <a:xfrm>
          <a:off x="5143500" y="2857500"/>
          <a:ext cx="180000" cy="180000"/>
        </a:xfrm>
        <a:prstGeom prst="rect">
          <a:avLst/>
        </a:prstGeom>
      </xdr:spPr>
    </xdr:pic>
    <xdr:clientData/>
  </xdr:twoCellAnchor>
  <xdr:twoCellAnchor editAs="oneCell">
    <xdr:from>
      <xdr:col>28</xdr:col>
      <xdr:colOff>0</xdr:colOff>
      <xdr:row>7</xdr:row>
      <xdr:rowOff>0</xdr:rowOff>
    </xdr:from>
    <xdr:to>
      <xdr:col>28</xdr:col>
      <xdr:colOff>180000</xdr:colOff>
      <xdr:row>7</xdr:row>
      <xdr:rowOff>180000</xdr:rowOff>
    </xdr:to>
    <xdr:pic>
      <xdr:nvPicPr>
        <xdr:cNvPr id="136" name="Picture 138">
          <a:extLst>
            <a:ext uri="{FF2B5EF4-FFF2-40B4-BE49-F238E27FC236}">
              <a16:creationId xmlns:a16="http://schemas.microsoft.com/office/drawing/2014/main" id="{BC15C7F3-4F89-4557-9DDF-62C5EF2F0316}"/>
            </a:ext>
          </a:extLst>
        </xdr:cNvPr>
        <xdr:cNvPicPr>
          <a:picLocks noChangeAspect="1"/>
        </xdr:cNvPicPr>
      </xdr:nvPicPr>
      <xdr:blipFill>
        <a:blip xmlns:r="http://schemas.openxmlformats.org/officeDocument/2006/relationships" r:embed="rId134"/>
        <a:stretch>
          <a:fillRect/>
        </a:stretch>
      </xdr:blipFill>
      <xdr:spPr>
        <a:xfrm>
          <a:off x="5334000" y="1333500"/>
          <a:ext cx="180000" cy="180000"/>
        </a:xfrm>
        <a:prstGeom prst="rect">
          <a:avLst/>
        </a:prstGeom>
      </xdr:spPr>
    </xdr:pic>
    <xdr:clientData/>
  </xdr:twoCellAnchor>
  <xdr:twoCellAnchor editAs="oneCell">
    <xdr:from>
      <xdr:col>18</xdr:col>
      <xdr:colOff>0</xdr:colOff>
      <xdr:row>17</xdr:row>
      <xdr:rowOff>0</xdr:rowOff>
    </xdr:from>
    <xdr:to>
      <xdr:col>18</xdr:col>
      <xdr:colOff>180000</xdr:colOff>
      <xdr:row>17</xdr:row>
      <xdr:rowOff>180000</xdr:rowOff>
    </xdr:to>
    <xdr:pic>
      <xdr:nvPicPr>
        <xdr:cNvPr id="137" name="Picture 139">
          <a:extLst>
            <a:ext uri="{FF2B5EF4-FFF2-40B4-BE49-F238E27FC236}">
              <a16:creationId xmlns:a16="http://schemas.microsoft.com/office/drawing/2014/main" id="{A5F991F9-8495-4DB9-9853-76FD3A2B6CF0}"/>
            </a:ext>
          </a:extLst>
        </xdr:cNvPr>
        <xdr:cNvPicPr>
          <a:picLocks noChangeAspect="1"/>
        </xdr:cNvPicPr>
      </xdr:nvPicPr>
      <xdr:blipFill>
        <a:blip xmlns:r="http://schemas.openxmlformats.org/officeDocument/2006/relationships" r:embed="rId135"/>
        <a:stretch>
          <a:fillRect/>
        </a:stretch>
      </xdr:blipFill>
      <xdr:spPr>
        <a:xfrm>
          <a:off x="3429000" y="3238500"/>
          <a:ext cx="180000" cy="180000"/>
        </a:xfrm>
        <a:prstGeom prst="rect">
          <a:avLst/>
        </a:prstGeom>
      </xdr:spPr>
    </xdr:pic>
    <xdr:clientData/>
  </xdr:twoCellAnchor>
  <xdr:twoCellAnchor editAs="oneCell">
    <xdr:from>
      <xdr:col>19</xdr:col>
      <xdr:colOff>0</xdr:colOff>
      <xdr:row>17</xdr:row>
      <xdr:rowOff>0</xdr:rowOff>
    </xdr:from>
    <xdr:to>
      <xdr:col>19</xdr:col>
      <xdr:colOff>180000</xdr:colOff>
      <xdr:row>17</xdr:row>
      <xdr:rowOff>180000</xdr:rowOff>
    </xdr:to>
    <xdr:pic>
      <xdr:nvPicPr>
        <xdr:cNvPr id="138" name="Picture 140">
          <a:extLst>
            <a:ext uri="{FF2B5EF4-FFF2-40B4-BE49-F238E27FC236}">
              <a16:creationId xmlns:a16="http://schemas.microsoft.com/office/drawing/2014/main" id="{0D8EB4C0-9358-4782-BE4A-E72AF8A65FA3}"/>
            </a:ext>
          </a:extLst>
        </xdr:cNvPr>
        <xdr:cNvPicPr>
          <a:picLocks noChangeAspect="1"/>
        </xdr:cNvPicPr>
      </xdr:nvPicPr>
      <xdr:blipFill>
        <a:blip xmlns:r="http://schemas.openxmlformats.org/officeDocument/2006/relationships" r:embed="rId136"/>
        <a:stretch>
          <a:fillRect/>
        </a:stretch>
      </xdr:blipFill>
      <xdr:spPr>
        <a:xfrm>
          <a:off x="3619500" y="3238500"/>
          <a:ext cx="180000" cy="180000"/>
        </a:xfrm>
        <a:prstGeom prst="rect">
          <a:avLst/>
        </a:prstGeom>
      </xdr:spPr>
    </xdr:pic>
    <xdr:clientData/>
  </xdr:twoCellAnchor>
  <xdr:twoCellAnchor editAs="oneCell">
    <xdr:from>
      <xdr:col>20</xdr:col>
      <xdr:colOff>0</xdr:colOff>
      <xdr:row>17</xdr:row>
      <xdr:rowOff>0</xdr:rowOff>
    </xdr:from>
    <xdr:to>
      <xdr:col>20</xdr:col>
      <xdr:colOff>180000</xdr:colOff>
      <xdr:row>17</xdr:row>
      <xdr:rowOff>180000</xdr:rowOff>
    </xdr:to>
    <xdr:pic>
      <xdr:nvPicPr>
        <xdr:cNvPr id="139" name="Picture 141">
          <a:extLst>
            <a:ext uri="{FF2B5EF4-FFF2-40B4-BE49-F238E27FC236}">
              <a16:creationId xmlns:a16="http://schemas.microsoft.com/office/drawing/2014/main" id="{47BED3BC-153E-4A29-B7B2-541AF4CAE950}"/>
            </a:ext>
          </a:extLst>
        </xdr:cNvPr>
        <xdr:cNvPicPr>
          <a:picLocks noChangeAspect="1"/>
        </xdr:cNvPicPr>
      </xdr:nvPicPr>
      <xdr:blipFill>
        <a:blip xmlns:r="http://schemas.openxmlformats.org/officeDocument/2006/relationships" r:embed="rId137"/>
        <a:stretch>
          <a:fillRect/>
        </a:stretch>
      </xdr:blipFill>
      <xdr:spPr>
        <a:xfrm>
          <a:off x="3810000" y="3238500"/>
          <a:ext cx="180000" cy="180000"/>
        </a:xfrm>
        <a:prstGeom prst="rect">
          <a:avLst/>
        </a:prstGeom>
      </xdr:spPr>
    </xdr:pic>
    <xdr:clientData/>
  </xdr:twoCellAnchor>
  <xdr:twoCellAnchor editAs="oneCell">
    <xdr:from>
      <xdr:col>21</xdr:col>
      <xdr:colOff>0</xdr:colOff>
      <xdr:row>17</xdr:row>
      <xdr:rowOff>0</xdr:rowOff>
    </xdr:from>
    <xdr:to>
      <xdr:col>21</xdr:col>
      <xdr:colOff>180000</xdr:colOff>
      <xdr:row>17</xdr:row>
      <xdr:rowOff>180000</xdr:rowOff>
    </xdr:to>
    <xdr:pic>
      <xdr:nvPicPr>
        <xdr:cNvPr id="140" name="Picture 142">
          <a:extLst>
            <a:ext uri="{FF2B5EF4-FFF2-40B4-BE49-F238E27FC236}">
              <a16:creationId xmlns:a16="http://schemas.microsoft.com/office/drawing/2014/main" id="{CC4297B3-B330-4DC3-8539-E14A7810195D}"/>
            </a:ext>
          </a:extLst>
        </xdr:cNvPr>
        <xdr:cNvPicPr>
          <a:picLocks noChangeAspect="1"/>
        </xdr:cNvPicPr>
      </xdr:nvPicPr>
      <xdr:blipFill>
        <a:blip xmlns:r="http://schemas.openxmlformats.org/officeDocument/2006/relationships" r:embed="rId138"/>
        <a:stretch>
          <a:fillRect/>
        </a:stretch>
      </xdr:blipFill>
      <xdr:spPr>
        <a:xfrm>
          <a:off x="4000500" y="3238500"/>
          <a:ext cx="180000" cy="180000"/>
        </a:xfrm>
        <a:prstGeom prst="rect">
          <a:avLst/>
        </a:prstGeom>
      </xdr:spPr>
    </xdr:pic>
    <xdr:clientData/>
  </xdr:twoCellAnchor>
  <xdr:twoCellAnchor editAs="oneCell">
    <xdr:from>
      <xdr:col>22</xdr:col>
      <xdr:colOff>0</xdr:colOff>
      <xdr:row>17</xdr:row>
      <xdr:rowOff>0</xdr:rowOff>
    </xdr:from>
    <xdr:to>
      <xdr:col>22</xdr:col>
      <xdr:colOff>180000</xdr:colOff>
      <xdr:row>17</xdr:row>
      <xdr:rowOff>180000</xdr:rowOff>
    </xdr:to>
    <xdr:pic>
      <xdr:nvPicPr>
        <xdr:cNvPr id="141" name="Picture 143">
          <a:extLst>
            <a:ext uri="{FF2B5EF4-FFF2-40B4-BE49-F238E27FC236}">
              <a16:creationId xmlns:a16="http://schemas.microsoft.com/office/drawing/2014/main" id="{C174E4D3-A4FD-4586-96F7-72CE1F5F41DD}"/>
            </a:ext>
          </a:extLst>
        </xdr:cNvPr>
        <xdr:cNvPicPr>
          <a:picLocks noChangeAspect="1"/>
        </xdr:cNvPicPr>
      </xdr:nvPicPr>
      <xdr:blipFill>
        <a:blip xmlns:r="http://schemas.openxmlformats.org/officeDocument/2006/relationships" r:embed="rId139"/>
        <a:stretch>
          <a:fillRect/>
        </a:stretch>
      </xdr:blipFill>
      <xdr:spPr>
        <a:xfrm>
          <a:off x="4191000" y="3238500"/>
          <a:ext cx="180000" cy="180000"/>
        </a:xfrm>
        <a:prstGeom prst="rect">
          <a:avLst/>
        </a:prstGeom>
      </xdr:spPr>
    </xdr:pic>
    <xdr:clientData/>
  </xdr:twoCellAnchor>
  <xdr:twoCellAnchor editAs="oneCell">
    <xdr:from>
      <xdr:col>23</xdr:col>
      <xdr:colOff>0</xdr:colOff>
      <xdr:row>17</xdr:row>
      <xdr:rowOff>0</xdr:rowOff>
    </xdr:from>
    <xdr:to>
      <xdr:col>23</xdr:col>
      <xdr:colOff>180000</xdr:colOff>
      <xdr:row>17</xdr:row>
      <xdr:rowOff>180000</xdr:rowOff>
    </xdr:to>
    <xdr:pic>
      <xdr:nvPicPr>
        <xdr:cNvPr id="142" name="Picture 144">
          <a:extLst>
            <a:ext uri="{FF2B5EF4-FFF2-40B4-BE49-F238E27FC236}">
              <a16:creationId xmlns:a16="http://schemas.microsoft.com/office/drawing/2014/main" id="{E9CB71F6-12BF-4CE8-A12B-915566EC1EB1}"/>
            </a:ext>
          </a:extLst>
        </xdr:cNvPr>
        <xdr:cNvPicPr>
          <a:picLocks noChangeAspect="1"/>
        </xdr:cNvPicPr>
      </xdr:nvPicPr>
      <xdr:blipFill>
        <a:blip xmlns:r="http://schemas.openxmlformats.org/officeDocument/2006/relationships" r:embed="rId140"/>
        <a:stretch>
          <a:fillRect/>
        </a:stretch>
      </xdr:blipFill>
      <xdr:spPr>
        <a:xfrm>
          <a:off x="4381500" y="3238500"/>
          <a:ext cx="180000" cy="180000"/>
        </a:xfrm>
        <a:prstGeom prst="rect">
          <a:avLst/>
        </a:prstGeom>
      </xdr:spPr>
    </xdr:pic>
    <xdr:clientData/>
  </xdr:twoCellAnchor>
  <xdr:twoCellAnchor editAs="oneCell">
    <xdr:from>
      <xdr:col>24</xdr:col>
      <xdr:colOff>0</xdr:colOff>
      <xdr:row>17</xdr:row>
      <xdr:rowOff>0</xdr:rowOff>
    </xdr:from>
    <xdr:to>
      <xdr:col>24</xdr:col>
      <xdr:colOff>180000</xdr:colOff>
      <xdr:row>17</xdr:row>
      <xdr:rowOff>180000</xdr:rowOff>
    </xdr:to>
    <xdr:pic>
      <xdr:nvPicPr>
        <xdr:cNvPr id="143" name="Picture 145">
          <a:extLst>
            <a:ext uri="{FF2B5EF4-FFF2-40B4-BE49-F238E27FC236}">
              <a16:creationId xmlns:a16="http://schemas.microsoft.com/office/drawing/2014/main" id="{A6C1FB4B-ABD0-40B1-A964-3C821C89E2DC}"/>
            </a:ext>
          </a:extLst>
        </xdr:cNvPr>
        <xdr:cNvPicPr>
          <a:picLocks noChangeAspect="1"/>
        </xdr:cNvPicPr>
      </xdr:nvPicPr>
      <xdr:blipFill>
        <a:blip xmlns:r="http://schemas.openxmlformats.org/officeDocument/2006/relationships" r:embed="rId141"/>
        <a:stretch>
          <a:fillRect/>
        </a:stretch>
      </xdr:blipFill>
      <xdr:spPr>
        <a:xfrm>
          <a:off x="4572000" y="3238500"/>
          <a:ext cx="180000" cy="180000"/>
        </a:xfrm>
        <a:prstGeom prst="rect">
          <a:avLst/>
        </a:prstGeom>
      </xdr:spPr>
    </xdr:pic>
    <xdr:clientData/>
  </xdr:twoCellAnchor>
  <xdr:twoCellAnchor editAs="oneCell">
    <xdr:from>
      <xdr:col>28</xdr:col>
      <xdr:colOff>0</xdr:colOff>
      <xdr:row>15</xdr:row>
      <xdr:rowOff>0</xdr:rowOff>
    </xdr:from>
    <xdr:to>
      <xdr:col>28</xdr:col>
      <xdr:colOff>180000</xdr:colOff>
      <xdr:row>15</xdr:row>
      <xdr:rowOff>180000</xdr:rowOff>
    </xdr:to>
    <xdr:pic>
      <xdr:nvPicPr>
        <xdr:cNvPr id="144" name="Picture 146">
          <a:extLst>
            <a:ext uri="{FF2B5EF4-FFF2-40B4-BE49-F238E27FC236}">
              <a16:creationId xmlns:a16="http://schemas.microsoft.com/office/drawing/2014/main" id="{24B81E28-C3D2-4B6F-A6B2-335155BB537C}"/>
            </a:ext>
          </a:extLst>
        </xdr:cNvPr>
        <xdr:cNvPicPr>
          <a:picLocks noChangeAspect="1"/>
        </xdr:cNvPicPr>
      </xdr:nvPicPr>
      <xdr:blipFill>
        <a:blip xmlns:r="http://schemas.openxmlformats.org/officeDocument/2006/relationships" r:embed="rId142"/>
        <a:stretch>
          <a:fillRect/>
        </a:stretch>
      </xdr:blipFill>
      <xdr:spPr>
        <a:xfrm>
          <a:off x="5334000" y="2857500"/>
          <a:ext cx="180000" cy="180000"/>
        </a:xfrm>
        <a:prstGeom prst="rect">
          <a:avLst/>
        </a:prstGeom>
      </xdr:spPr>
    </xdr:pic>
    <xdr:clientData/>
  </xdr:twoCellAnchor>
  <xdr:twoCellAnchor editAs="oneCell">
    <xdr:from>
      <xdr:col>25</xdr:col>
      <xdr:colOff>0</xdr:colOff>
      <xdr:row>17</xdr:row>
      <xdr:rowOff>0</xdr:rowOff>
    </xdr:from>
    <xdr:to>
      <xdr:col>25</xdr:col>
      <xdr:colOff>180000</xdr:colOff>
      <xdr:row>17</xdr:row>
      <xdr:rowOff>180000</xdr:rowOff>
    </xdr:to>
    <xdr:pic>
      <xdr:nvPicPr>
        <xdr:cNvPr id="145" name="Picture 147">
          <a:extLst>
            <a:ext uri="{FF2B5EF4-FFF2-40B4-BE49-F238E27FC236}">
              <a16:creationId xmlns:a16="http://schemas.microsoft.com/office/drawing/2014/main" id="{27A90B5D-7EB8-43F6-B051-6437AD3E2FFB}"/>
            </a:ext>
          </a:extLst>
        </xdr:cNvPr>
        <xdr:cNvPicPr>
          <a:picLocks noChangeAspect="1"/>
        </xdr:cNvPicPr>
      </xdr:nvPicPr>
      <xdr:blipFill>
        <a:blip xmlns:r="http://schemas.openxmlformats.org/officeDocument/2006/relationships" r:embed="rId143"/>
        <a:stretch>
          <a:fillRect/>
        </a:stretch>
      </xdr:blipFill>
      <xdr:spPr>
        <a:xfrm>
          <a:off x="4762500" y="3238500"/>
          <a:ext cx="180000" cy="180000"/>
        </a:xfrm>
        <a:prstGeom prst="rect">
          <a:avLst/>
        </a:prstGeom>
      </xdr:spPr>
    </xdr:pic>
    <xdr:clientData/>
  </xdr:twoCellAnchor>
  <xdr:twoCellAnchor editAs="oneCell">
    <xdr:from>
      <xdr:col>26</xdr:col>
      <xdr:colOff>0</xdr:colOff>
      <xdr:row>17</xdr:row>
      <xdr:rowOff>0</xdr:rowOff>
    </xdr:from>
    <xdr:to>
      <xdr:col>26</xdr:col>
      <xdr:colOff>180000</xdr:colOff>
      <xdr:row>17</xdr:row>
      <xdr:rowOff>180000</xdr:rowOff>
    </xdr:to>
    <xdr:pic>
      <xdr:nvPicPr>
        <xdr:cNvPr id="146" name="Picture 148">
          <a:extLst>
            <a:ext uri="{FF2B5EF4-FFF2-40B4-BE49-F238E27FC236}">
              <a16:creationId xmlns:a16="http://schemas.microsoft.com/office/drawing/2014/main" id="{09B5775B-3AC8-4982-B49F-0CCD4305B07C}"/>
            </a:ext>
          </a:extLst>
        </xdr:cNvPr>
        <xdr:cNvPicPr>
          <a:picLocks noChangeAspect="1"/>
        </xdr:cNvPicPr>
      </xdr:nvPicPr>
      <xdr:blipFill>
        <a:blip xmlns:r="http://schemas.openxmlformats.org/officeDocument/2006/relationships" r:embed="rId144"/>
        <a:stretch>
          <a:fillRect/>
        </a:stretch>
      </xdr:blipFill>
      <xdr:spPr>
        <a:xfrm>
          <a:off x="4953000" y="3238500"/>
          <a:ext cx="180000" cy="180000"/>
        </a:xfrm>
        <a:prstGeom prst="rect">
          <a:avLst/>
        </a:prstGeom>
      </xdr:spPr>
    </xdr:pic>
    <xdr:clientData/>
  </xdr:twoCellAnchor>
  <xdr:twoCellAnchor>
    <xdr:from>
      <xdr:col>26</xdr:col>
      <xdr:colOff>244928</xdr:colOff>
      <xdr:row>17</xdr:row>
      <xdr:rowOff>0</xdr:rowOff>
    </xdr:from>
    <xdr:to>
      <xdr:col>28</xdr:col>
      <xdr:colOff>180000</xdr:colOff>
      <xdr:row>17</xdr:row>
      <xdr:rowOff>180000</xdr:rowOff>
    </xdr:to>
    <xdr:grpSp>
      <xdr:nvGrpSpPr>
        <xdr:cNvPr id="149" name="Групувати 148">
          <a:extLst>
            <a:ext uri="{FF2B5EF4-FFF2-40B4-BE49-F238E27FC236}">
              <a16:creationId xmlns:a16="http://schemas.microsoft.com/office/drawing/2014/main" id="{7B71C772-D2AB-4D0D-A51E-F991222CD0FA}"/>
            </a:ext>
          </a:extLst>
        </xdr:cNvPr>
        <xdr:cNvGrpSpPr/>
      </xdr:nvGrpSpPr>
      <xdr:grpSpPr>
        <a:xfrm>
          <a:off x="6613071" y="3238500"/>
          <a:ext cx="424929" cy="180000"/>
          <a:chOff x="6613071" y="3238500"/>
          <a:chExt cx="424929" cy="180000"/>
        </a:xfrm>
      </xdr:grpSpPr>
      <xdr:pic>
        <xdr:nvPicPr>
          <xdr:cNvPr id="147" name="Picture 149">
            <a:extLst>
              <a:ext uri="{FF2B5EF4-FFF2-40B4-BE49-F238E27FC236}">
                <a16:creationId xmlns:a16="http://schemas.microsoft.com/office/drawing/2014/main" id="{22BAB33A-5ABC-4B5D-A8DA-C0D1C8290885}"/>
              </a:ext>
            </a:extLst>
          </xdr:cNvPr>
          <xdr:cNvPicPr>
            <a:picLocks noChangeAspect="1"/>
          </xdr:cNvPicPr>
        </xdr:nvPicPr>
        <xdr:blipFill>
          <a:blip xmlns:r="http://schemas.openxmlformats.org/officeDocument/2006/relationships" r:embed="rId145"/>
          <a:stretch>
            <a:fillRect/>
          </a:stretch>
        </xdr:blipFill>
        <xdr:spPr>
          <a:xfrm>
            <a:off x="6613071" y="3238500"/>
            <a:ext cx="180000" cy="180000"/>
          </a:xfrm>
          <a:prstGeom prst="rect">
            <a:avLst/>
          </a:prstGeom>
        </xdr:spPr>
      </xdr:pic>
      <xdr:pic>
        <xdr:nvPicPr>
          <xdr:cNvPr id="148" name="Picture 150">
            <a:extLst>
              <a:ext uri="{FF2B5EF4-FFF2-40B4-BE49-F238E27FC236}">
                <a16:creationId xmlns:a16="http://schemas.microsoft.com/office/drawing/2014/main" id="{B57F3F57-1E86-47AD-978D-68B264F0565B}"/>
              </a:ext>
            </a:extLst>
          </xdr:cNvPr>
          <xdr:cNvPicPr>
            <a:picLocks noChangeAspect="1"/>
          </xdr:cNvPicPr>
        </xdr:nvPicPr>
        <xdr:blipFill>
          <a:blip xmlns:r="http://schemas.openxmlformats.org/officeDocument/2006/relationships" r:embed="rId146"/>
          <a:stretch>
            <a:fillRect/>
          </a:stretch>
        </xdr:blipFill>
        <xdr:spPr>
          <a:xfrm>
            <a:off x="6858000" y="3238500"/>
            <a:ext cx="180000" cy="180000"/>
          </a:xfrm>
          <a:prstGeom prst="rect">
            <a:avLst/>
          </a:prstGeom>
        </xdr:spPr>
      </xdr:pic>
    </xdr:grpSp>
    <xdr:clientData/>
  </xdr:twoCellAnchor>
</xdr:wsDr>
</file>

<file path=xl/drawings/drawing6.xml><?xml version="1.0" encoding="utf-8"?>
<xdr:wsDr xmlns:xdr="http://schemas.openxmlformats.org/drawingml/2006/spreadsheetDrawing" xmlns:a="http://schemas.openxmlformats.org/drawingml/2006/main">
  <xdr:twoCellAnchor>
    <xdr:from>
      <xdr:col>34</xdr:col>
      <xdr:colOff>0</xdr:colOff>
      <xdr:row>0</xdr:row>
      <xdr:rowOff>0</xdr:rowOff>
    </xdr:from>
    <xdr:to>
      <xdr:col>43</xdr:col>
      <xdr:colOff>152400</xdr:colOff>
      <xdr:row>3</xdr:row>
      <xdr:rowOff>95250</xdr:rowOff>
    </xdr:to>
    <xdr:sp macro="" textlink="">
      <xdr:nvSpPr>
        <xdr:cNvPr id="4" name="TextBox 3">
          <a:extLst>
            <a:ext uri="{FF2B5EF4-FFF2-40B4-BE49-F238E27FC236}">
              <a16:creationId xmlns:a16="http://schemas.microsoft.com/office/drawing/2014/main" id="{8B303DCC-882E-4FEE-AD4C-CD24C5A95433}"/>
            </a:ext>
          </a:extLst>
        </xdr:cNvPr>
        <xdr:cNvSpPr txBox="1"/>
      </xdr:nvSpPr>
      <xdr:spPr>
        <a:xfrm>
          <a:off x="27946350" y="0"/>
          <a:ext cx="6324600" cy="7239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This loot generator is the product of many hours of thought, whilst it may not be perfect I encourage its use for the purpose of the campaign "the city". Feel free to use it on any other campaigns that you would see fit. In this first page(sheet3) I will teach you the basics of using this program.</a:t>
          </a:r>
        </a:p>
      </xdr:txBody>
    </xdr:sp>
    <xdr:clientData/>
  </xdr:twoCellAnchor>
  <xdr:twoCellAnchor>
    <xdr:from>
      <xdr:col>34</xdr:col>
      <xdr:colOff>0</xdr:colOff>
      <xdr:row>4</xdr:row>
      <xdr:rowOff>0</xdr:rowOff>
    </xdr:from>
    <xdr:to>
      <xdr:col>41</xdr:col>
      <xdr:colOff>628650</xdr:colOff>
      <xdr:row>70</xdr:row>
      <xdr:rowOff>104777</xdr:rowOff>
    </xdr:to>
    <xdr:sp macro="" textlink="">
      <xdr:nvSpPr>
        <xdr:cNvPr id="5" name="TextBox 4">
          <a:extLst>
            <a:ext uri="{FF2B5EF4-FFF2-40B4-BE49-F238E27FC236}">
              <a16:creationId xmlns:a16="http://schemas.microsoft.com/office/drawing/2014/main" id="{40799263-50CF-4E83-A20C-A5B91DE8A7E7}"/>
            </a:ext>
          </a:extLst>
        </xdr:cNvPr>
        <xdr:cNvSpPr txBox="1"/>
      </xdr:nvSpPr>
      <xdr:spPr>
        <a:xfrm>
          <a:off x="27946350" y="838200"/>
          <a:ext cx="5429250" cy="1393507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The loot generator; (sheet1)</a:t>
          </a:r>
        </a:p>
        <a:p>
          <a:r>
            <a:rPr lang="en-AU" sz="1100">
              <a:solidFill>
                <a:schemeClr val="dk1"/>
              </a:solidFill>
              <a:effectLst/>
              <a:latin typeface="+mn-lt"/>
              <a:ea typeface="+mn-ea"/>
              <a:cs typeface="+mn-cs"/>
            </a:rPr>
            <a:t>	As I could not seem to make a refresh button simply hit </a:t>
          </a:r>
          <a:r>
            <a:rPr lang="en-AU" sz="1100" i="1">
              <a:solidFill>
                <a:schemeClr val="dk1"/>
              </a:solidFill>
              <a:effectLst/>
              <a:latin typeface="+mn-lt"/>
              <a:ea typeface="+mn-ea"/>
              <a:cs typeface="+mn-cs"/>
            </a:rPr>
            <a:t>F9</a:t>
          </a:r>
          <a:r>
            <a:rPr lang="en-AU" sz="1100">
              <a:solidFill>
                <a:schemeClr val="dk1"/>
              </a:solidFill>
              <a:effectLst/>
              <a:latin typeface="+mn-lt"/>
              <a:ea typeface="+mn-ea"/>
              <a:cs typeface="+mn-cs"/>
            </a:rPr>
            <a:t>. This will refresh the page and the numbers accordingly.</a:t>
          </a:r>
        </a:p>
        <a:p>
          <a:r>
            <a:rPr lang="en-AU" sz="1100">
              <a:solidFill>
                <a:schemeClr val="dk1"/>
              </a:solidFill>
              <a:effectLst/>
              <a:latin typeface="+mn-lt"/>
              <a:ea typeface="+mn-ea"/>
              <a:cs typeface="+mn-cs"/>
            </a:rPr>
            <a:t>The prompts for the looting are incorporated within the tables, however some discretion will need to be used when ascertaining whether or not the item will be useful and how so, for example;</a:t>
          </a:r>
        </a:p>
        <a:p>
          <a:r>
            <a:rPr lang="en-AU" sz="1100">
              <a:solidFill>
                <a:schemeClr val="dk1"/>
              </a:solidFill>
              <a:effectLst/>
              <a:latin typeface="+mn-lt"/>
              <a:ea typeface="+mn-ea"/>
              <a:cs typeface="+mn-cs"/>
            </a:rPr>
            <a:t>	Player rolls on the poor table, the results are;</a:t>
          </a:r>
        </a:p>
        <a:p>
          <a:r>
            <a:rPr lang="en-AU" sz="1100">
              <a:solidFill>
                <a:schemeClr val="dk1"/>
              </a:solidFill>
              <a:effectLst/>
              <a:latin typeface="+mn-lt"/>
              <a:ea typeface="+mn-ea"/>
              <a:cs typeface="+mn-cs"/>
            </a:rPr>
            <a:t>	Gold }  5 </a:t>
          </a:r>
        </a:p>
        <a:p>
          <a:r>
            <a:rPr lang="en-AU" sz="1100">
              <a:solidFill>
                <a:schemeClr val="dk1"/>
              </a:solidFill>
              <a:effectLst/>
              <a:latin typeface="+mn-lt"/>
              <a:ea typeface="+mn-ea"/>
              <a:cs typeface="+mn-cs"/>
            </a:rPr>
            <a:t>	Magic loot } trade tools Of illusion </a:t>
          </a:r>
        </a:p>
        <a:p>
          <a:r>
            <a:rPr lang="en-AU" sz="1100">
              <a:solidFill>
                <a:schemeClr val="dk1"/>
              </a:solidFill>
              <a:effectLst/>
              <a:latin typeface="+mn-lt"/>
              <a:ea typeface="+mn-ea"/>
              <a:cs typeface="+mn-cs"/>
            </a:rPr>
            <a:t>	Item quality} 47 </a:t>
          </a:r>
        </a:p>
        <a:p>
          <a:r>
            <a:rPr lang="en-AU" sz="1100">
              <a:solidFill>
                <a:schemeClr val="dk1"/>
              </a:solidFill>
              <a:effectLst/>
              <a:latin typeface="+mn-lt"/>
              <a:ea typeface="+mn-ea"/>
              <a:cs typeface="+mn-cs"/>
            </a:rPr>
            <a:t>Now because these tools of illusion are between 31-70 they are good items, no negative effects. with this, as the DM, you could say;</a:t>
          </a:r>
        </a:p>
        <a:p>
          <a:r>
            <a:rPr lang="en-AU" sz="1100">
              <a:solidFill>
                <a:schemeClr val="dk1"/>
              </a:solidFill>
              <a:effectLst/>
              <a:latin typeface="+mn-lt"/>
              <a:ea typeface="+mn-ea"/>
              <a:cs typeface="+mn-cs"/>
            </a:rPr>
            <a:t>"these trade tools (we will make them thieves tools) give off an illusion while using them that makes it harder for you to be seen. They create the illusion that you are simply standing by the door, not doing anything that would cause suspicion."</a:t>
          </a:r>
        </a:p>
        <a:p>
          <a:r>
            <a:rPr lang="en-AU" sz="1100">
              <a:solidFill>
                <a:schemeClr val="dk1"/>
              </a:solidFill>
              <a:effectLst/>
              <a:latin typeface="+mn-lt"/>
              <a:ea typeface="+mn-ea"/>
              <a:cs typeface="+mn-cs"/>
            </a:rPr>
            <a:t>with this you can then add in the bonuses to the usage of these tools.</a:t>
          </a:r>
        </a:p>
        <a:p>
          <a:r>
            <a:rPr lang="en-AU" sz="1100">
              <a:solidFill>
                <a:schemeClr val="dk1"/>
              </a:solidFill>
              <a:effectLst/>
              <a:latin typeface="+mn-lt"/>
              <a:ea typeface="+mn-ea"/>
              <a:cs typeface="+mn-cs"/>
            </a:rPr>
            <a:t>	Or as a bad result, for example;</a:t>
          </a:r>
        </a:p>
        <a:p>
          <a:r>
            <a:rPr lang="en-AU" sz="1100">
              <a:solidFill>
                <a:schemeClr val="dk1"/>
              </a:solidFill>
              <a:effectLst/>
              <a:latin typeface="+mn-lt"/>
              <a:ea typeface="+mn-ea"/>
              <a:cs typeface="+mn-cs"/>
            </a:rPr>
            <a:t>	Gold}   19</a:t>
          </a:r>
        </a:p>
        <a:p>
          <a:r>
            <a:rPr lang="en-AU" sz="1100">
              <a:solidFill>
                <a:schemeClr val="dk1"/>
              </a:solidFill>
              <a:effectLst/>
              <a:latin typeface="+mn-lt"/>
              <a:ea typeface="+mn-ea"/>
              <a:cs typeface="+mn-cs"/>
            </a:rPr>
            <a:t>	Magic loot}  gloves Of ac</a:t>
          </a:r>
        </a:p>
        <a:p>
          <a:r>
            <a:rPr lang="en-AU" sz="1100">
              <a:solidFill>
                <a:schemeClr val="dk1"/>
              </a:solidFill>
              <a:effectLst/>
              <a:latin typeface="+mn-lt"/>
              <a:ea typeface="+mn-ea"/>
              <a:cs typeface="+mn-cs"/>
            </a:rPr>
            <a:t> 	Item quality}   16 </a:t>
          </a:r>
        </a:p>
        <a:p>
          <a:r>
            <a:rPr lang="en-AU" sz="1100">
              <a:solidFill>
                <a:schemeClr val="dk1"/>
              </a:solidFill>
              <a:effectLst/>
              <a:latin typeface="+mn-lt"/>
              <a:ea typeface="+mn-ea"/>
              <a:cs typeface="+mn-cs"/>
            </a:rPr>
            <a:t>"these gloves give an AC bonus alright, but only to </a:t>
          </a:r>
          <a:r>
            <a:rPr lang="en-AU" sz="1100" i="1">
              <a:solidFill>
                <a:schemeClr val="dk1"/>
              </a:solidFill>
              <a:effectLst/>
              <a:latin typeface="+mn-lt"/>
              <a:ea typeface="+mn-ea"/>
              <a:cs typeface="+mn-cs"/>
            </a:rPr>
            <a:t>accidently-banging-your-fingers-with-a-hammer-while-holding-a-nail-in-place</a:t>
          </a:r>
          <a:r>
            <a:rPr lang="en-AU" sz="1100">
              <a:solidFill>
                <a:schemeClr val="dk1"/>
              </a:solidFill>
              <a:effectLst/>
              <a:latin typeface="+mn-lt"/>
              <a:ea typeface="+mn-ea"/>
              <a:cs typeface="+mn-cs"/>
            </a:rPr>
            <a:t>". Or if you are feeling less creative or cruel, they give a -1 to AC and require a remove curse or something similar.</a:t>
          </a:r>
        </a:p>
        <a:p>
          <a:r>
            <a:rPr lang="en-AU" sz="1100">
              <a:solidFill>
                <a:schemeClr val="dk1"/>
              </a:solidFill>
              <a:effectLst/>
              <a:latin typeface="+mn-lt"/>
              <a:ea typeface="+mn-ea"/>
              <a:cs typeface="+mn-cs"/>
            </a:rPr>
            <a:t>The term, epic, would be a greater result. this will either be a +2/higher level/upgraded dice, etc.</a:t>
          </a:r>
        </a:p>
        <a:p>
          <a:r>
            <a:rPr lang="en-AU" sz="1100">
              <a:solidFill>
                <a:schemeClr val="dk1"/>
              </a:solidFill>
              <a:effectLst/>
              <a:latin typeface="+mn-lt"/>
              <a:ea typeface="+mn-ea"/>
              <a:cs typeface="+mn-cs"/>
            </a:rPr>
            <a:t> </a:t>
          </a:r>
        </a:p>
        <a:p>
          <a:r>
            <a:rPr lang="en-AU" sz="1100">
              <a:solidFill>
                <a:schemeClr val="dk1"/>
              </a:solidFill>
              <a:effectLst/>
              <a:latin typeface="+mn-lt"/>
              <a:ea typeface="+mn-ea"/>
              <a:cs typeface="+mn-cs"/>
            </a:rPr>
            <a:t>The</a:t>
          </a:r>
          <a:r>
            <a:rPr lang="en-AU" sz="1100" i="1">
              <a:solidFill>
                <a:schemeClr val="dk1"/>
              </a:solidFill>
              <a:effectLst/>
              <a:latin typeface="+mn-lt"/>
              <a:ea typeface="+mn-ea"/>
              <a:cs typeface="+mn-cs"/>
            </a:rPr>
            <a:t> others </a:t>
          </a:r>
          <a:r>
            <a:rPr lang="en-AU" sz="1100">
              <a:solidFill>
                <a:schemeClr val="dk1"/>
              </a:solidFill>
              <a:effectLst/>
              <a:latin typeface="+mn-lt"/>
              <a:ea typeface="+mn-ea"/>
              <a:cs typeface="+mn-cs"/>
            </a:rPr>
            <a:t>tab is for the associated enchantments, the prompts should be enough to go by, but here is an example anyway;</a:t>
          </a:r>
        </a:p>
        <a:p>
          <a:r>
            <a:rPr lang="en-AU" sz="1100">
              <a:solidFill>
                <a:schemeClr val="dk1"/>
              </a:solidFill>
              <a:effectLst/>
              <a:latin typeface="+mn-lt"/>
              <a:ea typeface="+mn-ea"/>
              <a:cs typeface="+mn-cs"/>
            </a:rPr>
            <a:t>	Rich districts</a:t>
          </a:r>
        </a:p>
        <a:p>
          <a:r>
            <a:rPr lang="en-AU" sz="1100">
              <a:solidFill>
                <a:schemeClr val="dk1"/>
              </a:solidFill>
              <a:effectLst/>
              <a:latin typeface="+mn-lt"/>
              <a:ea typeface="+mn-ea"/>
              <a:cs typeface="+mn-cs"/>
            </a:rPr>
            <a:t>	Gold}   35 </a:t>
          </a:r>
        </a:p>
        <a:p>
          <a:r>
            <a:rPr lang="en-AU" sz="1100">
              <a:solidFill>
                <a:schemeClr val="dk1"/>
              </a:solidFill>
              <a:effectLst/>
              <a:latin typeface="+mn-lt"/>
              <a:ea typeface="+mn-ea"/>
              <a:cs typeface="+mn-cs"/>
            </a:rPr>
            <a:t>	Magic loot}   instruments Of and elemental 1d4</a:t>
          </a:r>
        </a:p>
        <a:p>
          <a:r>
            <a:rPr lang="en-AU" sz="1100">
              <a:solidFill>
                <a:schemeClr val="dk1"/>
              </a:solidFill>
              <a:effectLst/>
              <a:latin typeface="+mn-lt"/>
              <a:ea typeface="+mn-ea"/>
              <a:cs typeface="+mn-cs"/>
            </a:rPr>
            <a:t>	and	quarterstaff Of sentience </a:t>
          </a:r>
        </a:p>
        <a:p>
          <a:r>
            <a:rPr lang="en-AU" sz="1100">
              <a:solidFill>
                <a:schemeClr val="dk1"/>
              </a:solidFill>
              <a:effectLst/>
              <a:latin typeface="+mn-lt"/>
              <a:ea typeface="+mn-ea"/>
              <a:cs typeface="+mn-cs"/>
            </a:rPr>
            <a:t>	Item quality} 71 </a:t>
          </a:r>
        </a:p>
        <a:p>
          <a:r>
            <a:rPr lang="en-AU" sz="1100">
              <a:solidFill>
                <a:schemeClr val="dk1"/>
              </a:solidFill>
              <a:effectLst/>
              <a:latin typeface="+mn-lt"/>
              <a:ea typeface="+mn-ea"/>
              <a:cs typeface="+mn-cs"/>
            </a:rPr>
            <a:t>then using the chart;</a:t>
          </a:r>
        </a:p>
        <a:p>
          <a:r>
            <a:rPr lang="en-AU" sz="1100">
              <a:solidFill>
                <a:schemeClr val="dk1"/>
              </a:solidFill>
              <a:effectLst/>
              <a:latin typeface="+mn-lt"/>
              <a:ea typeface="+mn-ea"/>
              <a:cs typeface="+mn-cs"/>
            </a:rPr>
            <a:t>	sentience trait} good </a:t>
          </a:r>
        </a:p>
        <a:p>
          <a:r>
            <a:rPr lang="en-AU" sz="1100">
              <a:solidFill>
                <a:schemeClr val="dk1"/>
              </a:solidFill>
              <a:effectLst/>
              <a:latin typeface="+mn-lt"/>
              <a:ea typeface="+mn-ea"/>
              <a:cs typeface="+mn-cs"/>
            </a:rPr>
            <a:t>	resistance type} exhaustion </a:t>
          </a:r>
        </a:p>
        <a:p>
          <a:r>
            <a:rPr lang="en-AU" sz="1100">
              <a:solidFill>
                <a:schemeClr val="dk1"/>
              </a:solidFill>
              <a:effectLst/>
              <a:latin typeface="+mn-lt"/>
              <a:ea typeface="+mn-ea"/>
              <a:cs typeface="+mn-cs"/>
            </a:rPr>
            <a:t>	elemental type} cold </a:t>
          </a:r>
        </a:p>
        <a:p>
          <a:r>
            <a:rPr lang="en-AU" sz="1100">
              <a:solidFill>
                <a:schemeClr val="dk1"/>
              </a:solidFill>
              <a:effectLst/>
              <a:latin typeface="+mn-lt"/>
              <a:ea typeface="+mn-ea"/>
              <a:cs typeface="+mn-cs"/>
            </a:rPr>
            <a:t>We can tell that the instrument, when played, will invoke a 1d4 of cold damage to the opponent (as it is a superior quality item). Using this we can also see that the Quarterstaff is sentient who's trait is a good aligned character. </a:t>
          </a:r>
        </a:p>
        <a:p>
          <a:endParaRPr lang="en-AU" sz="1100">
            <a:solidFill>
              <a:schemeClr val="dk1"/>
            </a:solidFill>
            <a:effectLst/>
            <a:latin typeface="+mn-lt"/>
            <a:ea typeface="+mn-ea"/>
            <a:cs typeface="+mn-cs"/>
          </a:endParaRPr>
        </a:p>
        <a:p>
          <a:r>
            <a:rPr lang="en-AU" sz="1100">
              <a:solidFill>
                <a:schemeClr val="dk1"/>
              </a:solidFill>
              <a:effectLst/>
              <a:latin typeface="+mn-lt"/>
              <a:ea typeface="+mn-ea"/>
              <a:cs typeface="+mn-cs"/>
            </a:rPr>
            <a:t>The looting</a:t>
          </a:r>
          <a:r>
            <a:rPr lang="en-AU" sz="1100" baseline="0">
              <a:solidFill>
                <a:schemeClr val="dk1"/>
              </a:solidFill>
              <a:effectLst/>
              <a:latin typeface="+mn-lt"/>
              <a:ea typeface="+mn-ea"/>
              <a:cs typeface="+mn-cs"/>
            </a:rPr>
            <a:t> total has also been added to the bottom of the tables, this will determine how many rooms can be searched, this number will change every refresh, so keep the number aside when rerolling the tables.</a:t>
          </a:r>
          <a:endParaRPr lang="en-AU" sz="1100">
            <a:solidFill>
              <a:schemeClr val="dk1"/>
            </a:solidFill>
            <a:effectLst/>
            <a:latin typeface="+mn-lt"/>
            <a:ea typeface="+mn-ea"/>
            <a:cs typeface="+mn-cs"/>
          </a:endParaRPr>
        </a:p>
        <a:p>
          <a:r>
            <a:rPr lang="en-AU" sz="1100">
              <a:solidFill>
                <a:schemeClr val="dk1"/>
              </a:solidFill>
              <a:effectLst/>
              <a:latin typeface="+mn-lt"/>
              <a:ea typeface="+mn-ea"/>
              <a:cs typeface="+mn-cs"/>
            </a:rPr>
            <a:t> </a:t>
          </a:r>
        </a:p>
        <a:p>
          <a:r>
            <a:rPr lang="en-AU" sz="1100" u="sng">
              <a:solidFill>
                <a:schemeClr val="dk1"/>
              </a:solidFill>
              <a:effectLst/>
              <a:latin typeface="+mn-lt"/>
              <a:ea typeface="+mn-ea"/>
              <a:cs typeface="+mn-cs"/>
            </a:rPr>
            <a:t>The shops.</a:t>
          </a:r>
        </a:p>
        <a:p>
          <a:r>
            <a:rPr lang="en-AU" sz="1100">
              <a:solidFill>
                <a:schemeClr val="dk1"/>
              </a:solidFill>
              <a:effectLst/>
              <a:latin typeface="+mn-lt"/>
              <a:ea typeface="+mn-ea"/>
              <a:cs typeface="+mn-cs"/>
            </a:rPr>
            <a:t>	These zones have been sub-categorized into basic types and amounts. The resources/lbs or items found simply indicate how much/many of something can be found. The zones are open for interpretation but are as such.</a:t>
          </a:r>
        </a:p>
        <a:p>
          <a:r>
            <a:rPr lang="en-AU" sz="1100">
              <a:solidFill>
                <a:schemeClr val="dk1"/>
              </a:solidFill>
              <a:effectLst/>
              <a:latin typeface="+mn-lt"/>
              <a:ea typeface="+mn-ea"/>
              <a:cs typeface="+mn-cs"/>
            </a:rPr>
            <a:t>	</a:t>
          </a:r>
          <a:r>
            <a:rPr lang="en-AU" sz="1100" u="sng">
              <a:solidFill>
                <a:schemeClr val="dk1"/>
              </a:solidFill>
              <a:effectLst/>
              <a:latin typeface="+mn-lt"/>
              <a:ea typeface="+mn-ea"/>
              <a:cs typeface="+mn-cs"/>
            </a:rPr>
            <a:t>Small goods. </a:t>
          </a:r>
          <a:r>
            <a:rPr lang="en-AU" sz="1100">
              <a:solidFill>
                <a:schemeClr val="dk1"/>
              </a:solidFill>
              <a:effectLst/>
              <a:latin typeface="+mn-lt"/>
              <a:ea typeface="+mn-ea"/>
              <a:cs typeface="+mn-cs"/>
            </a:rPr>
            <a:t>"from trinkets to amulets and potions in-between, this place has everything for every occasion." rolling through this place would be on the mundane tables, unless the player rolls high for investigation or similar.</a:t>
          </a:r>
        </a:p>
        <a:p>
          <a:r>
            <a:rPr lang="en-AU" sz="1100">
              <a:solidFill>
                <a:schemeClr val="dk1"/>
              </a:solidFill>
              <a:effectLst/>
              <a:latin typeface="+mn-lt"/>
              <a:ea typeface="+mn-ea"/>
              <a:cs typeface="+mn-cs"/>
            </a:rPr>
            <a:t>	</a:t>
          </a:r>
          <a:r>
            <a:rPr lang="en-AU" sz="1100" u="sng">
              <a:solidFill>
                <a:schemeClr val="dk1"/>
              </a:solidFill>
              <a:effectLst/>
              <a:latin typeface="+mn-lt"/>
              <a:ea typeface="+mn-ea"/>
              <a:cs typeface="+mn-cs"/>
            </a:rPr>
            <a:t>Leather works</a:t>
          </a:r>
          <a:r>
            <a:rPr lang="en-AU" sz="1100">
              <a:solidFill>
                <a:schemeClr val="dk1"/>
              </a:solidFill>
              <a:effectLst/>
              <a:latin typeface="+mn-lt"/>
              <a:ea typeface="+mn-ea"/>
              <a:cs typeface="+mn-cs"/>
            </a:rPr>
            <a:t>. "saddles, bags and armour oh my!" yeah, as the names suggests. anything that can be made from these tanners would be here, if the players are trolling for tackle, armour or fittings these places can deliver.</a:t>
          </a:r>
        </a:p>
        <a:p>
          <a:r>
            <a:rPr lang="en-AU" sz="1100">
              <a:solidFill>
                <a:schemeClr val="dk1"/>
              </a:solidFill>
              <a:effectLst/>
              <a:latin typeface="+mn-lt"/>
              <a:ea typeface="+mn-ea"/>
              <a:cs typeface="+mn-cs"/>
            </a:rPr>
            <a:t>	</a:t>
          </a:r>
          <a:r>
            <a:rPr lang="en-AU" sz="1100" u="sng">
              <a:solidFill>
                <a:schemeClr val="dk1"/>
              </a:solidFill>
              <a:effectLst/>
              <a:latin typeface="+mn-lt"/>
              <a:ea typeface="+mn-ea"/>
              <a:cs typeface="+mn-cs"/>
            </a:rPr>
            <a:t>Food shops. </a:t>
          </a:r>
          <a:r>
            <a:rPr lang="en-AU" sz="1100">
              <a:solidFill>
                <a:schemeClr val="dk1"/>
              </a:solidFill>
              <a:effectLst/>
              <a:latin typeface="+mn-lt"/>
              <a:ea typeface="+mn-ea"/>
              <a:cs typeface="+mn-cs"/>
            </a:rPr>
            <a:t>"yum." you would imagine that after 10 years the places would be full of rotten food, but with the amount of magical crap in this city, it is not hard to imagine that they would have food storage. bakeries, butchers and fruit and veg joints aplenty here</a:t>
          </a:r>
        </a:p>
        <a:p>
          <a:r>
            <a:rPr lang="en-AU" sz="1100">
              <a:solidFill>
                <a:schemeClr val="dk1"/>
              </a:solidFill>
              <a:effectLst/>
              <a:latin typeface="+mn-lt"/>
              <a:ea typeface="+mn-ea"/>
              <a:cs typeface="+mn-cs"/>
            </a:rPr>
            <a:t>	</a:t>
          </a:r>
          <a:r>
            <a:rPr lang="en-AU" sz="1100" u="sng">
              <a:solidFill>
                <a:schemeClr val="dk1"/>
              </a:solidFill>
              <a:effectLst/>
              <a:latin typeface="+mn-lt"/>
              <a:ea typeface="+mn-ea"/>
              <a:cs typeface="+mn-cs"/>
            </a:rPr>
            <a:t>Smith. </a:t>
          </a:r>
          <a:r>
            <a:rPr lang="en-AU" sz="1100">
              <a:solidFill>
                <a:schemeClr val="dk1"/>
              </a:solidFill>
              <a:effectLst/>
              <a:latin typeface="+mn-lt"/>
              <a:ea typeface="+mn-ea"/>
              <a:cs typeface="+mn-cs"/>
            </a:rPr>
            <a:t>"There is nothing a man cannot do with a hot forge and a solid anvil." here you have it all, there is a good chance at having pre-made gear, but also the chance at the raw goods, this will allow players to try for thier own specialty gear, if they are casters.</a:t>
          </a:r>
        </a:p>
        <a:p>
          <a:r>
            <a:rPr lang="en-AU" sz="1100">
              <a:solidFill>
                <a:schemeClr val="dk1"/>
              </a:solidFill>
              <a:effectLst/>
              <a:latin typeface="+mn-lt"/>
              <a:ea typeface="+mn-ea"/>
              <a:cs typeface="+mn-cs"/>
            </a:rPr>
            <a:t>	</a:t>
          </a:r>
          <a:r>
            <a:rPr lang="en-AU" sz="1100" u="sng">
              <a:solidFill>
                <a:schemeClr val="dk1"/>
              </a:solidFill>
              <a:effectLst/>
              <a:latin typeface="+mn-lt"/>
              <a:ea typeface="+mn-ea"/>
              <a:cs typeface="+mn-cs"/>
            </a:rPr>
            <a:t>Bank. </a:t>
          </a:r>
          <a:r>
            <a:rPr lang="en-AU" sz="1100">
              <a:solidFill>
                <a:schemeClr val="dk1"/>
              </a:solidFill>
              <a:effectLst/>
              <a:latin typeface="+mn-lt"/>
              <a:ea typeface="+mn-ea"/>
              <a:cs typeface="+mn-cs"/>
            </a:rPr>
            <a:t>"Well, I mean... it was just sitting there all alone." a quote from any rogue. The amount of lootable gold here is massive, and so it should be, because, its a bank...there will also be a decent chance at having epic loot. Roll a few times and see what you come up with for that.</a:t>
          </a:r>
        </a:p>
        <a:p>
          <a:r>
            <a:rPr lang="en-AU" sz="1100">
              <a:solidFill>
                <a:schemeClr val="dk1"/>
              </a:solidFill>
              <a:effectLst/>
              <a:latin typeface="+mn-lt"/>
              <a:ea typeface="+mn-ea"/>
              <a:cs typeface="+mn-cs"/>
            </a:rPr>
            <a:t>	</a:t>
          </a:r>
          <a:r>
            <a:rPr lang="en-AU" sz="1100" u="sng">
              <a:solidFill>
                <a:schemeClr val="dk1"/>
              </a:solidFill>
              <a:effectLst/>
              <a:latin typeface="+mn-lt"/>
              <a:ea typeface="+mn-ea"/>
              <a:cs typeface="+mn-cs"/>
            </a:rPr>
            <a:t>Stables</a:t>
          </a:r>
          <a:r>
            <a:rPr lang="en-AU" sz="1100">
              <a:solidFill>
                <a:schemeClr val="dk1"/>
              </a:solidFill>
              <a:effectLst/>
              <a:latin typeface="+mn-lt"/>
              <a:ea typeface="+mn-ea"/>
              <a:cs typeface="+mn-cs"/>
            </a:rPr>
            <a:t>. "smells like a barn in here...." this place can find any animal that are found in the common section of the players handbook, or your imagination. Feed and water is always regenerated.</a:t>
          </a:r>
        </a:p>
        <a:p>
          <a:r>
            <a:rPr lang="en-AU" sz="1100">
              <a:solidFill>
                <a:schemeClr val="dk1"/>
              </a:solidFill>
              <a:effectLst/>
              <a:latin typeface="+mn-lt"/>
              <a:ea typeface="+mn-ea"/>
              <a:cs typeface="+mn-cs"/>
            </a:rPr>
            <a:t>	</a:t>
          </a:r>
          <a:r>
            <a:rPr lang="en-AU" sz="1100" u="sng">
              <a:solidFill>
                <a:schemeClr val="dk1"/>
              </a:solidFill>
              <a:effectLst/>
              <a:latin typeface="+mn-lt"/>
              <a:ea typeface="+mn-ea"/>
              <a:cs typeface="+mn-cs"/>
            </a:rPr>
            <a:t>Magic emporia</a:t>
          </a:r>
          <a:r>
            <a:rPr lang="en-AU" sz="1100">
              <a:solidFill>
                <a:schemeClr val="dk1"/>
              </a:solidFill>
              <a:effectLst/>
              <a:latin typeface="+mn-lt"/>
              <a:ea typeface="+mn-ea"/>
              <a:cs typeface="+mn-cs"/>
            </a:rPr>
            <a:t>. "there's like, everything here. shame most of it has been looted." roll once on each table for the amount of items generated for stuff you find in the debris.</a:t>
          </a:r>
        </a:p>
        <a:p>
          <a:endParaRPr lang="en-AU" sz="1100" baseline="0"/>
        </a:p>
        <a:p>
          <a:r>
            <a:rPr lang="en-AU" sz="1100" baseline="0"/>
            <a:t>	</a:t>
          </a:r>
        </a:p>
        <a:p>
          <a:endParaRPr lang="en-AU" sz="1100" baseline="0"/>
        </a:p>
        <a:p>
          <a:endParaRPr lang="en-AU" sz="1100" baseline="0"/>
        </a:p>
        <a:p>
          <a:endParaRPr lang="en-AU" sz="1100" baseline="0"/>
        </a:p>
        <a:p>
          <a:endParaRPr lang="en-AU" sz="1100" baseline="0"/>
        </a:p>
        <a:p>
          <a:endParaRPr lang="en-AU" sz="1100" baseline="0"/>
        </a:p>
        <a:p>
          <a:endParaRPr lang="en-AU" sz="1100" baseline="0"/>
        </a:p>
        <a:p>
          <a:endParaRPr lang="en-AU" sz="1100" baseline="0"/>
        </a:p>
        <a:p>
          <a:endParaRPr lang="en-AU" sz="1100" baseline="0"/>
        </a:p>
        <a:p>
          <a:endParaRPr lang="en-AU" sz="1100" baseline="0"/>
        </a:p>
        <a:p>
          <a:endParaRPr lang="en-AU" sz="1100" baseline="0"/>
        </a:p>
        <a:p>
          <a:endParaRPr lang="en-AU" sz="1100" baseline="0"/>
        </a:p>
        <a:p>
          <a:endParaRPr lang="en-AU" sz="1100" baseline="0"/>
        </a:p>
        <a:p>
          <a:endParaRPr lang="en-AU" sz="1100" baseline="0"/>
        </a:p>
        <a:p>
          <a:endParaRPr lang="en-AU" sz="1100" baseline="0"/>
        </a:p>
        <a:p>
          <a:endParaRPr lang="en-AU" sz="1100" baseline="0"/>
        </a:p>
        <a:p>
          <a:endParaRPr lang="en-AU" sz="1100" baseline="0"/>
        </a:p>
        <a:p>
          <a:endParaRPr lang="en-AU" sz="1100" baseline="0"/>
        </a:p>
        <a:p>
          <a:endParaRPr lang="en-AU" sz="1100"/>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10</xdr:col>
      <xdr:colOff>552450</xdr:colOff>
      <xdr:row>2</xdr:row>
      <xdr:rowOff>19050</xdr:rowOff>
    </xdr:from>
    <xdr:to>
      <xdr:col>13</xdr:col>
      <xdr:colOff>190500</xdr:colOff>
      <xdr:row>4</xdr:row>
      <xdr:rowOff>95250</xdr:rowOff>
    </xdr:to>
    <xdr:sp macro="" textlink="">
      <xdr:nvSpPr>
        <xdr:cNvPr id="3" name="Text Box 2">
          <a:extLst>
            <a:ext uri="{FF2B5EF4-FFF2-40B4-BE49-F238E27FC236}">
              <a16:creationId xmlns:a16="http://schemas.microsoft.com/office/drawing/2014/main" id="{0FC471D5-3F33-411C-9820-B871F62CE405}"/>
            </a:ext>
          </a:extLst>
        </xdr:cNvPr>
        <xdr:cNvSpPr txBox="1">
          <a:spLocks noChangeArrowheads="1"/>
        </xdr:cNvSpPr>
      </xdr:nvSpPr>
      <xdr:spPr bwMode="auto">
        <a:xfrm>
          <a:off x="10239375" y="342900"/>
          <a:ext cx="1466850" cy="40005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0" bIns="0" anchor="t" upright="1"/>
        <a:lstStyle/>
        <a:p>
          <a:pPr algn="l" rtl="0">
            <a:defRPr sz="1000"/>
          </a:pPr>
          <a:r>
            <a:rPr lang="ru-RU" sz="800" b="0" i="0" u="none" strike="noStrike" baseline="0">
              <a:solidFill>
                <a:srgbClr val="FF0000"/>
              </a:solidFill>
              <a:latin typeface="Arial"/>
              <a:cs typeface="Arial"/>
            </a:rPr>
            <a:t>Crown tax is for stuff PC sell</a:t>
          </a:r>
        </a:p>
        <a:p>
          <a:pPr algn="l" rtl="0">
            <a:defRPr sz="1000"/>
          </a:pPr>
          <a:r>
            <a:rPr lang="ru-RU" sz="800" b="0" i="0" u="none" strike="noStrike" baseline="0">
              <a:solidFill>
                <a:srgbClr val="FF0000"/>
              </a:solidFill>
              <a:latin typeface="Arial"/>
              <a:cs typeface="Arial"/>
            </a:rPr>
            <a:t>Sales tax is on stuff they buy</a:t>
          </a:r>
        </a:p>
        <a:p>
          <a:pPr algn="l" rtl="0">
            <a:defRPr sz="1000"/>
          </a:pPr>
          <a:endParaRPr lang="ru-RU" sz="800" b="0" i="0" u="none" strike="noStrike" baseline="0">
            <a:solidFill>
              <a:srgbClr val="FF0000"/>
            </a:solidFill>
            <a:latin typeface="Arial"/>
            <a:cs typeface="Arial"/>
          </a:endParaRPr>
        </a:p>
      </xdr:txBody>
    </xdr:sp>
    <xdr:clientData/>
  </xdr:twoCellAnchor>
  <xdr:twoCellAnchor>
    <xdr:from>
      <xdr:col>5</xdr:col>
      <xdr:colOff>57150</xdr:colOff>
      <xdr:row>92</xdr:row>
      <xdr:rowOff>28575</xdr:rowOff>
    </xdr:from>
    <xdr:to>
      <xdr:col>7</xdr:col>
      <xdr:colOff>419100</xdr:colOff>
      <xdr:row>97</xdr:row>
      <xdr:rowOff>0</xdr:rowOff>
    </xdr:to>
    <xdr:sp macro="" textlink="">
      <xdr:nvSpPr>
        <xdr:cNvPr id="4" name="Text Box 3">
          <a:extLst>
            <a:ext uri="{FF2B5EF4-FFF2-40B4-BE49-F238E27FC236}">
              <a16:creationId xmlns:a16="http://schemas.microsoft.com/office/drawing/2014/main" id="{EE26B7EF-0E5D-42B4-A60A-10D8A2FD4608}"/>
            </a:ext>
          </a:extLst>
        </xdr:cNvPr>
        <xdr:cNvSpPr txBox="1">
          <a:spLocks noChangeArrowheads="1"/>
        </xdr:cNvSpPr>
      </xdr:nvSpPr>
      <xdr:spPr bwMode="auto">
        <a:xfrm>
          <a:off x="6924675" y="15049500"/>
          <a:ext cx="1476375" cy="78105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0" bIns="0" anchor="t" upright="1"/>
        <a:lstStyle/>
        <a:p>
          <a:pPr algn="l" rtl="0">
            <a:defRPr sz="1000"/>
          </a:pPr>
          <a:r>
            <a:rPr lang="ru-RU" sz="800" b="0" i="0" u="none" strike="noStrike" baseline="0">
              <a:solidFill>
                <a:srgbClr val="000000"/>
              </a:solidFill>
              <a:latin typeface="Arial"/>
              <a:cs typeface="Arial"/>
            </a:rPr>
            <a:t>Crown Tax: .10</a:t>
          </a:r>
        </a:p>
        <a:p>
          <a:pPr algn="l" rtl="0">
            <a:defRPr sz="1000"/>
          </a:pPr>
          <a:r>
            <a:rPr lang="ru-RU" sz="800" b="0" i="0" u="none" strike="noStrike" baseline="0">
              <a:solidFill>
                <a:srgbClr val="000000"/>
              </a:solidFill>
              <a:latin typeface="Arial"/>
              <a:cs typeface="Arial"/>
            </a:rPr>
            <a:t>Sales Tax: .15</a:t>
          </a:r>
        </a:p>
        <a:p>
          <a:pPr algn="l" rtl="0">
            <a:defRPr sz="1000"/>
          </a:pPr>
          <a:endParaRPr lang="ru-RU" sz="800" b="0" i="0" u="none" strike="noStrike" baseline="0">
            <a:solidFill>
              <a:srgbClr val="000000"/>
            </a:solidFill>
            <a:latin typeface="Arial"/>
            <a:cs typeface="Arial"/>
          </a:endParaRPr>
        </a:p>
        <a:p>
          <a:pPr algn="l" rtl="0">
            <a:defRPr sz="1000"/>
          </a:pPr>
          <a:r>
            <a:rPr lang="ru-RU" sz="800" b="0" i="0" u="none" strike="noStrike" baseline="0">
              <a:solidFill>
                <a:srgbClr val="000000"/>
              </a:solidFill>
              <a:latin typeface="Arial"/>
              <a:cs typeface="Arial"/>
            </a:rPr>
            <a:t>The Crown subsidizes all merchant construction costs</a:t>
          </a:r>
        </a:p>
      </xdr:txBody>
    </xdr:sp>
    <xdr:clientData/>
  </xdr:twoCellAnchor>
  <xdr:twoCellAnchor>
    <xdr:from>
      <xdr:col>5</xdr:col>
      <xdr:colOff>66675</xdr:colOff>
      <xdr:row>105</xdr:row>
      <xdr:rowOff>47625</xdr:rowOff>
    </xdr:from>
    <xdr:to>
      <xdr:col>7</xdr:col>
      <xdr:colOff>409575</xdr:colOff>
      <xdr:row>109</xdr:row>
      <xdr:rowOff>114300</xdr:rowOff>
    </xdr:to>
    <xdr:sp macro="" textlink="">
      <xdr:nvSpPr>
        <xdr:cNvPr id="5" name="Text Box 4">
          <a:extLst>
            <a:ext uri="{FF2B5EF4-FFF2-40B4-BE49-F238E27FC236}">
              <a16:creationId xmlns:a16="http://schemas.microsoft.com/office/drawing/2014/main" id="{24A83B2D-8A87-42CD-8908-AE756314CEF6}"/>
            </a:ext>
          </a:extLst>
        </xdr:cNvPr>
        <xdr:cNvSpPr txBox="1">
          <a:spLocks noChangeArrowheads="1"/>
        </xdr:cNvSpPr>
      </xdr:nvSpPr>
      <xdr:spPr bwMode="auto">
        <a:xfrm>
          <a:off x="6934200" y="17173575"/>
          <a:ext cx="1457325" cy="714375"/>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0" bIns="0" anchor="t" upright="1"/>
        <a:lstStyle/>
        <a:p>
          <a:pPr algn="l" rtl="0">
            <a:defRPr sz="1000"/>
          </a:pPr>
          <a:r>
            <a:rPr lang="ru-RU" sz="800" b="0" i="0" u="none" strike="noStrike" baseline="0">
              <a:solidFill>
                <a:srgbClr val="000000"/>
              </a:solidFill>
              <a:latin typeface="Arial"/>
              <a:cs typeface="Arial"/>
            </a:rPr>
            <a:t>Crown Tax: .10</a:t>
          </a:r>
        </a:p>
        <a:p>
          <a:pPr algn="l" rtl="0">
            <a:defRPr sz="1000"/>
          </a:pPr>
          <a:r>
            <a:rPr lang="ru-RU" sz="800" b="0" i="0" u="none" strike="noStrike" baseline="0">
              <a:solidFill>
                <a:srgbClr val="000000"/>
              </a:solidFill>
              <a:latin typeface="Arial"/>
              <a:cs typeface="Arial"/>
            </a:rPr>
            <a:t>Sales Tax: .15</a:t>
          </a:r>
        </a:p>
        <a:p>
          <a:pPr algn="l" rtl="0">
            <a:defRPr sz="1000"/>
          </a:pPr>
          <a:endParaRPr lang="ru-RU" sz="800" b="0" i="0" u="none" strike="noStrike" baseline="0">
            <a:solidFill>
              <a:srgbClr val="000000"/>
            </a:solidFill>
            <a:latin typeface="Arial"/>
            <a:cs typeface="Arial"/>
          </a:endParaRPr>
        </a:p>
        <a:p>
          <a:pPr algn="l" rtl="0">
            <a:defRPr sz="1000"/>
          </a:pPr>
          <a:r>
            <a:rPr lang="ru-RU" sz="800" b="0" i="0" u="none" strike="noStrike" baseline="0">
              <a:solidFill>
                <a:srgbClr val="000000"/>
              </a:solidFill>
              <a:latin typeface="Arial"/>
              <a:cs typeface="Arial"/>
            </a:rPr>
            <a:t>The Crown subsidizes all merchant construction costs</a:t>
          </a:r>
        </a:p>
      </xdr:txBody>
    </xdr:sp>
    <xdr:clientData/>
  </xdr:twoCellAnchor>
  <xdr:twoCellAnchor>
    <xdr:from>
      <xdr:col>5</xdr:col>
      <xdr:colOff>57150</xdr:colOff>
      <xdr:row>114</xdr:row>
      <xdr:rowOff>57150</xdr:rowOff>
    </xdr:from>
    <xdr:to>
      <xdr:col>7</xdr:col>
      <xdr:colOff>409575</xdr:colOff>
      <xdr:row>118</xdr:row>
      <xdr:rowOff>133350</xdr:rowOff>
    </xdr:to>
    <xdr:sp macro="" textlink="">
      <xdr:nvSpPr>
        <xdr:cNvPr id="6" name="Text Box 5">
          <a:extLst>
            <a:ext uri="{FF2B5EF4-FFF2-40B4-BE49-F238E27FC236}">
              <a16:creationId xmlns:a16="http://schemas.microsoft.com/office/drawing/2014/main" id="{E2E02D9A-CBB4-4E09-A2D6-F950F7693058}"/>
            </a:ext>
          </a:extLst>
        </xdr:cNvPr>
        <xdr:cNvSpPr txBox="1">
          <a:spLocks noChangeArrowheads="1"/>
        </xdr:cNvSpPr>
      </xdr:nvSpPr>
      <xdr:spPr bwMode="auto">
        <a:xfrm>
          <a:off x="6924675" y="18640425"/>
          <a:ext cx="1466850" cy="72390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0" bIns="0" anchor="t" upright="1"/>
        <a:lstStyle/>
        <a:p>
          <a:pPr algn="l" rtl="0">
            <a:defRPr sz="1000"/>
          </a:pPr>
          <a:r>
            <a:rPr lang="ru-RU" sz="800" b="0" i="0" u="none" strike="noStrike" baseline="0">
              <a:solidFill>
                <a:srgbClr val="000000"/>
              </a:solidFill>
              <a:latin typeface="Arial"/>
              <a:cs typeface="Arial"/>
            </a:rPr>
            <a:t>Crown Tax: .10</a:t>
          </a:r>
        </a:p>
        <a:p>
          <a:pPr algn="l" rtl="0">
            <a:defRPr sz="1000"/>
          </a:pPr>
          <a:r>
            <a:rPr lang="ru-RU" sz="800" b="0" i="0" u="none" strike="noStrike" baseline="0">
              <a:solidFill>
                <a:srgbClr val="000000"/>
              </a:solidFill>
              <a:latin typeface="Arial"/>
              <a:cs typeface="Arial"/>
            </a:rPr>
            <a:t>Sales Tax: .15</a:t>
          </a:r>
        </a:p>
        <a:p>
          <a:pPr algn="l" rtl="0">
            <a:defRPr sz="1000"/>
          </a:pPr>
          <a:endParaRPr lang="ru-RU" sz="800" b="0" i="0" u="none" strike="noStrike" baseline="0">
            <a:solidFill>
              <a:srgbClr val="000000"/>
            </a:solidFill>
            <a:latin typeface="Arial"/>
            <a:cs typeface="Arial"/>
          </a:endParaRPr>
        </a:p>
        <a:p>
          <a:pPr algn="l" rtl="0">
            <a:defRPr sz="1000"/>
          </a:pPr>
          <a:r>
            <a:rPr lang="ru-RU" sz="800" b="0" i="0" u="none" strike="noStrike" baseline="0">
              <a:solidFill>
                <a:srgbClr val="000000"/>
              </a:solidFill>
              <a:latin typeface="Arial"/>
              <a:cs typeface="Arial"/>
            </a:rPr>
            <a:t>The Crown subsidizes all merchant construction costs</a:t>
          </a:r>
        </a:p>
      </xdr:txBody>
    </xdr:sp>
    <xdr:clientData/>
  </xdr:twoCellAnchor>
  <xdr:twoCellAnchor>
    <xdr:from>
      <xdr:col>5</xdr:col>
      <xdr:colOff>47625</xdr:colOff>
      <xdr:row>129</xdr:row>
      <xdr:rowOff>28575</xdr:rowOff>
    </xdr:from>
    <xdr:to>
      <xdr:col>7</xdr:col>
      <xdr:colOff>419100</xdr:colOff>
      <xdr:row>133</xdr:row>
      <xdr:rowOff>123825</xdr:rowOff>
    </xdr:to>
    <xdr:sp macro="" textlink="">
      <xdr:nvSpPr>
        <xdr:cNvPr id="7" name="Text Box 6">
          <a:extLst>
            <a:ext uri="{FF2B5EF4-FFF2-40B4-BE49-F238E27FC236}">
              <a16:creationId xmlns:a16="http://schemas.microsoft.com/office/drawing/2014/main" id="{B3404170-53F2-4215-BF86-6F014542EF86}"/>
            </a:ext>
          </a:extLst>
        </xdr:cNvPr>
        <xdr:cNvSpPr txBox="1">
          <a:spLocks noChangeArrowheads="1"/>
        </xdr:cNvSpPr>
      </xdr:nvSpPr>
      <xdr:spPr bwMode="auto">
        <a:xfrm>
          <a:off x="6915150" y="21040725"/>
          <a:ext cx="1485900" cy="74295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0" bIns="0" anchor="t" upright="1"/>
        <a:lstStyle/>
        <a:p>
          <a:pPr algn="l" rtl="0">
            <a:defRPr sz="1000"/>
          </a:pPr>
          <a:r>
            <a:rPr lang="ru-RU" sz="800" b="0" i="0" u="none" strike="noStrike" baseline="0">
              <a:solidFill>
                <a:srgbClr val="000000"/>
              </a:solidFill>
              <a:latin typeface="Arial"/>
              <a:cs typeface="Arial"/>
            </a:rPr>
            <a:t>Crown Tax: .30</a:t>
          </a:r>
        </a:p>
        <a:p>
          <a:pPr algn="l" rtl="0">
            <a:defRPr sz="1000"/>
          </a:pPr>
          <a:r>
            <a:rPr lang="ru-RU" sz="800" b="0" i="0" u="none" strike="noStrike" baseline="0">
              <a:solidFill>
                <a:srgbClr val="000000"/>
              </a:solidFill>
              <a:latin typeface="Arial"/>
              <a:cs typeface="Arial"/>
            </a:rPr>
            <a:t>Sales Tax: .35</a:t>
          </a:r>
        </a:p>
        <a:p>
          <a:pPr algn="l" rtl="0">
            <a:defRPr sz="1000"/>
          </a:pPr>
          <a:endParaRPr lang="ru-RU" sz="800" b="0" i="0" u="none" strike="noStrike" baseline="0">
            <a:solidFill>
              <a:srgbClr val="000000"/>
            </a:solidFill>
            <a:latin typeface="Arial"/>
            <a:cs typeface="Arial"/>
          </a:endParaRPr>
        </a:p>
        <a:p>
          <a:pPr algn="l" rtl="0">
            <a:defRPr sz="1000"/>
          </a:pPr>
          <a:r>
            <a:rPr lang="ru-RU" sz="800" b="0" i="0" u="none" strike="noStrike" baseline="0">
              <a:solidFill>
                <a:srgbClr val="000000"/>
              </a:solidFill>
              <a:latin typeface="Arial"/>
              <a:cs typeface="Arial"/>
            </a:rPr>
            <a:t>The Crown subsidizes all merchant construction costs</a:t>
          </a:r>
        </a:p>
      </xdr:txBody>
    </xdr:sp>
    <xdr:clientData/>
  </xdr:twoCellAnchor>
  <xdr:twoCellAnchor>
    <xdr:from>
      <xdr:col>5</xdr:col>
      <xdr:colOff>47625</xdr:colOff>
      <xdr:row>139</xdr:row>
      <xdr:rowOff>19050</xdr:rowOff>
    </xdr:from>
    <xdr:to>
      <xdr:col>7</xdr:col>
      <xdr:colOff>419100</xdr:colOff>
      <xdr:row>141</xdr:row>
      <xdr:rowOff>0</xdr:rowOff>
    </xdr:to>
    <xdr:sp macro="" textlink="">
      <xdr:nvSpPr>
        <xdr:cNvPr id="8" name="Text Box 7">
          <a:extLst>
            <a:ext uri="{FF2B5EF4-FFF2-40B4-BE49-F238E27FC236}">
              <a16:creationId xmlns:a16="http://schemas.microsoft.com/office/drawing/2014/main" id="{AEA9A393-1DD6-401B-8EFF-B0844DB6A4E0}"/>
            </a:ext>
          </a:extLst>
        </xdr:cNvPr>
        <xdr:cNvSpPr txBox="1">
          <a:spLocks noChangeArrowheads="1"/>
        </xdr:cNvSpPr>
      </xdr:nvSpPr>
      <xdr:spPr bwMode="auto">
        <a:xfrm>
          <a:off x="6915150" y="22650450"/>
          <a:ext cx="1485900" cy="30480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0" bIns="0" anchor="t" upright="1"/>
        <a:lstStyle/>
        <a:p>
          <a:pPr algn="l" rtl="0">
            <a:defRPr sz="1000"/>
          </a:pPr>
          <a:r>
            <a:rPr lang="ru-RU" sz="800" b="0" i="0" u="none" strike="noStrike" baseline="0">
              <a:solidFill>
                <a:srgbClr val="FF0000"/>
              </a:solidFill>
              <a:latin typeface="Arial"/>
              <a:cs typeface="Arial"/>
            </a:rPr>
            <a:t>Mining is unlawful; except by </a:t>
          </a:r>
        </a:p>
        <a:p>
          <a:pPr algn="l" rtl="0">
            <a:defRPr sz="1000"/>
          </a:pPr>
          <a:r>
            <a:rPr lang="ru-RU" sz="800" b="0" i="0" u="none" strike="noStrike" baseline="0">
              <a:solidFill>
                <a:srgbClr val="FF0000"/>
              </a:solidFill>
              <a:latin typeface="Arial"/>
              <a:cs typeface="Arial"/>
            </a:rPr>
            <a:t>the Crown's Permit</a:t>
          </a:r>
        </a:p>
      </xdr:txBody>
    </xdr:sp>
    <xdr:clientData/>
  </xdr:twoCellAnchor>
  <xdr:twoCellAnchor>
    <xdr:from>
      <xdr:col>5</xdr:col>
      <xdr:colOff>47625</xdr:colOff>
      <xdr:row>153</xdr:row>
      <xdr:rowOff>38100</xdr:rowOff>
    </xdr:from>
    <xdr:to>
      <xdr:col>7</xdr:col>
      <xdr:colOff>438150</xdr:colOff>
      <xdr:row>158</xdr:row>
      <xdr:rowOff>28575</xdr:rowOff>
    </xdr:to>
    <xdr:sp macro="" textlink="">
      <xdr:nvSpPr>
        <xdr:cNvPr id="9" name="Text Box 8">
          <a:extLst>
            <a:ext uri="{FF2B5EF4-FFF2-40B4-BE49-F238E27FC236}">
              <a16:creationId xmlns:a16="http://schemas.microsoft.com/office/drawing/2014/main" id="{C5A0E773-BDFE-4F62-A218-06A7B201F14C}"/>
            </a:ext>
          </a:extLst>
        </xdr:cNvPr>
        <xdr:cNvSpPr txBox="1">
          <a:spLocks noChangeArrowheads="1"/>
        </xdr:cNvSpPr>
      </xdr:nvSpPr>
      <xdr:spPr bwMode="auto">
        <a:xfrm>
          <a:off x="6915150" y="24936450"/>
          <a:ext cx="1504950" cy="80010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0" bIns="0" anchor="t" upright="1"/>
        <a:lstStyle/>
        <a:p>
          <a:pPr algn="l" rtl="0">
            <a:defRPr sz="1000"/>
          </a:pPr>
          <a:r>
            <a:rPr lang="ru-RU" sz="800" b="0" i="0" u="none" strike="noStrike" baseline="0">
              <a:solidFill>
                <a:srgbClr val="000000"/>
              </a:solidFill>
              <a:latin typeface="Arial"/>
              <a:cs typeface="Arial"/>
            </a:rPr>
            <a:t>Crown Tax: .23</a:t>
          </a:r>
        </a:p>
        <a:p>
          <a:pPr algn="l" rtl="0">
            <a:defRPr sz="1000"/>
          </a:pPr>
          <a:r>
            <a:rPr lang="ru-RU" sz="800" b="0" i="0" u="none" strike="noStrike" baseline="0">
              <a:solidFill>
                <a:srgbClr val="000000"/>
              </a:solidFill>
              <a:latin typeface="Arial"/>
              <a:cs typeface="Arial"/>
            </a:rPr>
            <a:t>Sales Tax: .25</a:t>
          </a:r>
        </a:p>
        <a:p>
          <a:pPr algn="l" rtl="0">
            <a:defRPr sz="1000"/>
          </a:pPr>
          <a:endParaRPr lang="ru-RU" sz="800" b="0" i="0" u="none" strike="noStrike" baseline="0">
            <a:solidFill>
              <a:srgbClr val="000000"/>
            </a:solidFill>
            <a:latin typeface="Arial"/>
            <a:cs typeface="Arial"/>
          </a:endParaRPr>
        </a:p>
        <a:p>
          <a:pPr algn="l" rtl="0">
            <a:defRPr sz="1000"/>
          </a:pPr>
          <a:r>
            <a:rPr lang="ru-RU" sz="800" b="0" i="0" u="none" strike="noStrike" baseline="0">
              <a:solidFill>
                <a:srgbClr val="000000"/>
              </a:solidFill>
              <a:latin typeface="Arial"/>
              <a:cs typeface="Arial"/>
            </a:rPr>
            <a:t>The Crown subsidizes all merchant construction costs</a:t>
          </a:r>
        </a:p>
      </xdr:txBody>
    </xdr:sp>
    <xdr:clientData/>
  </xdr:twoCellAnchor>
  <xdr:twoCellAnchor>
    <xdr:from>
      <xdr:col>5</xdr:col>
      <xdr:colOff>57150</xdr:colOff>
      <xdr:row>184</xdr:row>
      <xdr:rowOff>9525</xdr:rowOff>
    </xdr:from>
    <xdr:to>
      <xdr:col>7</xdr:col>
      <xdr:colOff>409575</xdr:colOff>
      <xdr:row>188</xdr:row>
      <xdr:rowOff>57150</xdr:rowOff>
    </xdr:to>
    <xdr:sp macro="" textlink="">
      <xdr:nvSpPr>
        <xdr:cNvPr id="10" name="Text Box 9">
          <a:extLst>
            <a:ext uri="{FF2B5EF4-FFF2-40B4-BE49-F238E27FC236}">
              <a16:creationId xmlns:a16="http://schemas.microsoft.com/office/drawing/2014/main" id="{B463FAE8-D8A1-42C2-9E06-412C0BBA7603}"/>
            </a:ext>
          </a:extLst>
        </xdr:cNvPr>
        <xdr:cNvSpPr txBox="1">
          <a:spLocks noChangeArrowheads="1"/>
        </xdr:cNvSpPr>
      </xdr:nvSpPr>
      <xdr:spPr bwMode="auto">
        <a:xfrm>
          <a:off x="6924675" y="29927550"/>
          <a:ext cx="1466850" cy="695325"/>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0" bIns="0" anchor="t" upright="1"/>
        <a:lstStyle/>
        <a:p>
          <a:pPr algn="l" rtl="0">
            <a:defRPr sz="1000"/>
          </a:pPr>
          <a:r>
            <a:rPr lang="ru-RU" sz="800" b="0" i="0" u="none" strike="noStrike" baseline="0">
              <a:solidFill>
                <a:srgbClr val="000000"/>
              </a:solidFill>
              <a:latin typeface="Arial"/>
              <a:cs typeface="Arial"/>
            </a:rPr>
            <a:t>Crown Tax: .23</a:t>
          </a:r>
        </a:p>
        <a:p>
          <a:pPr algn="l" rtl="0">
            <a:defRPr sz="1000"/>
          </a:pPr>
          <a:r>
            <a:rPr lang="ru-RU" sz="800" b="0" i="0" u="none" strike="noStrike" baseline="0">
              <a:solidFill>
                <a:srgbClr val="000000"/>
              </a:solidFill>
              <a:latin typeface="Arial"/>
              <a:cs typeface="Arial"/>
            </a:rPr>
            <a:t>Sales Tax: .25</a:t>
          </a:r>
        </a:p>
        <a:p>
          <a:pPr algn="l" rtl="0">
            <a:defRPr sz="1000"/>
          </a:pPr>
          <a:endParaRPr lang="ru-RU" sz="800" b="0" i="0" u="none" strike="noStrike" baseline="0">
            <a:solidFill>
              <a:srgbClr val="000000"/>
            </a:solidFill>
            <a:latin typeface="Arial"/>
            <a:cs typeface="Arial"/>
          </a:endParaRPr>
        </a:p>
        <a:p>
          <a:pPr algn="l" rtl="0">
            <a:defRPr sz="1000"/>
          </a:pPr>
          <a:r>
            <a:rPr lang="ru-RU" sz="800" b="0" i="0" u="none" strike="noStrike" baseline="0">
              <a:solidFill>
                <a:srgbClr val="000000"/>
              </a:solidFill>
              <a:latin typeface="Arial"/>
              <a:cs typeface="Arial"/>
            </a:rPr>
            <a:t>The Crown subsidizes all merchant construction costs</a:t>
          </a:r>
        </a:p>
      </xdr:txBody>
    </xdr:sp>
    <xdr:clientData/>
  </xdr:twoCellAnchor>
  <xdr:twoCellAnchor>
    <xdr:from>
      <xdr:col>5</xdr:col>
      <xdr:colOff>47625</xdr:colOff>
      <xdr:row>212</xdr:row>
      <xdr:rowOff>47625</xdr:rowOff>
    </xdr:from>
    <xdr:to>
      <xdr:col>7</xdr:col>
      <xdr:colOff>419100</xdr:colOff>
      <xdr:row>217</xdr:row>
      <xdr:rowOff>0</xdr:rowOff>
    </xdr:to>
    <xdr:sp macro="" textlink="">
      <xdr:nvSpPr>
        <xdr:cNvPr id="11" name="Text Box 10">
          <a:extLst>
            <a:ext uri="{FF2B5EF4-FFF2-40B4-BE49-F238E27FC236}">
              <a16:creationId xmlns:a16="http://schemas.microsoft.com/office/drawing/2014/main" id="{70485656-4E44-41D0-951F-4C7F8E6886F9}"/>
            </a:ext>
          </a:extLst>
        </xdr:cNvPr>
        <xdr:cNvSpPr txBox="1">
          <a:spLocks noChangeArrowheads="1"/>
        </xdr:cNvSpPr>
      </xdr:nvSpPr>
      <xdr:spPr bwMode="auto">
        <a:xfrm>
          <a:off x="6915150" y="34499550"/>
          <a:ext cx="1485900" cy="76200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0" bIns="0" anchor="t" upright="1"/>
        <a:lstStyle/>
        <a:p>
          <a:pPr algn="l" rtl="0">
            <a:defRPr sz="1000"/>
          </a:pPr>
          <a:r>
            <a:rPr lang="ru-RU" sz="800" b="0" i="0" u="none" strike="noStrike" baseline="0">
              <a:solidFill>
                <a:srgbClr val="000000"/>
              </a:solidFill>
              <a:latin typeface="Arial"/>
              <a:cs typeface="Arial"/>
            </a:rPr>
            <a:t>Crown Tax: .23</a:t>
          </a:r>
        </a:p>
        <a:p>
          <a:pPr algn="l" rtl="0">
            <a:defRPr sz="1000"/>
          </a:pPr>
          <a:r>
            <a:rPr lang="ru-RU" sz="800" b="0" i="0" u="none" strike="noStrike" baseline="0">
              <a:solidFill>
                <a:srgbClr val="000000"/>
              </a:solidFill>
              <a:latin typeface="Arial"/>
              <a:cs typeface="Arial"/>
            </a:rPr>
            <a:t>Sales Tax: .25</a:t>
          </a:r>
        </a:p>
        <a:p>
          <a:pPr algn="l" rtl="0">
            <a:defRPr sz="1000"/>
          </a:pPr>
          <a:endParaRPr lang="ru-RU" sz="800" b="0" i="0" u="none" strike="noStrike" baseline="0">
            <a:solidFill>
              <a:srgbClr val="000000"/>
            </a:solidFill>
            <a:latin typeface="Arial"/>
            <a:cs typeface="Arial"/>
          </a:endParaRPr>
        </a:p>
        <a:p>
          <a:pPr algn="l" rtl="0">
            <a:defRPr sz="1000"/>
          </a:pPr>
          <a:r>
            <a:rPr lang="ru-RU" sz="800" b="0" i="0" u="none" strike="noStrike" baseline="0">
              <a:solidFill>
                <a:srgbClr val="000000"/>
              </a:solidFill>
              <a:latin typeface="Arial"/>
              <a:cs typeface="Arial"/>
            </a:rPr>
            <a:t>The Crown subsidizes all merchant construction costs</a:t>
          </a:r>
        </a:p>
      </xdr:txBody>
    </xdr:sp>
    <xdr:clientData/>
  </xdr:twoCellAnchor>
  <xdr:twoCellAnchor>
    <xdr:from>
      <xdr:col>5</xdr:col>
      <xdr:colOff>38100</xdr:colOff>
      <xdr:row>283</xdr:row>
      <xdr:rowOff>19050</xdr:rowOff>
    </xdr:from>
    <xdr:to>
      <xdr:col>7</xdr:col>
      <xdr:colOff>457200</xdr:colOff>
      <xdr:row>286</xdr:row>
      <xdr:rowOff>57150</xdr:rowOff>
    </xdr:to>
    <xdr:sp macro="" textlink="">
      <xdr:nvSpPr>
        <xdr:cNvPr id="12" name="Text Box 11">
          <a:extLst>
            <a:ext uri="{FF2B5EF4-FFF2-40B4-BE49-F238E27FC236}">
              <a16:creationId xmlns:a16="http://schemas.microsoft.com/office/drawing/2014/main" id="{D501A2AD-F820-404A-831F-4CBADBE9C6CC}"/>
            </a:ext>
          </a:extLst>
        </xdr:cNvPr>
        <xdr:cNvSpPr txBox="1">
          <a:spLocks noChangeArrowheads="1"/>
        </xdr:cNvSpPr>
      </xdr:nvSpPr>
      <xdr:spPr bwMode="auto">
        <a:xfrm>
          <a:off x="6905625" y="46091475"/>
          <a:ext cx="1533525" cy="523875"/>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0" bIns="0" anchor="t" upright="1"/>
        <a:lstStyle/>
        <a:p>
          <a:pPr algn="l" rtl="0">
            <a:defRPr sz="1000"/>
          </a:pPr>
          <a:r>
            <a:rPr lang="ru-RU" sz="800" b="0" i="0" u="none" strike="noStrike" baseline="0">
              <a:solidFill>
                <a:srgbClr val="FF0000"/>
              </a:solidFill>
              <a:latin typeface="Arial"/>
              <a:cs typeface="Arial"/>
            </a:rPr>
            <a:t>These monks keep idle travellers away but are open to aiding people</a:t>
          </a:r>
        </a:p>
      </xdr:txBody>
    </xdr:sp>
    <xdr:clientData/>
  </xdr:twoCellAnchor>
  <xdr:twoCellAnchor>
    <xdr:from>
      <xdr:col>5</xdr:col>
      <xdr:colOff>47625</xdr:colOff>
      <xdr:row>290</xdr:row>
      <xdr:rowOff>19050</xdr:rowOff>
    </xdr:from>
    <xdr:to>
      <xdr:col>7</xdr:col>
      <xdr:colOff>428625</xdr:colOff>
      <xdr:row>293</xdr:row>
      <xdr:rowOff>9525</xdr:rowOff>
    </xdr:to>
    <xdr:sp macro="" textlink="">
      <xdr:nvSpPr>
        <xdr:cNvPr id="13" name="Text Box 12">
          <a:extLst>
            <a:ext uri="{FF2B5EF4-FFF2-40B4-BE49-F238E27FC236}">
              <a16:creationId xmlns:a16="http://schemas.microsoft.com/office/drawing/2014/main" id="{203A5756-9954-4A22-A827-0B3E67A4907B}"/>
            </a:ext>
          </a:extLst>
        </xdr:cNvPr>
        <xdr:cNvSpPr txBox="1">
          <a:spLocks noChangeArrowheads="1"/>
        </xdr:cNvSpPr>
      </xdr:nvSpPr>
      <xdr:spPr bwMode="auto">
        <a:xfrm>
          <a:off x="6915150" y="47224950"/>
          <a:ext cx="1495425" cy="47625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0" bIns="0" anchor="t" upright="1"/>
        <a:lstStyle/>
        <a:p>
          <a:pPr algn="l" rtl="0">
            <a:defRPr sz="1000"/>
          </a:pPr>
          <a:r>
            <a:rPr lang="ru-RU" sz="800" b="0" i="0" u="none" strike="noStrike" baseline="0">
              <a:solidFill>
                <a:srgbClr val="FF0000"/>
              </a:solidFill>
              <a:latin typeface="Arial"/>
              <a:cs typeface="Arial"/>
            </a:rPr>
            <a:t>Elven goods are subject to an extra tax of 1.2</a:t>
          </a:r>
        </a:p>
      </xdr:txBody>
    </xdr:sp>
    <xdr:clientData/>
  </xdr:twoCellAnchor>
  <xdr:twoCellAnchor>
    <xdr:from>
      <xdr:col>5</xdr:col>
      <xdr:colOff>47625</xdr:colOff>
      <xdr:row>436</xdr:row>
      <xdr:rowOff>28575</xdr:rowOff>
    </xdr:from>
    <xdr:to>
      <xdr:col>7</xdr:col>
      <xdr:colOff>438150</xdr:colOff>
      <xdr:row>441</xdr:row>
      <xdr:rowOff>123825</xdr:rowOff>
    </xdr:to>
    <xdr:sp macro="" textlink="">
      <xdr:nvSpPr>
        <xdr:cNvPr id="14" name="Text Box 13">
          <a:extLst>
            <a:ext uri="{FF2B5EF4-FFF2-40B4-BE49-F238E27FC236}">
              <a16:creationId xmlns:a16="http://schemas.microsoft.com/office/drawing/2014/main" id="{A5E68A40-78D4-4730-9B58-B22AC2C2A4AF}"/>
            </a:ext>
          </a:extLst>
        </xdr:cNvPr>
        <xdr:cNvSpPr txBox="1">
          <a:spLocks noChangeArrowheads="1"/>
        </xdr:cNvSpPr>
      </xdr:nvSpPr>
      <xdr:spPr bwMode="auto">
        <a:xfrm>
          <a:off x="6915150" y="71247000"/>
          <a:ext cx="1504950" cy="904875"/>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0" bIns="0" anchor="t" upright="1"/>
        <a:lstStyle/>
        <a:p>
          <a:pPr algn="l" rtl="0">
            <a:defRPr sz="1000"/>
          </a:pPr>
          <a:r>
            <a:rPr lang="ru-RU" sz="800" b="0" i="0" u="none" strike="noStrike" baseline="0">
              <a:solidFill>
                <a:srgbClr val="000000"/>
              </a:solidFill>
              <a:latin typeface="Arial"/>
              <a:cs typeface="Arial"/>
            </a:rPr>
            <a:t>Crown Tax: .18</a:t>
          </a:r>
        </a:p>
        <a:p>
          <a:pPr algn="l" rtl="0">
            <a:defRPr sz="1000"/>
          </a:pPr>
          <a:r>
            <a:rPr lang="ru-RU" sz="800" b="0" i="0" u="none" strike="noStrike" baseline="0">
              <a:solidFill>
                <a:srgbClr val="000000"/>
              </a:solidFill>
              <a:latin typeface="Arial"/>
              <a:cs typeface="Arial"/>
            </a:rPr>
            <a:t>Sales Tax: .21</a:t>
          </a:r>
        </a:p>
        <a:p>
          <a:pPr algn="l" rtl="0">
            <a:defRPr sz="1000"/>
          </a:pPr>
          <a:endParaRPr lang="ru-RU" sz="800" b="0" i="0" u="none" strike="noStrike" baseline="0">
            <a:solidFill>
              <a:srgbClr val="000000"/>
            </a:solidFill>
            <a:latin typeface="Arial"/>
            <a:cs typeface="Arial"/>
          </a:endParaRPr>
        </a:p>
        <a:p>
          <a:pPr algn="l" rtl="0">
            <a:defRPr sz="1000"/>
          </a:pPr>
          <a:r>
            <a:rPr lang="ru-RU" sz="800" b="0" i="0" u="none" strike="noStrike" baseline="0">
              <a:solidFill>
                <a:srgbClr val="000000"/>
              </a:solidFill>
              <a:latin typeface="Arial"/>
              <a:cs typeface="Arial"/>
            </a:rPr>
            <a:t>The Crown subsidizes all merchant construction costs</a:t>
          </a:r>
        </a:p>
      </xdr:txBody>
    </xdr:sp>
    <xdr:clientData/>
  </xdr:twoCellAnchor>
  <xdr:twoCellAnchor>
    <xdr:from>
      <xdr:col>5</xdr:col>
      <xdr:colOff>38100</xdr:colOff>
      <xdr:row>447</xdr:row>
      <xdr:rowOff>38100</xdr:rowOff>
    </xdr:from>
    <xdr:to>
      <xdr:col>7</xdr:col>
      <xdr:colOff>428625</xdr:colOff>
      <xdr:row>452</xdr:row>
      <xdr:rowOff>123825</xdr:rowOff>
    </xdr:to>
    <xdr:sp macro="" textlink="">
      <xdr:nvSpPr>
        <xdr:cNvPr id="15" name="Text Box 14">
          <a:extLst>
            <a:ext uri="{FF2B5EF4-FFF2-40B4-BE49-F238E27FC236}">
              <a16:creationId xmlns:a16="http://schemas.microsoft.com/office/drawing/2014/main" id="{C5910F2C-4596-4B6D-A2B8-AFA8AC1C82D1}"/>
            </a:ext>
          </a:extLst>
        </xdr:cNvPr>
        <xdr:cNvSpPr txBox="1">
          <a:spLocks noChangeArrowheads="1"/>
        </xdr:cNvSpPr>
      </xdr:nvSpPr>
      <xdr:spPr bwMode="auto">
        <a:xfrm>
          <a:off x="6905625" y="73037700"/>
          <a:ext cx="1504950" cy="89535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0" bIns="0" anchor="t" upright="1"/>
        <a:lstStyle/>
        <a:p>
          <a:pPr algn="l" rtl="0">
            <a:defRPr sz="1000"/>
          </a:pPr>
          <a:r>
            <a:rPr lang="ru-RU" sz="800" b="0" i="0" u="none" strike="noStrike" baseline="0">
              <a:solidFill>
                <a:srgbClr val="000000"/>
              </a:solidFill>
              <a:latin typeface="Arial"/>
              <a:cs typeface="Arial"/>
            </a:rPr>
            <a:t>Crown Tax: .23</a:t>
          </a:r>
        </a:p>
        <a:p>
          <a:pPr algn="l" rtl="0">
            <a:defRPr sz="1000"/>
          </a:pPr>
          <a:r>
            <a:rPr lang="ru-RU" sz="800" b="0" i="0" u="none" strike="noStrike" baseline="0">
              <a:solidFill>
                <a:srgbClr val="000000"/>
              </a:solidFill>
              <a:latin typeface="Arial"/>
              <a:cs typeface="Arial"/>
            </a:rPr>
            <a:t>Sales Tax: .25</a:t>
          </a:r>
        </a:p>
        <a:p>
          <a:pPr algn="l" rtl="0">
            <a:defRPr sz="1000"/>
          </a:pPr>
          <a:endParaRPr lang="ru-RU" sz="800" b="0" i="0" u="none" strike="noStrike" baseline="0">
            <a:solidFill>
              <a:srgbClr val="000000"/>
            </a:solidFill>
            <a:latin typeface="Arial"/>
            <a:cs typeface="Arial"/>
          </a:endParaRPr>
        </a:p>
        <a:p>
          <a:pPr algn="l" rtl="0">
            <a:defRPr sz="1000"/>
          </a:pPr>
          <a:r>
            <a:rPr lang="ru-RU" sz="800" b="0" i="0" u="none" strike="noStrike" baseline="0">
              <a:solidFill>
                <a:srgbClr val="000000"/>
              </a:solidFill>
              <a:latin typeface="Arial"/>
              <a:cs typeface="Arial"/>
            </a:rPr>
            <a:t>The Crown subsidizes all merchant construction costs</a:t>
          </a:r>
        </a:p>
      </xdr:txBody>
    </xdr:sp>
    <xdr:clientData/>
  </xdr:twoCellAnchor>
  <xdr:twoCellAnchor>
    <xdr:from>
      <xdr:col>5</xdr:col>
      <xdr:colOff>38100</xdr:colOff>
      <xdr:row>419</xdr:row>
      <xdr:rowOff>47625</xdr:rowOff>
    </xdr:from>
    <xdr:to>
      <xdr:col>7</xdr:col>
      <xdr:colOff>390525</xdr:colOff>
      <xdr:row>423</xdr:row>
      <xdr:rowOff>95250</xdr:rowOff>
    </xdr:to>
    <xdr:sp macro="" textlink="">
      <xdr:nvSpPr>
        <xdr:cNvPr id="16" name="Text Box 15">
          <a:extLst>
            <a:ext uri="{FF2B5EF4-FFF2-40B4-BE49-F238E27FC236}">
              <a16:creationId xmlns:a16="http://schemas.microsoft.com/office/drawing/2014/main" id="{29306A5C-8403-425D-BEDF-D4C5ACF8580C}"/>
            </a:ext>
          </a:extLst>
        </xdr:cNvPr>
        <xdr:cNvSpPr txBox="1">
          <a:spLocks noChangeArrowheads="1"/>
        </xdr:cNvSpPr>
      </xdr:nvSpPr>
      <xdr:spPr bwMode="auto">
        <a:xfrm>
          <a:off x="6905625" y="68513325"/>
          <a:ext cx="1466850" cy="695325"/>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0" bIns="0" anchor="t" upright="1"/>
        <a:lstStyle/>
        <a:p>
          <a:pPr algn="l" rtl="0">
            <a:defRPr sz="1000"/>
          </a:pPr>
          <a:r>
            <a:rPr lang="ru-RU" sz="800" b="0" i="0" u="none" strike="noStrike" baseline="0">
              <a:solidFill>
                <a:srgbClr val="000000"/>
              </a:solidFill>
              <a:latin typeface="Arial"/>
              <a:cs typeface="Arial"/>
            </a:rPr>
            <a:t>Crown Tax: .28</a:t>
          </a:r>
        </a:p>
        <a:p>
          <a:pPr algn="l" rtl="0">
            <a:defRPr sz="1000"/>
          </a:pPr>
          <a:r>
            <a:rPr lang="ru-RU" sz="800" b="0" i="0" u="none" strike="noStrike" baseline="0">
              <a:solidFill>
                <a:srgbClr val="000000"/>
              </a:solidFill>
              <a:latin typeface="Arial"/>
              <a:cs typeface="Arial"/>
            </a:rPr>
            <a:t>Sales Tax: .36</a:t>
          </a:r>
        </a:p>
        <a:p>
          <a:pPr algn="l" rtl="0">
            <a:defRPr sz="1000"/>
          </a:pPr>
          <a:endParaRPr lang="ru-RU" sz="800" b="0" i="0" u="none" strike="noStrike" baseline="0">
            <a:solidFill>
              <a:srgbClr val="000000"/>
            </a:solidFill>
            <a:latin typeface="Arial"/>
            <a:cs typeface="Arial"/>
          </a:endParaRPr>
        </a:p>
        <a:p>
          <a:pPr algn="l" rtl="0">
            <a:defRPr sz="1000"/>
          </a:pPr>
          <a:r>
            <a:rPr lang="ru-RU" sz="800" b="0" i="0" u="none" strike="noStrike" baseline="0">
              <a:solidFill>
                <a:srgbClr val="000000"/>
              </a:solidFill>
              <a:latin typeface="Arial"/>
              <a:cs typeface="Arial"/>
            </a:rPr>
            <a:t>The Crown subsidizes all merchant construction costs</a:t>
          </a:r>
        </a:p>
      </xdr:txBody>
    </xdr:sp>
    <xdr:clientData/>
  </xdr:twoCellAnchor>
  <xdr:twoCellAnchor>
    <xdr:from>
      <xdr:col>5</xdr:col>
      <xdr:colOff>38100</xdr:colOff>
      <xdr:row>409</xdr:row>
      <xdr:rowOff>38100</xdr:rowOff>
    </xdr:from>
    <xdr:to>
      <xdr:col>7</xdr:col>
      <xdr:colOff>447675</xdr:colOff>
      <xdr:row>413</xdr:row>
      <xdr:rowOff>114300</xdr:rowOff>
    </xdr:to>
    <xdr:sp macro="" textlink="">
      <xdr:nvSpPr>
        <xdr:cNvPr id="17" name="Text Box 16">
          <a:extLst>
            <a:ext uri="{FF2B5EF4-FFF2-40B4-BE49-F238E27FC236}">
              <a16:creationId xmlns:a16="http://schemas.microsoft.com/office/drawing/2014/main" id="{4FA7A755-F069-47EC-8B1C-87FF7FD46AFC}"/>
            </a:ext>
          </a:extLst>
        </xdr:cNvPr>
        <xdr:cNvSpPr txBox="1">
          <a:spLocks noChangeArrowheads="1"/>
        </xdr:cNvSpPr>
      </xdr:nvSpPr>
      <xdr:spPr bwMode="auto">
        <a:xfrm>
          <a:off x="6905625" y="66884550"/>
          <a:ext cx="1524000" cy="72390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txBody>
        <a:bodyPr vertOverflow="clip" wrap="square" lIns="27432" tIns="22860" rIns="0" bIns="0" anchor="t" upright="1"/>
        <a:lstStyle/>
        <a:p>
          <a:pPr algn="l" rtl="0">
            <a:defRPr sz="1000"/>
          </a:pPr>
          <a:r>
            <a:rPr lang="ru-RU" sz="800" b="0" i="0" u="none" strike="noStrike" baseline="0">
              <a:solidFill>
                <a:srgbClr val="000000"/>
              </a:solidFill>
              <a:latin typeface="Arial"/>
              <a:cs typeface="Arial"/>
            </a:rPr>
            <a:t>Crown Tax: .18</a:t>
          </a:r>
        </a:p>
        <a:p>
          <a:pPr algn="l" rtl="0">
            <a:defRPr sz="1000"/>
          </a:pPr>
          <a:r>
            <a:rPr lang="ru-RU" sz="800" b="0" i="0" u="none" strike="noStrike" baseline="0">
              <a:solidFill>
                <a:srgbClr val="000000"/>
              </a:solidFill>
              <a:latin typeface="Arial"/>
              <a:cs typeface="Arial"/>
            </a:rPr>
            <a:t>Sales Tax: .21</a:t>
          </a:r>
        </a:p>
        <a:p>
          <a:pPr algn="l" rtl="0">
            <a:defRPr sz="1000"/>
          </a:pPr>
          <a:endParaRPr lang="ru-RU" sz="800" b="0" i="0" u="none" strike="noStrike" baseline="0">
            <a:solidFill>
              <a:srgbClr val="000000"/>
            </a:solidFill>
            <a:latin typeface="Arial"/>
            <a:cs typeface="Arial"/>
          </a:endParaRPr>
        </a:p>
        <a:p>
          <a:pPr algn="l" rtl="0">
            <a:defRPr sz="1000"/>
          </a:pPr>
          <a:r>
            <a:rPr lang="ru-RU" sz="800" b="0" i="0" u="none" strike="noStrike" baseline="0">
              <a:solidFill>
                <a:srgbClr val="000000"/>
              </a:solidFill>
              <a:latin typeface="Arial"/>
              <a:cs typeface="Arial"/>
            </a:rPr>
            <a:t>The Crown subsidizes all merchant construction costs</a:t>
          </a:r>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E:\Downloads%20on%20E\Equipment%20Costs%20Enhanced%20(3).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asic Price Sheet"/>
      <sheetName val="Mark Conv"/>
      <sheetName val="Magic Number Crunch"/>
    </sheetNames>
    <sheetDataSet>
      <sheetData sheetId="0"/>
      <sheetData sheetId="1">
        <row r="5">
          <cell r="E5">
            <v>25</v>
          </cell>
        </row>
      </sheetData>
      <sheetData sheetId="2">
        <row r="2">
          <cell r="A2" t="str">
            <v>Abracadabrus</v>
          </cell>
          <cell r="L2">
            <v>31250.25</v>
          </cell>
        </row>
        <row r="3">
          <cell r="A3" t="str">
            <v>Absorbing Tattoo</v>
          </cell>
          <cell r="L3">
            <v>31250.25</v>
          </cell>
        </row>
        <row r="4">
          <cell r="A4" t="str">
            <v>Acheron Blade</v>
          </cell>
          <cell r="L4">
            <v>3887.625</v>
          </cell>
        </row>
        <row r="5">
          <cell r="A5" t="str">
            <v>Adamantine Armor</v>
          </cell>
          <cell r="L5">
            <v>500</v>
          </cell>
        </row>
        <row r="6">
          <cell r="A6" t="str">
            <v>Alchemical Compendium</v>
          </cell>
          <cell r="L6">
            <v>6875.25</v>
          </cell>
        </row>
        <row r="7">
          <cell r="A7" t="str">
            <v>Alchemy Jug</v>
          </cell>
          <cell r="L7">
            <v>3050</v>
          </cell>
        </row>
        <row r="8">
          <cell r="A8" t="str">
            <v>Ammunition +1 (Ea)</v>
          </cell>
          <cell r="L8">
            <v>37.5</v>
          </cell>
        </row>
        <row r="9">
          <cell r="A9" t="str">
            <v>Ammunition +2 (Ea)</v>
          </cell>
          <cell r="L9">
            <v>175</v>
          </cell>
        </row>
        <row r="10">
          <cell r="A10" t="str">
            <v>Ammunition +3 (Ea)</v>
          </cell>
          <cell r="L10">
            <v>1450</v>
          </cell>
        </row>
        <row r="11">
          <cell r="A11" t="str">
            <v>Amulet Of Health</v>
          </cell>
          <cell r="L11">
            <v>6000</v>
          </cell>
        </row>
        <row r="12">
          <cell r="A12" t="str">
            <v>Amulet Of Proof Against Detection And Location</v>
          </cell>
          <cell r="L12">
            <v>10200</v>
          </cell>
        </row>
        <row r="13">
          <cell r="A13" t="str">
            <v>Amulet Of Protection From Turning</v>
          </cell>
          <cell r="L13">
            <v>5237.625</v>
          </cell>
        </row>
        <row r="14">
          <cell r="A14" t="str">
            <v>Amulet Of The Black Skull</v>
          </cell>
          <cell r="L14">
            <v>18825.125</v>
          </cell>
        </row>
        <row r="15">
          <cell r="A15" t="str">
            <v>Amulet of the Drunkard</v>
          </cell>
          <cell r="L15">
            <v>412.625</v>
          </cell>
        </row>
        <row r="16">
          <cell r="A16" t="str">
            <v>Amulet Of The Planes</v>
          </cell>
          <cell r="L16">
            <v>101500</v>
          </cell>
        </row>
        <row r="17">
          <cell r="A17" t="str">
            <v>Animated Shield</v>
          </cell>
          <cell r="L17">
            <v>6000</v>
          </cell>
        </row>
        <row r="18">
          <cell r="A18" t="str">
            <v>Apparatus Of Kwalish</v>
          </cell>
          <cell r="L18">
            <v>50000</v>
          </cell>
        </row>
        <row r="19">
          <cell r="A19" t="str">
            <v>Apparatus Of The Crab</v>
          </cell>
          <cell r="L19">
            <v>50000</v>
          </cell>
        </row>
        <row r="20">
          <cell r="A20" t="str">
            <v>Arcane Cannon</v>
          </cell>
          <cell r="L20">
            <v>18875.125</v>
          </cell>
        </row>
        <row r="21">
          <cell r="A21" t="str">
            <v>Arcane Propulsion Arm</v>
          </cell>
          <cell r="L21">
            <v>18175.125</v>
          </cell>
        </row>
        <row r="22">
          <cell r="A22" t="str">
            <v>Arcanomechanical Armor</v>
          </cell>
          <cell r="L22">
            <v>6875.25</v>
          </cell>
        </row>
        <row r="23">
          <cell r="A23" t="str">
            <v>Armblade</v>
          </cell>
          <cell r="L23">
            <v>80</v>
          </cell>
        </row>
        <row r="24">
          <cell r="A24" t="str">
            <v>Armblade</v>
          </cell>
          <cell r="L24">
            <v>80</v>
          </cell>
        </row>
        <row r="25">
          <cell r="A25" t="str">
            <v>Armor Of Gleaming (any medium or heavy)</v>
          </cell>
          <cell r="L25">
            <v>67.5</v>
          </cell>
        </row>
        <row r="26">
          <cell r="A26" t="str">
            <v>Armor Of Invulnerability</v>
          </cell>
          <cell r="L26">
            <v>44000</v>
          </cell>
        </row>
        <row r="27">
          <cell r="A27" t="str">
            <v>Armor Of Resistance</v>
          </cell>
          <cell r="L27">
            <v>4500</v>
          </cell>
        </row>
        <row r="28">
          <cell r="A28" t="str">
            <v>Armor Of Vulnerability</v>
          </cell>
          <cell r="L28">
            <v>4187.625</v>
          </cell>
        </row>
        <row r="29">
          <cell r="A29" t="str">
            <v>Armor, +1</v>
          </cell>
          <cell r="L29">
            <v>2250</v>
          </cell>
        </row>
        <row r="30">
          <cell r="A30" t="str">
            <v>Armor, +2</v>
          </cell>
          <cell r="L30">
            <v>13000</v>
          </cell>
        </row>
        <row r="31">
          <cell r="A31" t="str">
            <v>Armor, +3</v>
          </cell>
          <cell r="L31">
            <v>37500</v>
          </cell>
        </row>
        <row r="32">
          <cell r="A32" t="str">
            <v>Arrow Of Slaying (Ea)</v>
          </cell>
          <cell r="L32">
            <v>800</v>
          </cell>
        </row>
        <row r="33">
          <cell r="A33" t="str">
            <v>Arrow-Catching Shield</v>
          </cell>
          <cell r="L33">
            <v>5250</v>
          </cell>
        </row>
        <row r="34">
          <cell r="A34" t="str">
            <v>Astral Shard</v>
          </cell>
          <cell r="L34">
            <v>6875.25</v>
          </cell>
        </row>
        <row r="35">
          <cell r="A35" t="str">
            <v>Astronomy Archive</v>
          </cell>
          <cell r="L35">
            <v>6875.25</v>
          </cell>
        </row>
        <row r="36">
          <cell r="A36" t="str">
            <v>Atlas of Endless Horizons</v>
          </cell>
          <cell r="L36">
            <v>6875.25</v>
          </cell>
        </row>
        <row r="37">
          <cell r="A37" t="str">
            <v>Azuredge (battleaxe)</v>
          </cell>
          <cell r="L37">
            <v>82750.25</v>
          </cell>
        </row>
        <row r="38">
          <cell r="A38" t="str">
            <v>Badge Of The Watch</v>
          </cell>
          <cell r="L38">
            <v>5062.625</v>
          </cell>
        </row>
        <row r="39">
          <cell r="A39" t="str">
            <v>Bag Of Beans</v>
          </cell>
          <cell r="L39">
            <v>5537.625</v>
          </cell>
        </row>
        <row r="40">
          <cell r="A40" t="str">
            <v>Bag Of Bounty</v>
          </cell>
          <cell r="L40">
            <v>325.25</v>
          </cell>
        </row>
        <row r="41">
          <cell r="A41" t="str">
            <v>Bag Of Bounty</v>
          </cell>
          <cell r="L41">
            <v>325.25</v>
          </cell>
        </row>
        <row r="42">
          <cell r="A42" t="str">
            <v>Bag Of Devouring</v>
          </cell>
          <cell r="L42">
            <v>21625.125</v>
          </cell>
        </row>
        <row r="43">
          <cell r="A43" t="str">
            <v>Bag Of Holding</v>
          </cell>
          <cell r="L43">
            <v>2250</v>
          </cell>
        </row>
        <row r="44">
          <cell r="A44" t="str">
            <v>Bag Of Tricks</v>
          </cell>
          <cell r="L44">
            <v>337.625</v>
          </cell>
        </row>
        <row r="45">
          <cell r="A45" t="str">
            <v>Balance Of Harmony</v>
          </cell>
          <cell r="L45">
            <v>262.625</v>
          </cell>
        </row>
        <row r="46">
          <cell r="A46" t="str">
            <v>Balloon Pack</v>
          </cell>
          <cell r="L46">
            <v>300.125</v>
          </cell>
        </row>
        <row r="47">
          <cell r="A47" t="str">
            <v>Band Of Loyalty</v>
          </cell>
          <cell r="L47">
            <v>325.25</v>
          </cell>
        </row>
        <row r="48">
          <cell r="A48" t="str">
            <v>Band Of Loyalty</v>
          </cell>
          <cell r="L48">
            <v>60</v>
          </cell>
        </row>
        <row r="49">
          <cell r="A49" t="str">
            <v>Banner Of The Krig Rune</v>
          </cell>
          <cell r="L49">
            <v>5637.625</v>
          </cell>
        </row>
        <row r="50">
          <cell r="A50" t="str">
            <v>Battering Shield</v>
          </cell>
          <cell r="L50">
            <v>3862.625</v>
          </cell>
        </row>
        <row r="51">
          <cell r="A51" t="str">
            <v>Battle Standard Of Infernal Power</v>
          </cell>
          <cell r="L51">
            <v>18625.125</v>
          </cell>
        </row>
        <row r="52">
          <cell r="A52" t="str">
            <v>Bead Of Force</v>
          </cell>
          <cell r="L52">
            <v>1980</v>
          </cell>
        </row>
        <row r="53">
          <cell r="A53" t="str">
            <v>Bead Of Nourishment</v>
          </cell>
          <cell r="L53">
            <v>42.5</v>
          </cell>
        </row>
        <row r="54">
          <cell r="A54" t="str">
            <v>Bead Of Refreshment</v>
          </cell>
          <cell r="L54">
            <v>42.5</v>
          </cell>
        </row>
        <row r="55">
          <cell r="A55" t="str">
            <v>Belashyrras Beholder Crown</v>
          </cell>
          <cell r="L55">
            <v>81750.25</v>
          </cell>
        </row>
        <row r="56">
          <cell r="A56" t="str">
            <v>Bell Branch</v>
          </cell>
          <cell r="L56">
            <v>6875.25</v>
          </cell>
        </row>
        <row r="57">
          <cell r="A57" t="str">
            <v>Belt Of Dwarvenkind</v>
          </cell>
          <cell r="L57">
            <v>5500</v>
          </cell>
        </row>
        <row r="58">
          <cell r="A58" t="str">
            <v>Belt Of Giant Strength (Cloud)</v>
          </cell>
          <cell r="L58">
            <v>89250.25</v>
          </cell>
        </row>
        <row r="59">
          <cell r="A59" t="str">
            <v>Belt Of Giant Strength (Fire)</v>
          </cell>
          <cell r="L59">
            <v>33625.125</v>
          </cell>
        </row>
        <row r="60">
          <cell r="A60" t="str">
            <v>Belt Of Giant Strength (Hill)</v>
          </cell>
          <cell r="L60">
            <v>5437.625</v>
          </cell>
        </row>
        <row r="61">
          <cell r="A61" t="str">
            <v>Belt Of Giant Strength (Stone/Frost)</v>
          </cell>
          <cell r="L61">
            <v>21625.125</v>
          </cell>
        </row>
        <row r="62">
          <cell r="A62" t="str">
            <v>Belt Of Giant Strength (Storm)</v>
          </cell>
          <cell r="L62">
            <v>106250.25</v>
          </cell>
        </row>
        <row r="63">
          <cell r="A63" t="str">
            <v>Berserker Axe</v>
          </cell>
          <cell r="L63">
            <v>4437.625</v>
          </cell>
        </row>
        <row r="64">
          <cell r="A64" t="str">
            <v>Black Crystal Tablet</v>
          </cell>
          <cell r="L64">
            <v>112500.5</v>
          </cell>
        </row>
        <row r="65">
          <cell r="A65" t="str">
            <v>Black Dragon Mask</v>
          </cell>
          <cell r="L65">
            <v>103750.25</v>
          </cell>
        </row>
        <row r="66">
          <cell r="A66" t="str">
            <v>Blackrazor</v>
          </cell>
          <cell r="L66">
            <v>112500.5</v>
          </cell>
        </row>
        <row r="67">
          <cell r="A67" t="str">
            <v>Blackstaff</v>
          </cell>
          <cell r="L67">
            <v>92250.25</v>
          </cell>
        </row>
        <row r="68">
          <cell r="A68" t="str">
            <v>Blade Of The Medusa</v>
          </cell>
          <cell r="L68">
            <v>31250.25</v>
          </cell>
        </row>
        <row r="69">
          <cell r="A69" t="str">
            <v>Blast Scepter</v>
          </cell>
          <cell r="L69">
            <v>31250.25</v>
          </cell>
        </row>
        <row r="70">
          <cell r="A70" t="str">
            <v>Blod Stone</v>
          </cell>
          <cell r="L70">
            <v>6687.625</v>
          </cell>
        </row>
        <row r="71">
          <cell r="A71" t="str">
            <v>Blood Fury Tattoo</v>
          </cell>
          <cell r="L71">
            <v>112500.5</v>
          </cell>
        </row>
        <row r="72">
          <cell r="A72" t="str">
            <v>Blood Spear</v>
          </cell>
          <cell r="L72">
            <v>350.125</v>
          </cell>
        </row>
        <row r="73">
          <cell r="A73" t="str">
            <v>Bloodaxe</v>
          </cell>
          <cell r="L73">
            <v>29125.125</v>
          </cell>
        </row>
        <row r="74">
          <cell r="A74" t="str">
            <v>Blue Dragon Mask</v>
          </cell>
          <cell r="L74">
            <v>112500.5</v>
          </cell>
        </row>
        <row r="75">
          <cell r="A75" t="str">
            <v>Bonecounter</v>
          </cell>
          <cell r="L75">
            <v>6875.25</v>
          </cell>
        </row>
        <row r="76">
          <cell r="A76" t="str">
            <v>Bookmark (dagger)</v>
          </cell>
          <cell r="L76">
            <v>71250.25</v>
          </cell>
        </row>
        <row r="77">
          <cell r="A77" t="str">
            <v>Boomerang +1</v>
          </cell>
          <cell r="L77">
            <v>325.25</v>
          </cell>
        </row>
        <row r="78">
          <cell r="A78" t="str">
            <v>Boomerang +2</v>
          </cell>
          <cell r="L78">
            <v>325.25</v>
          </cell>
        </row>
        <row r="79">
          <cell r="A79" t="str">
            <v>Boomerang +3</v>
          </cell>
          <cell r="L79">
            <v>6875.25</v>
          </cell>
        </row>
        <row r="80">
          <cell r="A80" t="str">
            <v>Boots Of Elvenkind</v>
          </cell>
          <cell r="L80">
            <v>1450</v>
          </cell>
        </row>
        <row r="81">
          <cell r="A81" t="str">
            <v>Boots Of False Tracks</v>
          </cell>
          <cell r="L81">
            <v>60</v>
          </cell>
        </row>
        <row r="82">
          <cell r="A82" t="str">
            <v>Boots Of Levitation</v>
          </cell>
          <cell r="L82">
            <v>4250</v>
          </cell>
        </row>
        <row r="83">
          <cell r="A83" t="str">
            <v>Boots Of Speed</v>
          </cell>
          <cell r="L83">
            <v>3500</v>
          </cell>
        </row>
        <row r="84">
          <cell r="A84" t="str">
            <v>Boots Of Striding And Springing</v>
          </cell>
          <cell r="L84">
            <v>2600</v>
          </cell>
        </row>
        <row r="85">
          <cell r="A85" t="str">
            <v>Boots Of The Winterlands</v>
          </cell>
          <cell r="L85">
            <v>5150</v>
          </cell>
        </row>
        <row r="86">
          <cell r="A86" t="str">
            <v>Bottled Breath</v>
          </cell>
          <cell r="L86">
            <v>337.625</v>
          </cell>
        </row>
        <row r="87">
          <cell r="A87" t="str">
            <v>Bowl Of Commanding Water Elementals</v>
          </cell>
          <cell r="L87">
            <v>6350</v>
          </cell>
        </row>
        <row r="88">
          <cell r="A88" t="str">
            <v>Bracelet Of Rock Magic</v>
          </cell>
          <cell r="L88">
            <v>20125.125</v>
          </cell>
        </row>
        <row r="89">
          <cell r="A89" t="str">
            <v>Bracer Of Flying Daggers</v>
          </cell>
          <cell r="L89">
            <v>3937.625</v>
          </cell>
        </row>
        <row r="90">
          <cell r="A90" t="str">
            <v>Bracers Of Archery</v>
          </cell>
          <cell r="L90">
            <v>925</v>
          </cell>
        </row>
        <row r="91">
          <cell r="A91" t="str">
            <v>Bracers Of Defense</v>
          </cell>
          <cell r="L91">
            <v>5000</v>
          </cell>
        </row>
        <row r="92">
          <cell r="A92" t="str">
            <v>Brazier Of Commanding Fire Elementals</v>
          </cell>
          <cell r="L92">
            <v>6350</v>
          </cell>
        </row>
        <row r="93">
          <cell r="A93" t="str">
            <v>Breathing Bubble</v>
          </cell>
          <cell r="L93">
            <v>55</v>
          </cell>
        </row>
        <row r="94">
          <cell r="A94" t="str">
            <v>Brooch of Living Essence</v>
          </cell>
          <cell r="L94">
            <v>287.625</v>
          </cell>
        </row>
        <row r="95">
          <cell r="A95" t="str">
            <v>Brooch Of Shielding</v>
          </cell>
          <cell r="L95">
            <v>3937.5</v>
          </cell>
        </row>
        <row r="96">
          <cell r="A96" t="str">
            <v>Broom Of Flying</v>
          </cell>
          <cell r="L96">
            <v>4225</v>
          </cell>
        </row>
        <row r="97">
          <cell r="A97" t="str">
            <v>Butchers Bib</v>
          </cell>
          <cell r="L97">
            <v>4812.625</v>
          </cell>
        </row>
        <row r="98">
          <cell r="A98" t="str">
            <v>Candle Of Invocation</v>
          </cell>
          <cell r="L98">
            <v>19825.125</v>
          </cell>
        </row>
        <row r="99">
          <cell r="A99" t="str">
            <v>Candle Of The Deep</v>
          </cell>
          <cell r="L99">
            <v>55</v>
          </cell>
        </row>
        <row r="100">
          <cell r="A100" t="str">
            <v>Cap Of Water Breathing</v>
          </cell>
          <cell r="L100">
            <v>725</v>
          </cell>
        </row>
        <row r="101">
          <cell r="A101" t="str">
            <v>Cape Of The Mountebank</v>
          </cell>
          <cell r="L101">
            <v>5950</v>
          </cell>
        </row>
        <row r="102">
          <cell r="A102" t="str">
            <v>Carpet Of Flying</v>
          </cell>
          <cell r="L102">
            <v>28000</v>
          </cell>
        </row>
        <row r="103">
          <cell r="A103" t="str">
            <v>Cartographers Map Case</v>
          </cell>
          <cell r="L103">
            <v>60</v>
          </cell>
        </row>
        <row r="104">
          <cell r="A104" t="str">
            <v>Cast Off Armor</v>
          </cell>
          <cell r="L104">
            <v>55</v>
          </cell>
        </row>
        <row r="105">
          <cell r="A105" t="str">
            <v>Cauldron of Plenty</v>
          </cell>
          <cell r="L105">
            <v>6875.25</v>
          </cell>
        </row>
        <row r="106">
          <cell r="A106" t="str">
            <v>Cauldron of Rebirth</v>
          </cell>
          <cell r="L106">
            <v>31250.25</v>
          </cell>
        </row>
        <row r="107">
          <cell r="A107" t="str">
            <v>Censer Of Controlling Air Elementals</v>
          </cell>
          <cell r="L107">
            <v>6350</v>
          </cell>
        </row>
        <row r="108">
          <cell r="A108" t="str">
            <v>Charlatan's Die</v>
          </cell>
          <cell r="L108">
            <v>70</v>
          </cell>
        </row>
        <row r="109">
          <cell r="A109" t="str">
            <v>Charm Of Plant Command</v>
          </cell>
          <cell r="L109">
            <v>4187.625</v>
          </cell>
        </row>
        <row r="110">
          <cell r="A110" t="str">
            <v>Chest Of Preserving</v>
          </cell>
          <cell r="L110">
            <v>60</v>
          </cell>
        </row>
        <row r="111">
          <cell r="A111" t="str">
            <v>Chime Of Opening</v>
          </cell>
          <cell r="L111">
            <v>2250</v>
          </cell>
        </row>
        <row r="112">
          <cell r="A112" t="str">
            <v>Chronolometer</v>
          </cell>
          <cell r="L112">
            <v>21875.125</v>
          </cell>
        </row>
        <row r="113">
          <cell r="A113" t="str">
            <v>Circlet Of Blasting</v>
          </cell>
          <cell r="L113">
            <v>925</v>
          </cell>
        </row>
        <row r="114">
          <cell r="A114" t="str">
            <v>Circlet Of Human Perfection</v>
          </cell>
          <cell r="L114">
            <v>325.25</v>
          </cell>
        </row>
        <row r="115">
          <cell r="A115" t="str">
            <v>Claw Of The Wyrm Rune</v>
          </cell>
          <cell r="L115">
            <v>5637.625</v>
          </cell>
        </row>
        <row r="116">
          <cell r="A116" t="str">
            <v>Claws Of The Umber Hulk</v>
          </cell>
          <cell r="L116">
            <v>5587.625</v>
          </cell>
        </row>
        <row r="117">
          <cell r="A117" t="str">
            <v>Cleansing Stone</v>
          </cell>
          <cell r="L117">
            <v>55</v>
          </cell>
        </row>
        <row r="118">
          <cell r="A118" t="str">
            <v>Cleansing Stone</v>
          </cell>
          <cell r="L118">
            <v>55</v>
          </cell>
        </row>
        <row r="119">
          <cell r="A119" t="str">
            <v>Cloak Of Arachnida</v>
          </cell>
          <cell r="L119">
            <v>9500</v>
          </cell>
        </row>
        <row r="120">
          <cell r="A120" t="str">
            <v>Cloak Of Billowing</v>
          </cell>
          <cell r="L120">
            <v>80</v>
          </cell>
        </row>
        <row r="121">
          <cell r="A121" t="str">
            <v>Cloak Of Displacement</v>
          </cell>
          <cell r="L121">
            <v>31800</v>
          </cell>
        </row>
        <row r="122">
          <cell r="A122" t="str">
            <v>Cloak Of Elvenkind</v>
          </cell>
          <cell r="L122">
            <v>2625</v>
          </cell>
        </row>
        <row r="123">
          <cell r="A123" t="str">
            <v>Cloak Of Invisibility</v>
          </cell>
          <cell r="L123">
            <v>67000</v>
          </cell>
        </row>
        <row r="124">
          <cell r="A124" t="str">
            <v>Cloak Of Many Fashions</v>
          </cell>
          <cell r="L124">
            <v>75</v>
          </cell>
        </row>
        <row r="125">
          <cell r="A125" t="str">
            <v>Cloak Of Protection</v>
          </cell>
          <cell r="L125">
            <v>1950</v>
          </cell>
        </row>
        <row r="126">
          <cell r="A126" t="str">
            <v>Cloak Of The Bat</v>
          </cell>
          <cell r="L126">
            <v>5300</v>
          </cell>
        </row>
        <row r="127">
          <cell r="A127" t="str">
            <v>Cloak Of The Manta Ray</v>
          </cell>
          <cell r="L127">
            <v>3175</v>
          </cell>
        </row>
        <row r="128">
          <cell r="A128" t="str">
            <v>Clockwork Amulet</v>
          </cell>
          <cell r="L128">
            <v>80</v>
          </cell>
        </row>
        <row r="129">
          <cell r="A129" t="str">
            <v>Clothes Of Mending</v>
          </cell>
          <cell r="L129">
            <v>55</v>
          </cell>
        </row>
        <row r="130">
          <cell r="A130" t="str">
            <v>Coiling Grasp Tattoo</v>
          </cell>
          <cell r="L130">
            <v>325.25</v>
          </cell>
        </row>
        <row r="131">
          <cell r="A131" t="str">
            <v>Coin of Delving</v>
          </cell>
          <cell r="L131">
            <v>55</v>
          </cell>
        </row>
        <row r="132">
          <cell r="A132" t="str">
            <v>Conch Of Teleportation</v>
          </cell>
          <cell r="L132">
            <v>16550.125</v>
          </cell>
        </row>
        <row r="133">
          <cell r="A133" t="str">
            <v>Corpse Slayer</v>
          </cell>
          <cell r="L133">
            <v>4087.625</v>
          </cell>
        </row>
        <row r="134">
          <cell r="A134" t="str">
            <v>Crystal Ball</v>
          </cell>
          <cell r="L134">
            <v>46000</v>
          </cell>
        </row>
        <row r="135">
          <cell r="A135" t="str">
            <v>Crystal Ball Of Mind Reading</v>
          </cell>
          <cell r="L135">
            <v>81750.25</v>
          </cell>
        </row>
        <row r="136">
          <cell r="A136" t="str">
            <v>Crystal Ball Of Telepathy</v>
          </cell>
          <cell r="L136">
            <v>91250.25</v>
          </cell>
        </row>
        <row r="137">
          <cell r="A137" t="str">
            <v>Crystal Ball Of True Seeing</v>
          </cell>
          <cell r="L137">
            <v>96250.25</v>
          </cell>
        </row>
        <row r="138">
          <cell r="A138" t="str">
            <v>Crystalline Chronicle</v>
          </cell>
          <cell r="L138">
            <v>31250.25</v>
          </cell>
        </row>
        <row r="139">
          <cell r="A139" t="str">
            <v>Cube Of Force</v>
          </cell>
          <cell r="L139">
            <v>10500</v>
          </cell>
        </row>
        <row r="140">
          <cell r="A140" t="str">
            <v>Cubic Gate</v>
          </cell>
          <cell r="L140">
            <v>102000</v>
          </cell>
        </row>
        <row r="141">
          <cell r="A141" t="str">
            <v>Cursed Luckstone</v>
          </cell>
          <cell r="L141">
            <v>287.625</v>
          </cell>
        </row>
        <row r="142">
          <cell r="A142" t="str">
            <v>Daern's Instant Fortress</v>
          </cell>
          <cell r="L142">
            <v>40000</v>
          </cell>
        </row>
        <row r="143">
          <cell r="A143" t="str">
            <v>Dagger Of Blindsight</v>
          </cell>
          <cell r="L143">
            <v>6875.25</v>
          </cell>
        </row>
        <row r="144">
          <cell r="A144" t="str">
            <v>Dagger Of Venom</v>
          </cell>
          <cell r="L144">
            <v>2000</v>
          </cell>
        </row>
        <row r="145">
          <cell r="A145" t="str">
            <v>Dancing Sword (any sword)</v>
          </cell>
          <cell r="L145">
            <v>6000</v>
          </cell>
        </row>
        <row r="146">
          <cell r="A146" t="str">
            <v>Danoth's Visor</v>
          </cell>
          <cell r="L146">
            <v>112500.5</v>
          </cell>
        </row>
        <row r="147">
          <cell r="A147" t="str">
            <v>Dark Shard Amulet</v>
          </cell>
          <cell r="L147">
            <v>67.5</v>
          </cell>
        </row>
        <row r="148">
          <cell r="A148" t="str">
            <v>Dawnbringer (longsword)</v>
          </cell>
          <cell r="L148">
            <v>84750.25</v>
          </cell>
        </row>
        <row r="149">
          <cell r="A149" t="str">
            <v>Decanter Of Endless Water</v>
          </cell>
          <cell r="L149">
            <v>67650</v>
          </cell>
        </row>
        <row r="150">
          <cell r="A150" t="str">
            <v>Deck Of Illusions</v>
          </cell>
          <cell r="L150">
            <v>3285</v>
          </cell>
        </row>
        <row r="151">
          <cell r="A151" t="str">
            <v>Deck Of Many Things</v>
          </cell>
          <cell r="L151">
            <v>156250.25</v>
          </cell>
        </row>
        <row r="152">
          <cell r="A152" t="str">
            <v>Deck Of Several Things</v>
          </cell>
          <cell r="L152">
            <v>112500.5</v>
          </cell>
        </row>
        <row r="153">
          <cell r="A153" t="str">
            <v>Defender (any sword)</v>
          </cell>
          <cell r="L153">
            <v>39500</v>
          </cell>
        </row>
        <row r="154">
          <cell r="A154" t="str">
            <v>Demon Armor (plate) (cursed)</v>
          </cell>
          <cell r="L154">
            <v>19375.125</v>
          </cell>
        </row>
        <row r="155">
          <cell r="A155" t="str">
            <v>Devastation Orb (Air)</v>
          </cell>
          <cell r="L155">
            <v>19625.125</v>
          </cell>
        </row>
        <row r="156">
          <cell r="A156" t="str">
            <v>Devastation Orb (Earth)</v>
          </cell>
          <cell r="L156">
            <v>21125.125</v>
          </cell>
        </row>
        <row r="157">
          <cell r="A157" t="str">
            <v>Devastation Orb (Fire)</v>
          </cell>
          <cell r="L157">
            <v>20375.125</v>
          </cell>
        </row>
        <row r="158">
          <cell r="A158" t="str">
            <v>Devastation Orb (Water)</v>
          </cell>
          <cell r="L158">
            <v>20375.125</v>
          </cell>
        </row>
        <row r="159">
          <cell r="A159" t="str">
            <v>Devotee's Censer</v>
          </cell>
          <cell r="L159">
            <v>6875.25</v>
          </cell>
        </row>
        <row r="160">
          <cell r="A160" t="str">
            <v>Dimensional Loop</v>
          </cell>
          <cell r="L160">
            <v>18625.125</v>
          </cell>
        </row>
        <row r="161">
          <cell r="A161" t="str">
            <v>Dimensional Seal</v>
          </cell>
          <cell r="L161">
            <v>112500.5</v>
          </cell>
        </row>
        <row r="162">
          <cell r="A162" t="str">
            <v>Dimensional Seal</v>
          </cell>
          <cell r="L162">
            <v>112500.5</v>
          </cell>
        </row>
        <row r="163">
          <cell r="A163" t="str">
            <v>Dimensional Shackles</v>
          </cell>
          <cell r="L163">
            <v>2900</v>
          </cell>
        </row>
        <row r="164">
          <cell r="A164" t="str">
            <v>Dispelling Stone</v>
          </cell>
          <cell r="L164">
            <v>19125.125</v>
          </cell>
        </row>
        <row r="165">
          <cell r="A165" t="str">
            <v>Docent</v>
          </cell>
          <cell r="L165">
            <v>5687.625</v>
          </cell>
        </row>
        <row r="166">
          <cell r="A166" t="str">
            <v>Docent</v>
          </cell>
          <cell r="L166">
            <v>5687.625</v>
          </cell>
        </row>
        <row r="167">
          <cell r="A167" t="str">
            <v>Dodecahedron Of Doom</v>
          </cell>
          <cell r="L167">
            <v>6875.25</v>
          </cell>
        </row>
        <row r="168">
          <cell r="A168" t="str">
            <v>Dragon Scale Mail</v>
          </cell>
          <cell r="L168">
            <v>9500</v>
          </cell>
        </row>
        <row r="169">
          <cell r="A169" t="str">
            <v>Dragon Slayer (any sword)</v>
          </cell>
          <cell r="L169">
            <v>6500</v>
          </cell>
        </row>
        <row r="170">
          <cell r="A170" t="str">
            <v>Dragonguard</v>
          </cell>
          <cell r="L170">
            <v>6875.25</v>
          </cell>
        </row>
        <row r="171">
          <cell r="A171" t="str">
            <v>Dragonstaff Of Ahghairon</v>
          </cell>
          <cell r="L171">
            <v>81500.25</v>
          </cell>
        </row>
        <row r="172">
          <cell r="A172" t="str">
            <v>Dragontooth Dagger</v>
          </cell>
          <cell r="L172">
            <v>5937.625</v>
          </cell>
        </row>
        <row r="173">
          <cell r="A173" t="str">
            <v>Dread Helm</v>
          </cell>
          <cell r="L173">
            <v>57.5</v>
          </cell>
        </row>
        <row r="174">
          <cell r="A174" t="str">
            <v>Driftglobe</v>
          </cell>
          <cell r="L174">
            <v>425</v>
          </cell>
        </row>
        <row r="175">
          <cell r="A175" t="str">
            <v>Drown (trident)</v>
          </cell>
          <cell r="L175">
            <v>89250.25</v>
          </cell>
        </row>
        <row r="176">
          <cell r="A176" t="str">
            <v>Duplicitous Manuscript</v>
          </cell>
          <cell r="L176">
            <v>6875.25</v>
          </cell>
        </row>
        <row r="177">
          <cell r="A177" t="str">
            <v>Duskcrusher</v>
          </cell>
          <cell r="L177">
            <v>19875.125</v>
          </cell>
        </row>
        <row r="178">
          <cell r="A178" t="str">
            <v>Dust of Deliciousness</v>
          </cell>
          <cell r="L178">
            <v>237.625</v>
          </cell>
        </row>
        <row r="179">
          <cell r="A179" t="str">
            <v>Dust Of Disappearance</v>
          </cell>
          <cell r="L179">
            <v>250</v>
          </cell>
        </row>
        <row r="180">
          <cell r="A180" t="str">
            <v>Dust Of Dryness (1 pellet)</v>
          </cell>
          <cell r="L180">
            <v>235</v>
          </cell>
        </row>
        <row r="181">
          <cell r="A181" t="str">
            <v>Dust Of Sneezing And Choking</v>
          </cell>
          <cell r="L181">
            <v>315</v>
          </cell>
        </row>
        <row r="182">
          <cell r="A182" t="str">
            <v>Dwarven Plate</v>
          </cell>
          <cell r="L182">
            <v>17000</v>
          </cell>
        </row>
        <row r="183">
          <cell r="A183" t="str">
            <v>Dwarven Thrower (warhammer)</v>
          </cell>
          <cell r="L183">
            <v>21500</v>
          </cell>
        </row>
        <row r="184">
          <cell r="A184" t="str">
            <v>Dyrrns Tentacle Whip</v>
          </cell>
          <cell r="L184">
            <v>24125.125</v>
          </cell>
        </row>
        <row r="185">
          <cell r="A185" t="str">
            <v>Eagle Whistle</v>
          </cell>
          <cell r="L185">
            <v>3737.625</v>
          </cell>
        </row>
        <row r="186">
          <cell r="A186" t="str">
            <v>Ear Horn Of Hearing</v>
          </cell>
          <cell r="L186">
            <v>67.5</v>
          </cell>
        </row>
        <row r="187">
          <cell r="A187" t="str">
            <v>Earworm</v>
          </cell>
          <cell r="L187">
            <v>275.125</v>
          </cell>
        </row>
        <row r="188">
          <cell r="A188" t="str">
            <v>Efficient Quiver</v>
          </cell>
          <cell r="L188">
            <v>325.25</v>
          </cell>
        </row>
        <row r="189">
          <cell r="A189" t="str">
            <v>Efreeti Bottle</v>
          </cell>
          <cell r="L189">
            <v>38125.125</v>
          </cell>
        </row>
        <row r="190">
          <cell r="A190" t="str">
            <v>Efreeti Chain (chain mail)</v>
          </cell>
          <cell r="L190">
            <v>50000</v>
          </cell>
        </row>
        <row r="191">
          <cell r="A191" t="str">
            <v>Elder Cartographers Glossography</v>
          </cell>
          <cell r="L191">
            <v>325.25</v>
          </cell>
        </row>
        <row r="192">
          <cell r="A192" t="str">
            <v>Eldritch Claw Tattoo</v>
          </cell>
          <cell r="L192">
            <v>325.25</v>
          </cell>
        </row>
        <row r="193">
          <cell r="A193" t="str">
            <v>Elemental Essence Shard</v>
          </cell>
          <cell r="L193">
            <v>6875.25</v>
          </cell>
        </row>
        <row r="194">
          <cell r="A194" t="str">
            <v>Elemental Gem</v>
          </cell>
          <cell r="L194">
            <v>605</v>
          </cell>
        </row>
        <row r="195">
          <cell r="A195" t="str">
            <v>Elixir Of Health</v>
          </cell>
          <cell r="L195">
            <v>1060</v>
          </cell>
        </row>
        <row r="196">
          <cell r="A196" t="str">
            <v>Elven Chain</v>
          </cell>
          <cell r="L196">
            <v>4250</v>
          </cell>
        </row>
        <row r="197">
          <cell r="A197" t="str">
            <v>Enduring Spellbook</v>
          </cell>
          <cell r="L197">
            <v>80</v>
          </cell>
        </row>
        <row r="198">
          <cell r="A198" t="str">
            <v>Ersatz Eye</v>
          </cell>
          <cell r="L198">
            <v>67.5</v>
          </cell>
        </row>
        <row r="199">
          <cell r="A199" t="str">
            <v>Everbright Lantern</v>
          </cell>
          <cell r="L199">
            <v>80</v>
          </cell>
        </row>
        <row r="200">
          <cell r="A200" t="str">
            <v>Everbright Lantern</v>
          </cell>
          <cell r="L200">
            <v>80</v>
          </cell>
        </row>
        <row r="201">
          <cell r="A201" t="str">
            <v>Eversmoking Bottle</v>
          </cell>
          <cell r="L201">
            <v>635</v>
          </cell>
        </row>
        <row r="202">
          <cell r="A202" t="str">
            <v>Eyes Of Charming</v>
          </cell>
          <cell r="L202">
            <v>1650</v>
          </cell>
        </row>
        <row r="203">
          <cell r="A203" t="str">
            <v>Eyes Of Minute Seeing</v>
          </cell>
          <cell r="L203">
            <v>1325</v>
          </cell>
        </row>
        <row r="204">
          <cell r="A204" t="str">
            <v>Eyes Of The Eagle</v>
          </cell>
          <cell r="L204">
            <v>1450</v>
          </cell>
        </row>
        <row r="205">
          <cell r="A205" t="str">
            <v>Failed Experiment Wand</v>
          </cell>
          <cell r="L205">
            <v>6875.25</v>
          </cell>
        </row>
        <row r="206">
          <cell r="A206" t="str">
            <v>Fane-Eater</v>
          </cell>
          <cell r="L206">
            <v>83750.25</v>
          </cell>
        </row>
        <row r="207">
          <cell r="A207" t="str">
            <v>Far Gear</v>
          </cell>
          <cell r="L207">
            <v>19375.125</v>
          </cell>
        </row>
        <row r="208">
          <cell r="A208" t="str">
            <v>Far Realm Shard</v>
          </cell>
          <cell r="L208">
            <v>6875.25</v>
          </cell>
        </row>
        <row r="209">
          <cell r="A209" t="str">
            <v>Feather Of Diatryma Summoning</v>
          </cell>
          <cell r="L209">
            <v>3737.625</v>
          </cell>
        </row>
        <row r="210">
          <cell r="A210" t="str">
            <v>Feather Token</v>
          </cell>
          <cell r="L210">
            <v>3450.125</v>
          </cell>
        </row>
        <row r="211">
          <cell r="A211" t="str">
            <v>Feather Token (Feather Fall)</v>
          </cell>
          <cell r="L211">
            <v>42.5</v>
          </cell>
        </row>
        <row r="212">
          <cell r="A212" t="str">
            <v>Feather Token Feather Fall</v>
          </cell>
          <cell r="L212">
            <v>42.5</v>
          </cell>
        </row>
        <row r="213">
          <cell r="A213" t="str">
            <v>Fernian Ash Focus</v>
          </cell>
          <cell r="L213">
            <v>60</v>
          </cell>
        </row>
        <row r="214">
          <cell r="A214" t="str">
            <v>Fernian Ash Focus</v>
          </cell>
          <cell r="L214">
            <v>60</v>
          </cell>
        </row>
        <row r="215">
          <cell r="A215" t="str">
            <v>Feywild Shard</v>
          </cell>
          <cell r="L215">
            <v>325.25</v>
          </cell>
        </row>
        <row r="216">
          <cell r="A216" t="str">
            <v>Figurine of Wondrous Power (Bronze Griffon)</v>
          </cell>
          <cell r="L216">
            <v>5800</v>
          </cell>
        </row>
        <row r="217">
          <cell r="A217" t="str">
            <v>Figurine of Wondrous Power (Ebony Fly)</v>
          </cell>
          <cell r="L217">
            <v>4800</v>
          </cell>
        </row>
        <row r="218">
          <cell r="A218" t="str">
            <v>Figurine of Wondrous Power (Golden Lions)</v>
          </cell>
          <cell r="L218">
            <v>2800</v>
          </cell>
        </row>
        <row r="219">
          <cell r="A219" t="str">
            <v>Figurine of Wondrous Power (Ivory Goats - Terror)</v>
          </cell>
          <cell r="L219">
            <v>12500</v>
          </cell>
        </row>
        <row r="220">
          <cell r="A220" t="str">
            <v>Figurine of Wondrous Power (Ivory Goats - Travail)</v>
          </cell>
          <cell r="L220">
            <v>2700</v>
          </cell>
        </row>
        <row r="221">
          <cell r="A221" t="str">
            <v>Figurine of Wondrous Power (Ivory Goats - Travelling)</v>
          </cell>
          <cell r="L221">
            <v>3000</v>
          </cell>
        </row>
        <row r="222">
          <cell r="A222" t="str">
            <v>Figurine of Wondrous Power (Marble Elephant)</v>
          </cell>
          <cell r="L222">
            <v>5500</v>
          </cell>
        </row>
        <row r="223">
          <cell r="A223" t="str">
            <v>Figurine of Wondrous Power (Obsidian Steed)</v>
          </cell>
          <cell r="L223">
            <v>78250</v>
          </cell>
        </row>
        <row r="224">
          <cell r="A224" t="str">
            <v>Figurine of Wondrous Power (Onyx Dog)</v>
          </cell>
          <cell r="L224">
            <v>3100</v>
          </cell>
        </row>
        <row r="225">
          <cell r="A225" t="str">
            <v>Figurine of Wondrous Power (Serpentine Owl)</v>
          </cell>
          <cell r="L225">
            <v>5500</v>
          </cell>
        </row>
        <row r="226">
          <cell r="A226" t="str">
            <v>Figurine of Wondrous Power (Silver Raven)</v>
          </cell>
          <cell r="L226">
            <v>2690</v>
          </cell>
        </row>
        <row r="227">
          <cell r="A227" t="str">
            <v>Finders Goggles</v>
          </cell>
          <cell r="L227">
            <v>412.625</v>
          </cell>
        </row>
        <row r="228">
          <cell r="A228" t="str">
            <v>Flame Tongue</v>
          </cell>
          <cell r="L228">
            <v>5000</v>
          </cell>
        </row>
        <row r="229">
          <cell r="A229" t="str">
            <v>Flying Chariot</v>
          </cell>
          <cell r="L229">
            <v>5812.625</v>
          </cell>
        </row>
        <row r="230">
          <cell r="A230" t="str">
            <v>Folding Boat</v>
          </cell>
          <cell r="L230">
            <v>7375</v>
          </cell>
        </row>
        <row r="231">
          <cell r="A231" t="str">
            <v>Frost Brand (any sword)</v>
          </cell>
          <cell r="L231">
            <v>6600</v>
          </cell>
        </row>
        <row r="232">
          <cell r="A232" t="str">
            <v>Fulminating Treatise</v>
          </cell>
          <cell r="L232">
            <v>6875.25</v>
          </cell>
        </row>
        <row r="233">
          <cell r="A233" t="str">
            <v>Galder's Bubble Pipe</v>
          </cell>
          <cell r="L233">
            <v>6875.25</v>
          </cell>
        </row>
        <row r="234">
          <cell r="A234" t="str">
            <v>Gamblers Blade</v>
          </cell>
          <cell r="L234">
            <v>6875.25</v>
          </cell>
        </row>
        <row r="235">
          <cell r="A235" t="str">
            <v>Gauntlets Of Flaming Fury</v>
          </cell>
          <cell r="L235">
            <v>4437.625</v>
          </cell>
        </row>
        <row r="236">
          <cell r="A236" t="str">
            <v>Gauntlets Of Ogre Power</v>
          </cell>
          <cell r="L236">
            <v>4225</v>
          </cell>
        </row>
        <row r="237">
          <cell r="A237" t="str">
            <v>Gavel Of The Venn Rune</v>
          </cell>
          <cell r="L237">
            <v>4837.625</v>
          </cell>
        </row>
        <row r="238">
          <cell r="A238" t="str">
            <v>Gem Of Brightness</v>
          </cell>
          <cell r="L238">
            <v>2625</v>
          </cell>
        </row>
        <row r="239">
          <cell r="A239" t="str">
            <v>Gem Of Seeing</v>
          </cell>
          <cell r="L239">
            <v>18500</v>
          </cell>
        </row>
        <row r="240">
          <cell r="A240" t="str">
            <v>Ghost Lantern</v>
          </cell>
          <cell r="L240">
            <v>4312.625</v>
          </cell>
        </row>
        <row r="241">
          <cell r="A241" t="str">
            <v>Ghost Step Tattoo</v>
          </cell>
          <cell r="L241">
            <v>6875.25</v>
          </cell>
        </row>
        <row r="242">
          <cell r="A242" t="str">
            <v>Giant Slayer (any sword or axe)</v>
          </cell>
          <cell r="L242">
            <v>5800</v>
          </cell>
        </row>
        <row r="243">
          <cell r="A243" t="str">
            <v>Glamerweave (Common)</v>
          </cell>
          <cell r="L243">
            <v>55</v>
          </cell>
        </row>
        <row r="244">
          <cell r="A244" t="str">
            <v>Glamerweave (Uncommon)</v>
          </cell>
          <cell r="L244">
            <v>237.625</v>
          </cell>
        </row>
        <row r="245">
          <cell r="A245" t="str">
            <v>Glamoured Studded Leather</v>
          </cell>
          <cell r="L245">
            <v>3400</v>
          </cell>
        </row>
        <row r="246">
          <cell r="A246" t="str">
            <v>Gloves Of Missile Snaring</v>
          </cell>
          <cell r="L246">
            <v>1662.5</v>
          </cell>
        </row>
        <row r="247">
          <cell r="A247" t="str">
            <v>Gloves Of Swimming And Climbing</v>
          </cell>
          <cell r="L247">
            <v>1125</v>
          </cell>
        </row>
        <row r="248">
          <cell r="A248" t="str">
            <v>Gloves Of Thievery</v>
          </cell>
          <cell r="L248">
            <v>2650</v>
          </cell>
        </row>
        <row r="249">
          <cell r="A249" t="str">
            <v>Goggles Of Night</v>
          </cell>
          <cell r="L249">
            <v>900</v>
          </cell>
        </row>
        <row r="250">
          <cell r="A250" t="str">
            <v>Goggles of Object Reading</v>
          </cell>
          <cell r="L250">
            <v>337.625</v>
          </cell>
        </row>
        <row r="251">
          <cell r="A251" t="str">
            <v>Greater Silver Sword</v>
          </cell>
          <cell r="L251">
            <v>112500.5</v>
          </cell>
        </row>
        <row r="252">
          <cell r="A252" t="str">
            <v>Green Dragon Mask</v>
          </cell>
          <cell r="L252">
            <v>112500.5</v>
          </cell>
        </row>
        <row r="253">
          <cell r="A253" t="str">
            <v>Grimoire Infinitus</v>
          </cell>
          <cell r="L253">
            <v>112500.5</v>
          </cell>
        </row>
        <row r="254">
          <cell r="A254" t="str">
            <v>Guardian Emblem</v>
          </cell>
          <cell r="L254">
            <v>325.25</v>
          </cell>
        </row>
        <row r="255">
          <cell r="A255" t="str">
            <v>Guild Charms</v>
          </cell>
          <cell r="L255">
            <v>387.625</v>
          </cell>
        </row>
        <row r="256">
          <cell r="A256" t="str">
            <v>Guild Keyrune (Azorius)</v>
          </cell>
          <cell r="L256">
            <v>3937.625</v>
          </cell>
        </row>
        <row r="257">
          <cell r="A257" t="str">
            <v>Guild Keyrune (Boros)</v>
          </cell>
          <cell r="L257">
            <v>5187.625</v>
          </cell>
        </row>
        <row r="258">
          <cell r="A258" t="str">
            <v>Guild Keyrune (Dimir)</v>
          </cell>
          <cell r="L258">
            <v>28625.125</v>
          </cell>
        </row>
        <row r="259">
          <cell r="A259" t="str">
            <v>Guild Keyrune (Golgari)</v>
          </cell>
          <cell r="L259">
            <v>19375.125</v>
          </cell>
        </row>
        <row r="260">
          <cell r="A260" t="str">
            <v>Guild Keyrune (Gruul)</v>
          </cell>
          <cell r="L260">
            <v>4837.625</v>
          </cell>
        </row>
        <row r="261">
          <cell r="A261" t="str">
            <v>Guild Keyrune (Izzet)</v>
          </cell>
          <cell r="L261">
            <v>4362.625</v>
          </cell>
        </row>
        <row r="262">
          <cell r="A262" t="str">
            <v>Guild Keyrune (Orzhov)</v>
          </cell>
          <cell r="L262">
            <v>3987.625</v>
          </cell>
        </row>
        <row r="263">
          <cell r="A263" t="str">
            <v>Guild Keyrune (Rakdos)</v>
          </cell>
          <cell r="L263">
            <v>362.625</v>
          </cell>
        </row>
        <row r="264">
          <cell r="A264" t="str">
            <v>Guild Keyrune (Selesnya)</v>
          </cell>
          <cell r="L264">
            <v>4187.625</v>
          </cell>
        </row>
        <row r="265">
          <cell r="A265" t="str">
            <v>Guild Keyrune (Simic)</v>
          </cell>
          <cell r="L265">
            <v>412.625</v>
          </cell>
        </row>
        <row r="266">
          <cell r="A266" t="str">
            <v>Guild Signet</v>
          </cell>
          <cell r="L266">
            <v>337.625</v>
          </cell>
        </row>
        <row r="267">
          <cell r="A267" t="str">
            <v>Gulthias Staff</v>
          </cell>
          <cell r="L267">
            <v>4537.625</v>
          </cell>
        </row>
        <row r="268">
          <cell r="A268" t="str">
            <v>Gurt's Greataxe</v>
          </cell>
          <cell r="L268">
            <v>89750.25</v>
          </cell>
        </row>
        <row r="269">
          <cell r="A269" t="str">
            <v>Hammer Of Thunderbolts (maul)</v>
          </cell>
          <cell r="L269">
            <v>33500</v>
          </cell>
        </row>
        <row r="270">
          <cell r="A270" t="str">
            <v>Handy Haversack</v>
          </cell>
          <cell r="L270">
            <v>2000</v>
          </cell>
        </row>
        <row r="271">
          <cell r="A271" t="str">
            <v>Hat Of Disguise</v>
          </cell>
          <cell r="L271">
            <v>2737.5</v>
          </cell>
        </row>
        <row r="272">
          <cell r="A272" t="str">
            <v>Hat Of Vermin</v>
          </cell>
          <cell r="L272">
            <v>62.5</v>
          </cell>
        </row>
        <row r="273">
          <cell r="A273" t="str">
            <v>Hat Of Wizardry</v>
          </cell>
          <cell r="L273">
            <v>67.5</v>
          </cell>
        </row>
        <row r="274">
          <cell r="A274" t="str">
            <v>Hazirawn (greatsword)</v>
          </cell>
          <cell r="L274">
            <v>89250.25</v>
          </cell>
        </row>
        <row r="275">
          <cell r="A275" t="str">
            <v>Headband Of Intellect</v>
          </cell>
          <cell r="L275">
            <v>4225</v>
          </cell>
        </row>
        <row r="276">
          <cell r="A276" t="str">
            <v>Heart Weaver's Primer</v>
          </cell>
          <cell r="L276">
            <v>6875.25</v>
          </cell>
        </row>
        <row r="277">
          <cell r="A277" t="str">
            <v>Hell Hound Cloak</v>
          </cell>
          <cell r="L277">
            <v>4287.625</v>
          </cell>
        </row>
        <row r="278">
          <cell r="A278" t="str">
            <v>Hellfire Weapon</v>
          </cell>
          <cell r="L278">
            <v>412.625</v>
          </cell>
        </row>
        <row r="279">
          <cell r="A279" t="str">
            <v>Helm Of Brilliance</v>
          </cell>
          <cell r="L279">
            <v>31625.125</v>
          </cell>
        </row>
        <row r="280">
          <cell r="A280" t="str">
            <v>Helm Of Comprehending Languages</v>
          </cell>
          <cell r="L280">
            <v>350</v>
          </cell>
        </row>
        <row r="281">
          <cell r="A281" t="str">
            <v>Helm Of Devil Command</v>
          </cell>
          <cell r="L281">
            <v>26375.125</v>
          </cell>
        </row>
        <row r="282">
          <cell r="A282" t="str">
            <v>Helm Of Telepathy</v>
          </cell>
          <cell r="L282">
            <v>6150</v>
          </cell>
        </row>
        <row r="283">
          <cell r="A283" t="str">
            <v>Helm Of Teleportation</v>
          </cell>
          <cell r="L283">
            <v>34125</v>
          </cell>
        </row>
        <row r="284">
          <cell r="A284" t="str">
            <v>Helm of the Gods</v>
          </cell>
          <cell r="L284">
            <v>4037.625</v>
          </cell>
        </row>
        <row r="285">
          <cell r="A285" t="str">
            <v>Helm Of The Scavenger</v>
          </cell>
          <cell r="L285">
            <v>112500.5</v>
          </cell>
        </row>
        <row r="286">
          <cell r="A286" t="str">
            <v>Helm Of Underwater Action</v>
          </cell>
          <cell r="L286">
            <v>412.625</v>
          </cell>
        </row>
        <row r="287">
          <cell r="A287" t="str">
            <v>Hew</v>
          </cell>
          <cell r="L287">
            <v>325.25</v>
          </cell>
        </row>
        <row r="288">
          <cell r="A288" t="str">
            <v>Heward's Handy Haversack</v>
          </cell>
          <cell r="L288">
            <v>2000</v>
          </cell>
        </row>
        <row r="289">
          <cell r="A289" t="str">
            <v>Heward's Handy Spice Pouch</v>
          </cell>
          <cell r="L289">
            <v>80</v>
          </cell>
        </row>
        <row r="290">
          <cell r="A290" t="str">
            <v>Heward's Hireling Armor</v>
          </cell>
          <cell r="L290">
            <v>31250.25</v>
          </cell>
        </row>
        <row r="291">
          <cell r="A291" t="str">
            <v>Hide of the Feral Guardian</v>
          </cell>
          <cell r="L291">
            <v>112500.5</v>
          </cell>
        </row>
        <row r="292">
          <cell r="A292" t="str">
            <v>Holy Avenger (any sword)</v>
          </cell>
          <cell r="L292">
            <v>115000</v>
          </cell>
        </row>
        <row r="293">
          <cell r="A293" t="str">
            <v>Holy Symbol Of Ravenkind</v>
          </cell>
          <cell r="L293">
            <v>81750.25</v>
          </cell>
        </row>
        <row r="294">
          <cell r="A294" t="str">
            <v>Hook of Fisher's Delight</v>
          </cell>
          <cell r="L294">
            <v>6875.25</v>
          </cell>
        </row>
        <row r="295">
          <cell r="A295" t="str">
            <v>Horn Of Blasting</v>
          </cell>
          <cell r="L295">
            <v>1475</v>
          </cell>
        </row>
        <row r="296">
          <cell r="A296" t="str">
            <v>Horn Of Silent Alarm</v>
          </cell>
          <cell r="L296">
            <v>72.5</v>
          </cell>
        </row>
        <row r="297">
          <cell r="A297" t="str">
            <v>Horn Of The Endless Maze</v>
          </cell>
          <cell r="L297">
            <v>6875.25</v>
          </cell>
        </row>
        <row r="298">
          <cell r="A298" t="str">
            <v>Horn Of Valhalla (Brass)</v>
          </cell>
          <cell r="L298">
            <v>6700</v>
          </cell>
        </row>
        <row r="299">
          <cell r="A299" t="str">
            <v>Horn Of Valhalla (Bronze)</v>
          </cell>
          <cell r="L299">
            <v>15600</v>
          </cell>
        </row>
        <row r="300">
          <cell r="A300" t="str">
            <v>Horn Of Valhalla (Iron)</v>
          </cell>
          <cell r="L300">
            <v>32000</v>
          </cell>
        </row>
        <row r="301">
          <cell r="A301" t="str">
            <v>Horn Of Valhalla (Silver)</v>
          </cell>
          <cell r="L301">
            <v>5300</v>
          </cell>
        </row>
        <row r="302">
          <cell r="A302" t="str">
            <v>Horned Ring</v>
          </cell>
          <cell r="L302">
            <v>31250.25</v>
          </cell>
        </row>
        <row r="303">
          <cell r="A303" t="str">
            <v>Horseshoes Of A Zephyr</v>
          </cell>
          <cell r="L303">
            <v>3750</v>
          </cell>
        </row>
        <row r="304">
          <cell r="A304" t="str">
            <v>Horseshoes Of Speed</v>
          </cell>
          <cell r="L304">
            <v>4000</v>
          </cell>
        </row>
        <row r="305">
          <cell r="A305" t="str">
            <v>Hunter's Coat</v>
          </cell>
          <cell r="L305">
            <v>18125.125</v>
          </cell>
        </row>
        <row r="306">
          <cell r="A306" t="str">
            <v>Icon Of Ravenloft</v>
          </cell>
          <cell r="L306">
            <v>81500.25</v>
          </cell>
        </row>
        <row r="307">
          <cell r="A307" t="str">
            <v>Illuminator's Tattoo</v>
          </cell>
          <cell r="L307">
            <v>60</v>
          </cell>
        </row>
        <row r="308">
          <cell r="A308" t="str">
            <v>Illusionists Bracers</v>
          </cell>
          <cell r="L308">
            <v>22375.125</v>
          </cell>
        </row>
        <row r="309">
          <cell r="A309" t="str">
            <v>Imbued Wood Focus</v>
          </cell>
          <cell r="L309">
            <v>67.5</v>
          </cell>
        </row>
        <row r="310">
          <cell r="A310" t="str">
            <v>Immovable Rod</v>
          </cell>
          <cell r="L310">
            <v>2750</v>
          </cell>
        </row>
        <row r="311">
          <cell r="A311" t="str">
            <v>Infernal Puzzle Box</v>
          </cell>
          <cell r="L311">
            <v>1912.625</v>
          </cell>
        </row>
        <row r="312">
          <cell r="A312" t="str">
            <v>Infernal Tack</v>
          </cell>
          <cell r="L312">
            <v>60250.25</v>
          </cell>
        </row>
        <row r="313">
          <cell r="A313" t="str">
            <v>Infiltrator's Key</v>
          </cell>
          <cell r="L313">
            <v>112500.5</v>
          </cell>
        </row>
        <row r="314">
          <cell r="A314" t="str">
            <v>Ingot Of The Skold Rune</v>
          </cell>
          <cell r="L314">
            <v>23125.125</v>
          </cell>
        </row>
        <row r="315">
          <cell r="A315" t="str">
            <v>Inquisitives Goggles</v>
          </cell>
          <cell r="L315">
            <v>325.25</v>
          </cell>
        </row>
        <row r="316">
          <cell r="A316" t="str">
            <v>Inquisitives Goggles</v>
          </cell>
          <cell r="L316">
            <v>325.25</v>
          </cell>
        </row>
        <row r="317">
          <cell r="A317" t="str">
            <v>Insignia Of Claws</v>
          </cell>
          <cell r="L317">
            <v>387.625</v>
          </cell>
        </row>
        <row r="318">
          <cell r="A318" t="str">
            <v>Instant Fortress</v>
          </cell>
          <cell r="L318">
            <v>5937.625</v>
          </cell>
        </row>
        <row r="319">
          <cell r="A319" t="str">
            <v>Instrument Of Illusions</v>
          </cell>
          <cell r="L319">
            <v>80</v>
          </cell>
        </row>
        <row r="320">
          <cell r="A320" t="str">
            <v>Instrument Of Scribing</v>
          </cell>
          <cell r="L320">
            <v>70</v>
          </cell>
        </row>
        <row r="321">
          <cell r="A321" t="str">
            <v>Instrument of the Bards (Anstruth Harp)</v>
          </cell>
          <cell r="L321">
            <v>63250</v>
          </cell>
        </row>
        <row r="322">
          <cell r="A322" t="str">
            <v>Instrument of the Bards (Canaith Mandolin)</v>
          </cell>
          <cell r="L322">
            <v>16875</v>
          </cell>
        </row>
        <row r="323">
          <cell r="A323" t="str">
            <v>Instrument of the Bards (Cli Lyre)</v>
          </cell>
          <cell r="L323">
            <v>19625</v>
          </cell>
        </row>
        <row r="324">
          <cell r="A324" t="str">
            <v>Instrument of the Bards (Doss Lute)</v>
          </cell>
          <cell r="L324">
            <v>14375</v>
          </cell>
        </row>
        <row r="325">
          <cell r="A325" t="str">
            <v>Instrument of the Bards (Fochulan Bandore)</v>
          </cell>
          <cell r="L325">
            <v>13425</v>
          </cell>
        </row>
        <row r="326">
          <cell r="A326" t="str">
            <v>Instrument of the Bards (Mac-Fuirmidh Cittern)</v>
          </cell>
          <cell r="L326">
            <v>13725</v>
          </cell>
        </row>
        <row r="327">
          <cell r="A327" t="str">
            <v>Instrument of the Bards (Ollamh Harp)</v>
          </cell>
          <cell r="L327">
            <v>88000</v>
          </cell>
        </row>
        <row r="328">
          <cell r="A328" t="str">
            <v>Ioun Stone (Absorption)</v>
          </cell>
          <cell r="L328">
            <v>11200</v>
          </cell>
        </row>
        <row r="329">
          <cell r="A329" t="str">
            <v>Ioun Stone (Agility)</v>
          </cell>
          <cell r="L329">
            <v>5500</v>
          </cell>
        </row>
        <row r="330">
          <cell r="A330" t="str">
            <v>Ioun Stone (Awareness)</v>
          </cell>
          <cell r="L330">
            <v>8000</v>
          </cell>
        </row>
        <row r="331">
          <cell r="A331" t="str">
            <v>Ioun Stone (Fortitude)</v>
          </cell>
          <cell r="L331">
            <v>5500</v>
          </cell>
        </row>
        <row r="332">
          <cell r="A332" t="str">
            <v>Ioun Stone (Greater Absorption)</v>
          </cell>
          <cell r="L332">
            <v>45500</v>
          </cell>
        </row>
        <row r="333">
          <cell r="A333" t="str">
            <v>Ioun Stone (Insight)</v>
          </cell>
          <cell r="L333">
            <v>5500</v>
          </cell>
        </row>
        <row r="334">
          <cell r="A334" t="str">
            <v>Ioun Stone (Intellect)</v>
          </cell>
          <cell r="L334">
            <v>5500</v>
          </cell>
        </row>
        <row r="335">
          <cell r="A335" t="str">
            <v>Ioun Stone (Leadership)</v>
          </cell>
          <cell r="L335">
            <v>5500</v>
          </cell>
        </row>
        <row r="336">
          <cell r="A336" t="str">
            <v>Ioun Stone (Mastery)</v>
          </cell>
          <cell r="L336">
            <v>37500</v>
          </cell>
        </row>
        <row r="337">
          <cell r="A337" t="str">
            <v>Ioun Stone (Protection)</v>
          </cell>
          <cell r="L337">
            <v>2400</v>
          </cell>
        </row>
        <row r="338">
          <cell r="A338" t="str">
            <v>Ioun Stone (Regeneration)</v>
          </cell>
          <cell r="L338">
            <v>29500</v>
          </cell>
        </row>
        <row r="339">
          <cell r="A339" t="str">
            <v>Ioun Stone (Reserve)</v>
          </cell>
          <cell r="L339">
            <v>5250</v>
          </cell>
        </row>
        <row r="340">
          <cell r="A340" t="str">
            <v>Ioun Stone (Strength)</v>
          </cell>
          <cell r="L340">
            <v>5500</v>
          </cell>
        </row>
        <row r="341">
          <cell r="A341" t="str">
            <v>Ioun Stone (Sustenance)</v>
          </cell>
          <cell r="L341">
            <v>2000</v>
          </cell>
        </row>
        <row r="342">
          <cell r="A342" t="str">
            <v>Ioun Stone Of Historical Knowledge</v>
          </cell>
          <cell r="L342">
            <v>6875.25</v>
          </cell>
        </row>
        <row r="343">
          <cell r="A343" t="str">
            <v>Ioun Stone Of Language Knowledge</v>
          </cell>
          <cell r="L343">
            <v>6875.25</v>
          </cell>
        </row>
        <row r="344">
          <cell r="A344" t="str">
            <v>Ioun Stone Of Natural Knowledge</v>
          </cell>
          <cell r="L344">
            <v>6875.25</v>
          </cell>
        </row>
        <row r="345">
          <cell r="A345" t="str">
            <v>Ioun Stone Of Religious Knowledge</v>
          </cell>
          <cell r="L345">
            <v>6875.25</v>
          </cell>
        </row>
        <row r="346">
          <cell r="A346" t="str">
            <v>Ioun Stone Of Self Preservation</v>
          </cell>
          <cell r="L346">
            <v>6875.25</v>
          </cell>
        </row>
        <row r="347">
          <cell r="A347" t="str">
            <v>Ioun Stone Of Supreme Intellect</v>
          </cell>
          <cell r="L347">
            <v>6875.25</v>
          </cell>
        </row>
        <row r="348">
          <cell r="A348" t="str">
            <v>Irian Rosewood Focus</v>
          </cell>
          <cell r="L348">
            <v>60</v>
          </cell>
        </row>
        <row r="349">
          <cell r="A349" t="str">
            <v>Irian Rosewood Focus</v>
          </cell>
          <cell r="L349">
            <v>60</v>
          </cell>
        </row>
        <row r="350">
          <cell r="A350" t="str">
            <v>Iron Bands Of Bilarro</v>
          </cell>
          <cell r="L350">
            <v>3300</v>
          </cell>
        </row>
        <row r="351">
          <cell r="A351" t="str">
            <v>Iron Bands Of Binding</v>
          </cell>
          <cell r="L351">
            <v>3300</v>
          </cell>
        </row>
        <row r="352">
          <cell r="A352" t="str">
            <v>Iron Flask</v>
          </cell>
          <cell r="L352">
            <v>141250.25</v>
          </cell>
        </row>
        <row r="353">
          <cell r="A353" t="str">
            <v>Ironfang (war pick)</v>
          </cell>
          <cell r="L353">
            <v>94250.25</v>
          </cell>
        </row>
        <row r="354">
          <cell r="A354" t="str">
            <v>Javelin Of Backbiting</v>
          </cell>
          <cell r="L354">
            <v>18875.125</v>
          </cell>
        </row>
        <row r="355">
          <cell r="A355" t="str">
            <v>Javelin Of Lightning</v>
          </cell>
          <cell r="L355">
            <v>925</v>
          </cell>
        </row>
        <row r="356">
          <cell r="A356" t="str">
            <v>Keoghtom's Ointment (Per Dose)</v>
          </cell>
          <cell r="L356">
            <v>260</v>
          </cell>
        </row>
        <row r="357">
          <cell r="A357" t="str">
            <v>Keycharm</v>
          </cell>
          <cell r="L357">
            <v>55</v>
          </cell>
        </row>
        <row r="358">
          <cell r="A358" t="str">
            <v>Knave's Eye Patch</v>
          </cell>
          <cell r="L358">
            <v>4437.625</v>
          </cell>
        </row>
        <row r="359">
          <cell r="A359" t="str">
            <v>Korolnor Scepter</v>
          </cell>
          <cell r="L359">
            <v>87750.25</v>
          </cell>
        </row>
        <row r="360">
          <cell r="A360" t="str">
            <v>Kyrzins Ooze</v>
          </cell>
          <cell r="L360">
            <v>26125.125</v>
          </cell>
        </row>
        <row r="361">
          <cell r="A361" t="str">
            <v>Kythrian Manchineel Focus</v>
          </cell>
          <cell r="L361">
            <v>60</v>
          </cell>
        </row>
        <row r="362">
          <cell r="A362" t="str">
            <v>Kythrian Manchineel Focus</v>
          </cell>
          <cell r="L362">
            <v>60</v>
          </cell>
        </row>
        <row r="363">
          <cell r="A363" t="str">
            <v>Lamannian Oak Focus</v>
          </cell>
          <cell r="L363">
            <v>60</v>
          </cell>
        </row>
        <row r="364">
          <cell r="A364" t="str">
            <v>Lamannian Oak Focus</v>
          </cell>
          <cell r="L364">
            <v>60</v>
          </cell>
        </row>
        <row r="365">
          <cell r="A365" t="str">
            <v>Lantern Of Revealing</v>
          </cell>
          <cell r="L365">
            <v>2750</v>
          </cell>
        </row>
        <row r="366">
          <cell r="A366" t="str">
            <v>Lantern of Tracking</v>
          </cell>
          <cell r="L366">
            <v>60</v>
          </cell>
        </row>
        <row r="367">
          <cell r="A367" t="str">
            <v>Last Stand Armor</v>
          </cell>
          <cell r="L367">
            <v>18875.125</v>
          </cell>
        </row>
        <row r="368">
          <cell r="A368" t="str">
            <v>Leather Golem Armor</v>
          </cell>
          <cell r="L368">
            <v>6875.25</v>
          </cell>
        </row>
        <row r="369">
          <cell r="A369" t="str">
            <v>Libram of Souls and Flesh</v>
          </cell>
          <cell r="L369">
            <v>6875.25</v>
          </cell>
        </row>
        <row r="370">
          <cell r="A370" t="str">
            <v>Lifewell Tattoo</v>
          </cell>
          <cell r="L370">
            <v>6875.25</v>
          </cell>
        </row>
        <row r="371">
          <cell r="A371" t="str">
            <v>Lightbringer</v>
          </cell>
          <cell r="L371">
            <v>325.25</v>
          </cell>
        </row>
        <row r="372">
          <cell r="A372" t="str">
            <v>Living Armor</v>
          </cell>
          <cell r="L372">
            <v>20375.125</v>
          </cell>
        </row>
        <row r="373">
          <cell r="A373" t="str">
            <v>Living Gloves</v>
          </cell>
          <cell r="L373">
            <v>412.625</v>
          </cell>
        </row>
        <row r="374">
          <cell r="A374" t="str">
            <v>Loadstone</v>
          </cell>
          <cell r="L374">
            <v>3512.625</v>
          </cell>
        </row>
        <row r="375">
          <cell r="A375" t="str">
            <v>Lock Of Trickery</v>
          </cell>
          <cell r="L375">
            <v>55</v>
          </cell>
        </row>
        <row r="376">
          <cell r="A376" t="str">
            <v>Lord's Ensemble</v>
          </cell>
          <cell r="L376">
            <v>5937.625</v>
          </cell>
        </row>
        <row r="377">
          <cell r="A377" t="str">
            <v>Lost Crown Of Besilmer</v>
          </cell>
          <cell r="L377">
            <v>67750.25</v>
          </cell>
        </row>
        <row r="378">
          <cell r="A378" t="str">
            <v>Luck Blade</v>
          </cell>
          <cell r="L378">
            <v>106250.25</v>
          </cell>
        </row>
        <row r="379">
          <cell r="A379" t="str">
            <v>Luxon Beacon</v>
          </cell>
          <cell r="L379">
            <v>73750.25</v>
          </cell>
        </row>
        <row r="380">
          <cell r="A380" t="str">
            <v>Lyre of Building</v>
          </cell>
          <cell r="L380">
            <v>6875.25</v>
          </cell>
        </row>
        <row r="381">
          <cell r="A381" t="str">
            <v>Mabaran Ebony Focus</v>
          </cell>
          <cell r="L381">
            <v>60</v>
          </cell>
        </row>
        <row r="382">
          <cell r="A382" t="str">
            <v>Mabaran Ebony Focus</v>
          </cell>
          <cell r="L382">
            <v>60</v>
          </cell>
        </row>
        <row r="383">
          <cell r="A383" t="str">
            <v>Mabaran Resonator</v>
          </cell>
          <cell r="L383">
            <v>112500.5</v>
          </cell>
        </row>
        <row r="384">
          <cell r="A384" t="str">
            <v>Mabaran Resonator</v>
          </cell>
          <cell r="L384">
            <v>112500.5</v>
          </cell>
        </row>
        <row r="385">
          <cell r="A385" t="str">
            <v>Mace Of Disruption</v>
          </cell>
          <cell r="L385">
            <v>4875</v>
          </cell>
        </row>
        <row r="386">
          <cell r="A386" t="str">
            <v>Mace Of Smiting</v>
          </cell>
          <cell r="L386">
            <v>4500</v>
          </cell>
        </row>
        <row r="387">
          <cell r="A387" t="str">
            <v>Mace Of Terror</v>
          </cell>
          <cell r="L387">
            <v>5750</v>
          </cell>
        </row>
        <row r="388">
          <cell r="A388" t="str">
            <v>Mantle Of Spell Resistance</v>
          </cell>
          <cell r="L388">
            <v>17100</v>
          </cell>
        </row>
        <row r="389">
          <cell r="A389" t="str">
            <v>Manual Of Bodily Health</v>
          </cell>
          <cell r="L389">
            <v>33625.125</v>
          </cell>
        </row>
        <row r="390">
          <cell r="A390" t="str">
            <v>Manual Of Gainful Exercise</v>
          </cell>
          <cell r="L390">
            <v>33625.125</v>
          </cell>
        </row>
        <row r="391">
          <cell r="A391" t="str">
            <v>Manual Of Golems</v>
          </cell>
          <cell r="L391">
            <v>26625.125</v>
          </cell>
        </row>
        <row r="392">
          <cell r="A392" t="str">
            <v>Manual Of Quickness Of Action</v>
          </cell>
          <cell r="L392">
            <v>33625.125</v>
          </cell>
        </row>
        <row r="393">
          <cell r="A393" t="str">
            <v>Mariner's Armor</v>
          </cell>
          <cell r="L393">
            <v>950</v>
          </cell>
        </row>
        <row r="394">
          <cell r="A394" t="str">
            <v>Marvelous Pigments</v>
          </cell>
          <cell r="L394">
            <v>23625.125</v>
          </cell>
        </row>
        <row r="395">
          <cell r="A395" t="str">
            <v>Mask Of The Beast</v>
          </cell>
          <cell r="L395">
            <v>262.625</v>
          </cell>
        </row>
        <row r="396">
          <cell r="A396" t="str">
            <v>Mask Of The Dragon Queen</v>
          </cell>
          <cell r="L396">
            <v>112500.5</v>
          </cell>
        </row>
        <row r="397">
          <cell r="A397" t="str">
            <v>Masquerade Tattoo</v>
          </cell>
          <cell r="L397">
            <v>60</v>
          </cell>
        </row>
        <row r="398">
          <cell r="A398" t="str">
            <v>Master's Amulet</v>
          </cell>
          <cell r="L398">
            <v>6875.25</v>
          </cell>
        </row>
        <row r="399">
          <cell r="A399" t="str">
            <v>Master's Call</v>
          </cell>
          <cell r="L399">
            <v>112500.5</v>
          </cell>
        </row>
        <row r="400">
          <cell r="A400" t="str">
            <v>Masters Call</v>
          </cell>
          <cell r="L400">
            <v>112500.5</v>
          </cell>
        </row>
        <row r="401">
          <cell r="A401" t="str">
            <v>Matalotok</v>
          </cell>
          <cell r="L401">
            <v>91250.25</v>
          </cell>
        </row>
        <row r="402">
          <cell r="A402" t="str">
            <v>Medallion Of Thoughts</v>
          </cell>
          <cell r="L402">
            <v>1650</v>
          </cell>
        </row>
        <row r="403">
          <cell r="A403" t="str">
            <v>Mind Blade</v>
          </cell>
          <cell r="L403">
            <v>6875.25</v>
          </cell>
        </row>
        <row r="404">
          <cell r="A404" t="str">
            <v>Mind Carapace Armor</v>
          </cell>
          <cell r="L404">
            <v>325.25</v>
          </cell>
        </row>
        <row r="405">
          <cell r="A405" t="str">
            <v>Mind Lash</v>
          </cell>
          <cell r="L405">
            <v>6875.25</v>
          </cell>
        </row>
        <row r="406">
          <cell r="A406" t="str">
            <v>Mirror Of Life Trapping</v>
          </cell>
          <cell r="L406">
            <v>34000</v>
          </cell>
        </row>
        <row r="407">
          <cell r="A407" t="str">
            <v>Mirror Of The Past</v>
          </cell>
          <cell r="L407">
            <v>5337.625</v>
          </cell>
        </row>
        <row r="408">
          <cell r="A408" t="str">
            <v>Mithral Armor (medium or heavy, not hide)</v>
          </cell>
          <cell r="L408">
            <v>625</v>
          </cell>
        </row>
        <row r="409">
          <cell r="A409" t="str">
            <v>Mithral Half Plate, +1</v>
          </cell>
          <cell r="L409">
            <v>6875.25</v>
          </cell>
        </row>
        <row r="410">
          <cell r="A410" t="str">
            <v>Mizzium Apparatus</v>
          </cell>
          <cell r="L410">
            <v>412.625</v>
          </cell>
        </row>
        <row r="411">
          <cell r="A411" t="str">
            <v>Mizzium Armor</v>
          </cell>
          <cell r="L411">
            <v>4187.625</v>
          </cell>
        </row>
        <row r="412">
          <cell r="A412" t="str">
            <v>Mizzium Mortar</v>
          </cell>
          <cell r="L412">
            <v>4487.625</v>
          </cell>
        </row>
        <row r="413">
          <cell r="A413" t="str">
            <v>Molten Bronze Skin</v>
          </cell>
          <cell r="L413">
            <v>4087.625</v>
          </cell>
        </row>
        <row r="414">
          <cell r="A414" t="str">
            <v>Moodmark Paint</v>
          </cell>
          <cell r="L414">
            <v>55</v>
          </cell>
        </row>
        <row r="415">
          <cell r="A415" t="str">
            <v>Moon-Touched Sword</v>
          </cell>
          <cell r="L415">
            <v>67.5</v>
          </cell>
        </row>
        <row r="416">
          <cell r="A416" t="str">
            <v>Moonblade</v>
          </cell>
          <cell r="L416">
            <v>112500.5</v>
          </cell>
        </row>
        <row r="417">
          <cell r="A417" t="str">
            <v>Mystery Key</v>
          </cell>
          <cell r="L417">
            <v>55</v>
          </cell>
        </row>
        <row r="418">
          <cell r="A418" t="str">
            <v>Nature's Mantle</v>
          </cell>
          <cell r="L418">
            <v>325.25</v>
          </cell>
        </row>
        <row r="419">
          <cell r="A419" t="str">
            <v>Navigation Orb</v>
          </cell>
          <cell r="L419">
            <v>29125.125</v>
          </cell>
        </row>
        <row r="420">
          <cell r="A420" t="str">
            <v>Necklace Of Adaptation</v>
          </cell>
          <cell r="L420">
            <v>975</v>
          </cell>
        </row>
        <row r="421">
          <cell r="A421" t="str">
            <v>Necklace of Fireballs (1 Bead)</v>
          </cell>
          <cell r="L421">
            <v>512.5</v>
          </cell>
        </row>
        <row r="422">
          <cell r="A422" t="str">
            <v>Necklace of Fireballs (2 Beads)</v>
          </cell>
          <cell r="L422">
            <v>965</v>
          </cell>
        </row>
        <row r="423">
          <cell r="A423" t="str">
            <v>Necklace of Fireballs (3 Beads)</v>
          </cell>
          <cell r="L423">
            <v>1567.5</v>
          </cell>
        </row>
        <row r="424">
          <cell r="A424" t="str">
            <v>Necklace of Fireballs (4 Beads)</v>
          </cell>
          <cell r="L424">
            <v>2250</v>
          </cell>
        </row>
        <row r="425">
          <cell r="A425" t="str">
            <v>Necklace of Fireballs (5 Beads)</v>
          </cell>
          <cell r="L425">
            <v>3732.5</v>
          </cell>
        </row>
        <row r="426">
          <cell r="A426" t="str">
            <v>Necklace of Fireballs (6 Beads)</v>
          </cell>
          <cell r="L426">
            <v>6015</v>
          </cell>
        </row>
        <row r="427">
          <cell r="A427" t="str">
            <v>Necklace Of Prayer Beads (Blessing)</v>
          </cell>
          <cell r="L427">
            <v>3500</v>
          </cell>
        </row>
        <row r="428">
          <cell r="A428" t="str">
            <v>Necklace Of Prayer Beads (Curing)</v>
          </cell>
          <cell r="L428">
            <v>4500</v>
          </cell>
        </row>
        <row r="429">
          <cell r="A429" t="str">
            <v>Necklace Of Prayer Beads (Favor)</v>
          </cell>
          <cell r="L429">
            <v>18500</v>
          </cell>
        </row>
        <row r="430">
          <cell r="A430" t="str">
            <v>Necklace Of Prayer Beads (Smiting)</v>
          </cell>
          <cell r="L430">
            <v>3250</v>
          </cell>
        </row>
        <row r="431">
          <cell r="A431" t="str">
            <v>Necklace Of Prayer Beads (Summons)</v>
          </cell>
          <cell r="L431">
            <v>66500</v>
          </cell>
        </row>
        <row r="432">
          <cell r="A432" t="str">
            <v>Necklace Of Prayer Beads (Wind Walking)</v>
          </cell>
          <cell r="L432">
            <v>50500</v>
          </cell>
        </row>
        <row r="433">
          <cell r="A433" t="str">
            <v>Needle of Mending</v>
          </cell>
          <cell r="L433">
            <v>4137.625</v>
          </cell>
        </row>
        <row r="434">
          <cell r="A434" t="str">
            <v>Night Caller</v>
          </cell>
          <cell r="L434">
            <v>337.625</v>
          </cell>
        </row>
        <row r="435">
          <cell r="A435" t="str">
            <v>Nightfall Pearl</v>
          </cell>
          <cell r="L435">
            <v>81750.25</v>
          </cell>
        </row>
        <row r="436">
          <cell r="A436" t="str">
            <v>Nine Lives Stealer (Fully Charged) (any sword)</v>
          </cell>
          <cell r="L436">
            <v>22000</v>
          </cell>
        </row>
        <row r="437">
          <cell r="A437" t="str">
            <v>Nolzur's Marvelous Pigments</v>
          </cell>
          <cell r="L437">
            <v>8100</v>
          </cell>
        </row>
        <row r="438">
          <cell r="A438" t="str">
            <v>Oathbow (longbow)</v>
          </cell>
          <cell r="L438">
            <v>8250</v>
          </cell>
        </row>
        <row r="439">
          <cell r="A439" t="str">
            <v>Obsidian Flint Dragon Plate</v>
          </cell>
          <cell r="L439">
            <v>69750.25</v>
          </cell>
        </row>
        <row r="440">
          <cell r="A440" t="str">
            <v>Oil Of Etherealness</v>
          </cell>
          <cell r="L440">
            <v>1960</v>
          </cell>
        </row>
        <row r="441">
          <cell r="A441" t="str">
            <v>Oil Of Sharpness</v>
          </cell>
          <cell r="L441">
            <v>2700</v>
          </cell>
        </row>
        <row r="442">
          <cell r="A442" t="str">
            <v>Oil Of Slipperiness</v>
          </cell>
          <cell r="L442">
            <v>365</v>
          </cell>
        </row>
        <row r="443">
          <cell r="A443" t="str">
            <v>Opal Of The Ild Rune</v>
          </cell>
          <cell r="L443">
            <v>5187.625</v>
          </cell>
        </row>
        <row r="444">
          <cell r="A444" t="str">
            <v>Orb Of Direction</v>
          </cell>
          <cell r="L444">
            <v>55</v>
          </cell>
        </row>
        <row r="445">
          <cell r="A445" t="str">
            <v>Orb Of Gonging</v>
          </cell>
          <cell r="L445">
            <v>60</v>
          </cell>
        </row>
        <row r="446">
          <cell r="A446" t="str">
            <v>Orb Of Shielding</v>
          </cell>
          <cell r="L446">
            <v>70</v>
          </cell>
        </row>
        <row r="447">
          <cell r="A447" t="str">
            <v>Orb Of Shielding</v>
          </cell>
          <cell r="L447">
            <v>70</v>
          </cell>
        </row>
        <row r="448">
          <cell r="A448" t="str">
            <v>Orb Of The Stein Rune</v>
          </cell>
          <cell r="L448">
            <v>4787.625</v>
          </cell>
        </row>
        <row r="449">
          <cell r="A449" t="str">
            <v>Orb of the Veil</v>
          </cell>
          <cell r="L449">
            <v>31125.125</v>
          </cell>
        </row>
        <row r="450">
          <cell r="A450" t="str">
            <v>Orb Of Time</v>
          </cell>
          <cell r="L450">
            <v>55</v>
          </cell>
        </row>
        <row r="451">
          <cell r="A451" t="str">
            <v>Orcsplitter (greataxe)</v>
          </cell>
          <cell r="L451">
            <v>86250.25</v>
          </cell>
        </row>
        <row r="452">
          <cell r="A452" t="str">
            <v>Outer Essence Shard</v>
          </cell>
          <cell r="L452">
            <v>6875.25</v>
          </cell>
        </row>
        <row r="453">
          <cell r="A453" t="str">
            <v>Paper Bird</v>
          </cell>
          <cell r="L453">
            <v>337.625</v>
          </cell>
        </row>
        <row r="454">
          <cell r="A454" t="str">
            <v>Pariah's Shield</v>
          </cell>
          <cell r="L454">
            <v>4187.625</v>
          </cell>
        </row>
        <row r="455">
          <cell r="A455" t="str">
            <v>Pearl Of Power</v>
          </cell>
          <cell r="L455">
            <v>3200</v>
          </cell>
        </row>
        <row r="456">
          <cell r="A456" t="str">
            <v>Pennant Of The Vind Rune</v>
          </cell>
          <cell r="L456">
            <v>22125.125</v>
          </cell>
        </row>
        <row r="457">
          <cell r="A457" t="str">
            <v>Peregrine Mask</v>
          </cell>
          <cell r="L457">
            <v>18625.125</v>
          </cell>
        </row>
        <row r="458">
          <cell r="A458" t="str">
            <v>Perfume Of Bewitching</v>
          </cell>
          <cell r="L458">
            <v>67.5</v>
          </cell>
        </row>
        <row r="459">
          <cell r="A459" t="str">
            <v>Periapt Of Health</v>
          </cell>
          <cell r="L459">
            <v>2625</v>
          </cell>
        </row>
        <row r="460">
          <cell r="A460" t="str">
            <v>Periapt Of Proof Against Poison</v>
          </cell>
          <cell r="L460">
            <v>4850</v>
          </cell>
        </row>
        <row r="461">
          <cell r="A461" t="str">
            <v>Periapt Of Wound Closure</v>
          </cell>
          <cell r="L461">
            <v>2687.5</v>
          </cell>
        </row>
        <row r="462">
          <cell r="A462" t="str">
            <v>Philter Of Love</v>
          </cell>
          <cell r="L462">
            <v>120</v>
          </cell>
        </row>
        <row r="463">
          <cell r="A463" t="str">
            <v>Piercer</v>
          </cell>
          <cell r="L463">
            <v>6875.25</v>
          </cell>
        </row>
        <row r="464">
          <cell r="A464" t="str">
            <v>Pipe Of Remembrance</v>
          </cell>
          <cell r="L464">
            <v>55</v>
          </cell>
        </row>
        <row r="465">
          <cell r="A465" t="str">
            <v>Pipe Of Smoke Monsters</v>
          </cell>
          <cell r="L465">
            <v>55</v>
          </cell>
        </row>
        <row r="466">
          <cell r="A466" t="str">
            <v>Pipes Of Haunting</v>
          </cell>
          <cell r="L466">
            <v>3150</v>
          </cell>
        </row>
        <row r="467">
          <cell r="A467" t="str">
            <v>Pipes Of The Sewers</v>
          </cell>
          <cell r="L467">
            <v>1075</v>
          </cell>
        </row>
        <row r="468">
          <cell r="A468" t="str">
            <v>Piwafwi (Cloak Of Elvenkind)</v>
          </cell>
          <cell r="L468">
            <v>262.625</v>
          </cell>
        </row>
        <row r="469">
          <cell r="A469" t="str">
            <v>Piwafwi Of Fire Resistance</v>
          </cell>
          <cell r="L469">
            <v>4137.625</v>
          </cell>
        </row>
        <row r="470">
          <cell r="A470" t="str">
            <v>Planecaller's Codex</v>
          </cell>
          <cell r="L470">
            <v>6875.25</v>
          </cell>
        </row>
        <row r="471">
          <cell r="A471" t="str">
            <v>Plate Armor Of Etherealness</v>
          </cell>
          <cell r="L471">
            <v>54000</v>
          </cell>
        </row>
        <row r="472">
          <cell r="A472" t="str">
            <v>Pole Of Angling</v>
          </cell>
          <cell r="L472">
            <v>55</v>
          </cell>
        </row>
        <row r="473">
          <cell r="A473" t="str">
            <v>Pole Of Collapsing</v>
          </cell>
          <cell r="L473">
            <v>57.5</v>
          </cell>
        </row>
        <row r="474">
          <cell r="A474" t="str">
            <v>Polymorph Blade</v>
          </cell>
          <cell r="L474">
            <v>31250.25</v>
          </cell>
        </row>
        <row r="475">
          <cell r="A475" t="str">
            <v>Portable Hole</v>
          </cell>
          <cell r="L475">
            <v>6500</v>
          </cell>
        </row>
        <row r="476">
          <cell r="A476" t="str">
            <v>Pot Of Awakening</v>
          </cell>
          <cell r="L476">
            <v>72.5</v>
          </cell>
        </row>
        <row r="477">
          <cell r="A477" t="str">
            <v>Potion Of Animal Friendship</v>
          </cell>
          <cell r="L477">
            <v>200</v>
          </cell>
        </row>
        <row r="478">
          <cell r="A478" t="str">
            <v>Potion of Aqueous Form</v>
          </cell>
          <cell r="L478">
            <v>3937.625</v>
          </cell>
        </row>
        <row r="479">
          <cell r="A479" t="str">
            <v>Potion Of Clairvoyance</v>
          </cell>
          <cell r="L479">
            <v>930</v>
          </cell>
        </row>
        <row r="480">
          <cell r="A480" t="str">
            <v>Potion Of Climbing</v>
          </cell>
          <cell r="L480">
            <v>105</v>
          </cell>
        </row>
        <row r="481">
          <cell r="A481" t="str">
            <v>Potion Of Comprehension</v>
          </cell>
          <cell r="L481">
            <v>60</v>
          </cell>
        </row>
        <row r="482">
          <cell r="A482" t="str">
            <v>Potion Of Diminution</v>
          </cell>
          <cell r="L482">
            <v>385</v>
          </cell>
        </row>
        <row r="483">
          <cell r="A483" t="str">
            <v>Potion Of Fire Breath</v>
          </cell>
          <cell r="L483">
            <v>250</v>
          </cell>
        </row>
        <row r="484">
          <cell r="A484" t="str">
            <v>Potion Of Flying</v>
          </cell>
          <cell r="L484">
            <v>1500</v>
          </cell>
        </row>
        <row r="485">
          <cell r="A485" t="str">
            <v>Potion Of Gaseous Form</v>
          </cell>
          <cell r="L485">
            <v>900</v>
          </cell>
        </row>
        <row r="486">
          <cell r="A486" t="str">
            <v>Potion Of Giant Size</v>
          </cell>
          <cell r="L486">
            <v>61750.25</v>
          </cell>
        </row>
        <row r="487">
          <cell r="A487" t="str">
            <v>Potion Of Giant Strength (Cloud)</v>
          </cell>
          <cell r="L487">
            <v>16525.125</v>
          </cell>
        </row>
        <row r="488">
          <cell r="A488" t="str">
            <v>Potion Of Giant Strength (Fire)</v>
          </cell>
          <cell r="L488">
            <v>4037.625</v>
          </cell>
        </row>
        <row r="489">
          <cell r="A489" t="str">
            <v>Potion Of Giant Strength (Frost/Stone)</v>
          </cell>
          <cell r="L489">
            <v>3762.625</v>
          </cell>
        </row>
        <row r="490">
          <cell r="A490" t="str">
            <v>Potion Of Giant Strength (Hill)</v>
          </cell>
          <cell r="L490">
            <v>225.125</v>
          </cell>
        </row>
        <row r="491">
          <cell r="A491" t="str">
            <v>Potion Of Giant Strength (Storm)</v>
          </cell>
          <cell r="L491">
            <v>60250.25</v>
          </cell>
        </row>
        <row r="492">
          <cell r="A492" t="str">
            <v>Potion Of Growth</v>
          </cell>
          <cell r="L492">
            <v>285</v>
          </cell>
        </row>
        <row r="493">
          <cell r="A493" t="str">
            <v>Potion Of Healing</v>
          </cell>
          <cell r="L493">
            <v>50</v>
          </cell>
        </row>
        <row r="494">
          <cell r="A494" t="str">
            <v>Potion Of Healing (Greater)</v>
          </cell>
          <cell r="L494">
            <v>225</v>
          </cell>
        </row>
        <row r="495">
          <cell r="A495" t="str">
            <v>Potion Of Healing (Superior)</v>
          </cell>
          <cell r="L495">
            <v>600</v>
          </cell>
        </row>
        <row r="496">
          <cell r="A496" t="str">
            <v>Potion Of Healing (Supreme)</v>
          </cell>
          <cell r="L496">
            <v>1425</v>
          </cell>
        </row>
        <row r="497">
          <cell r="A497" t="str">
            <v>Potion Of Heroism</v>
          </cell>
          <cell r="L497">
            <v>490</v>
          </cell>
        </row>
        <row r="498">
          <cell r="A498" t="str">
            <v>Potion Of Invisibility</v>
          </cell>
          <cell r="L498">
            <v>1090</v>
          </cell>
        </row>
        <row r="499">
          <cell r="A499" t="str">
            <v>Potion Of Invulnerability</v>
          </cell>
          <cell r="L499">
            <v>2670</v>
          </cell>
        </row>
        <row r="500">
          <cell r="A500" t="str">
            <v>Potion Of Longevity</v>
          </cell>
          <cell r="L500">
            <v>6000</v>
          </cell>
        </row>
        <row r="501">
          <cell r="A501" t="str">
            <v>Potion of Maximum Power</v>
          </cell>
          <cell r="L501">
            <v>4437.625</v>
          </cell>
        </row>
        <row r="502">
          <cell r="A502" t="str">
            <v>Potion Of Mind Control (Beast)</v>
          </cell>
          <cell r="L502">
            <v>4237.625</v>
          </cell>
        </row>
        <row r="503">
          <cell r="A503" t="str">
            <v>Potion Of Mind Control (Humanoid)</v>
          </cell>
          <cell r="L503">
            <v>4687.625</v>
          </cell>
        </row>
        <row r="504">
          <cell r="A504" t="str">
            <v>Potion Of Mind Control (Monster)</v>
          </cell>
          <cell r="L504">
            <v>18625.125</v>
          </cell>
        </row>
        <row r="505">
          <cell r="A505" t="str">
            <v>Potion Of Mind Reading</v>
          </cell>
          <cell r="L505">
            <v>640</v>
          </cell>
        </row>
        <row r="506">
          <cell r="A506" t="str">
            <v>Potion Of Poison</v>
          </cell>
          <cell r="L506">
            <v>300</v>
          </cell>
        </row>
        <row r="507">
          <cell r="A507" t="str">
            <v>Potion of Possibility</v>
          </cell>
          <cell r="L507">
            <v>16575.125</v>
          </cell>
        </row>
        <row r="508">
          <cell r="A508" t="str">
            <v>Potion Of Resistance</v>
          </cell>
          <cell r="L508">
            <v>400</v>
          </cell>
        </row>
        <row r="509">
          <cell r="A509" t="str">
            <v>Potion Of Speed</v>
          </cell>
          <cell r="L509">
            <v>1200</v>
          </cell>
        </row>
        <row r="510">
          <cell r="A510" t="str">
            <v>Potion Of Vitality</v>
          </cell>
          <cell r="L510">
            <v>1380</v>
          </cell>
        </row>
        <row r="511">
          <cell r="A511" t="str">
            <v>Potion Of Watchful Rest</v>
          </cell>
          <cell r="L511">
            <v>60</v>
          </cell>
        </row>
        <row r="512">
          <cell r="A512" t="str">
            <v>Potion Of Water Breathing</v>
          </cell>
          <cell r="L512">
            <v>290</v>
          </cell>
        </row>
        <row r="513">
          <cell r="A513" t="str">
            <v>Powered Armor</v>
          </cell>
          <cell r="L513">
            <v>112500.5</v>
          </cell>
        </row>
        <row r="514">
          <cell r="A514" t="str">
            <v>Pressure Capsule</v>
          </cell>
          <cell r="L514">
            <v>42.5</v>
          </cell>
        </row>
        <row r="515">
          <cell r="A515" t="str">
            <v>Professor Orb</v>
          </cell>
          <cell r="L515">
            <v>6875.25</v>
          </cell>
        </row>
        <row r="516">
          <cell r="A516" t="str">
            <v>Professor Orb</v>
          </cell>
          <cell r="L516">
            <v>6875.25</v>
          </cell>
        </row>
        <row r="517">
          <cell r="A517" t="str">
            <v>Propeller Helm</v>
          </cell>
          <cell r="L517">
            <v>325.25</v>
          </cell>
        </row>
        <row r="518">
          <cell r="A518" t="str">
            <v>Prosthetic Limb</v>
          </cell>
          <cell r="L518">
            <v>80</v>
          </cell>
        </row>
        <row r="519">
          <cell r="A519" t="str">
            <v>Prosthetic Limb</v>
          </cell>
          <cell r="L519">
            <v>80</v>
          </cell>
        </row>
        <row r="520">
          <cell r="A520" t="str">
            <v>Prosthetic Limb</v>
          </cell>
          <cell r="L520">
            <v>60</v>
          </cell>
        </row>
        <row r="521">
          <cell r="A521" t="str">
            <v>Protective Verses</v>
          </cell>
          <cell r="L521">
            <v>6875.25</v>
          </cell>
        </row>
        <row r="522">
          <cell r="A522" t="str">
            <v>Psi Crystal</v>
          </cell>
          <cell r="L522">
            <v>325.25</v>
          </cell>
        </row>
        <row r="523">
          <cell r="A523" t="str">
            <v>Pyroconverger</v>
          </cell>
          <cell r="L523">
            <v>287.625</v>
          </cell>
        </row>
        <row r="524">
          <cell r="A524" t="str">
            <v>Pyxis of Pandemonium</v>
          </cell>
          <cell r="L524">
            <v>68750.25</v>
          </cell>
        </row>
        <row r="525">
          <cell r="A525" t="str">
            <v>Quaals Feather Token (Anchor)</v>
          </cell>
          <cell r="L525">
            <v>525</v>
          </cell>
        </row>
        <row r="526">
          <cell r="A526" t="str">
            <v>Quaals Feather Token (Bird)</v>
          </cell>
          <cell r="L526">
            <v>2000</v>
          </cell>
        </row>
        <row r="527">
          <cell r="A527" t="str">
            <v>Quaals Feather Token (Fan)</v>
          </cell>
          <cell r="L527">
            <v>625</v>
          </cell>
        </row>
        <row r="528">
          <cell r="A528" t="str">
            <v>Quaals Feather Token (Swan Boat)</v>
          </cell>
          <cell r="L528">
            <v>2000</v>
          </cell>
        </row>
        <row r="529">
          <cell r="A529" t="str">
            <v>Quaals Feather Token (Whip)</v>
          </cell>
          <cell r="L529">
            <v>625</v>
          </cell>
        </row>
        <row r="530">
          <cell r="A530" t="str">
            <v>Quiver Of Ehlonna</v>
          </cell>
          <cell r="L530">
            <v>625</v>
          </cell>
        </row>
        <row r="531">
          <cell r="A531" t="str">
            <v>Quori Beech Focus</v>
          </cell>
          <cell r="L531">
            <v>60</v>
          </cell>
        </row>
        <row r="532">
          <cell r="A532" t="str">
            <v>Quori Beech Focus</v>
          </cell>
          <cell r="L532">
            <v>60</v>
          </cell>
        </row>
        <row r="533">
          <cell r="A533" t="str">
            <v>Rakdos Riteknife (dagger)</v>
          </cell>
          <cell r="L533">
            <v>86250.25</v>
          </cell>
        </row>
        <row r="534">
          <cell r="A534" t="str">
            <v>Red Dragon Mask</v>
          </cell>
          <cell r="L534">
            <v>112500.5</v>
          </cell>
        </row>
        <row r="535">
          <cell r="A535" t="str">
            <v>Reincarnation Dust</v>
          </cell>
          <cell r="L535">
            <v>17375.125</v>
          </cell>
        </row>
        <row r="536">
          <cell r="A536" t="str">
            <v>Restorative Ointment</v>
          </cell>
          <cell r="L536">
            <v>325.25</v>
          </cell>
        </row>
        <row r="537">
          <cell r="A537" t="str">
            <v>Reveler's Concertina</v>
          </cell>
          <cell r="L537">
            <v>6875.25</v>
          </cell>
        </row>
        <row r="538">
          <cell r="A538" t="str">
            <v>Revenant Double Bladed Scimitar</v>
          </cell>
          <cell r="L538">
            <v>60</v>
          </cell>
        </row>
        <row r="539">
          <cell r="A539" t="str">
            <v>Revenant Double-Bladed Scimitar</v>
          </cell>
          <cell r="L539">
            <v>60</v>
          </cell>
        </row>
        <row r="540">
          <cell r="A540" t="str">
            <v>Ring Of Air Elemental Command</v>
          </cell>
          <cell r="L540">
            <v>117500</v>
          </cell>
        </row>
        <row r="541">
          <cell r="A541" t="str">
            <v>Ring Of Animal Influence</v>
          </cell>
          <cell r="L541">
            <v>2500</v>
          </cell>
        </row>
        <row r="542">
          <cell r="A542" t="str">
            <v>Ring Of Djinni Summoning</v>
          </cell>
          <cell r="L542">
            <v>118750.25</v>
          </cell>
        </row>
        <row r="543">
          <cell r="A543" t="str">
            <v>Ring Of Earth Elemental Command</v>
          </cell>
          <cell r="L543">
            <v>115500</v>
          </cell>
        </row>
        <row r="544">
          <cell r="A544" t="str">
            <v>Ring Of Elemental Command</v>
          </cell>
          <cell r="L544">
            <v>156250.25</v>
          </cell>
        </row>
        <row r="545">
          <cell r="A545" t="str">
            <v>Ring Of Evasion</v>
          </cell>
          <cell r="L545">
            <v>4950</v>
          </cell>
        </row>
        <row r="546">
          <cell r="A546" t="str">
            <v>Ring Of Feather Falling</v>
          </cell>
          <cell r="L546">
            <v>2100</v>
          </cell>
        </row>
        <row r="547">
          <cell r="A547" t="str">
            <v>Ring Of Fire Elemental Command</v>
          </cell>
          <cell r="L547">
            <v>108500</v>
          </cell>
        </row>
        <row r="548">
          <cell r="A548" t="str">
            <v>Ring Of Free Action</v>
          </cell>
          <cell r="L548">
            <v>12250</v>
          </cell>
        </row>
        <row r="549">
          <cell r="A549" t="str">
            <v>Ring Of Invisibility</v>
          </cell>
          <cell r="L549">
            <v>42500</v>
          </cell>
        </row>
        <row r="550">
          <cell r="A550" t="str">
            <v>Ring Of Jumping</v>
          </cell>
          <cell r="L550">
            <v>1375</v>
          </cell>
        </row>
        <row r="551">
          <cell r="A551" t="str">
            <v>Ring Of Mind Shielding</v>
          </cell>
          <cell r="L551">
            <v>8125</v>
          </cell>
        </row>
        <row r="552">
          <cell r="A552" t="str">
            <v>Ring of Obscuring</v>
          </cell>
          <cell r="L552">
            <v>237.625</v>
          </cell>
        </row>
        <row r="553">
          <cell r="A553" t="str">
            <v>Ring Of Protection</v>
          </cell>
          <cell r="L553">
            <v>3250</v>
          </cell>
        </row>
        <row r="554">
          <cell r="A554" t="str">
            <v>Ring Of Regeneration</v>
          </cell>
          <cell r="L554">
            <v>26000</v>
          </cell>
        </row>
        <row r="555">
          <cell r="A555" t="str">
            <v>Ring Of Resistance</v>
          </cell>
          <cell r="L555">
            <v>4750</v>
          </cell>
        </row>
        <row r="556">
          <cell r="A556" t="str">
            <v>Ring Of Shooting Stars</v>
          </cell>
          <cell r="L556">
            <v>17000</v>
          </cell>
        </row>
        <row r="557">
          <cell r="A557" t="str">
            <v>Ring Of Spell Storing</v>
          </cell>
          <cell r="L557">
            <v>13800</v>
          </cell>
        </row>
        <row r="558">
          <cell r="A558" t="str">
            <v>Ring Of Spell Turning</v>
          </cell>
          <cell r="L558">
            <v>48000</v>
          </cell>
        </row>
        <row r="559">
          <cell r="A559" t="str">
            <v>Ring Of Swimming</v>
          </cell>
          <cell r="L559">
            <v>1650</v>
          </cell>
        </row>
        <row r="560">
          <cell r="A560" t="str">
            <v>Ring Of Telekinesis</v>
          </cell>
          <cell r="L560">
            <v>52500</v>
          </cell>
        </row>
        <row r="561">
          <cell r="A561" t="str">
            <v>Ring of Temporal Salvation</v>
          </cell>
          <cell r="L561">
            <v>4562.625</v>
          </cell>
        </row>
        <row r="562">
          <cell r="A562" t="str">
            <v>Ring Of The Ram</v>
          </cell>
          <cell r="L562">
            <v>4500</v>
          </cell>
        </row>
        <row r="563">
          <cell r="A563" t="str">
            <v>Ring Of Three Wishes</v>
          </cell>
          <cell r="L563">
            <v>105225.25</v>
          </cell>
        </row>
        <row r="564">
          <cell r="A564" t="str">
            <v>Ring Of Truth Telling</v>
          </cell>
          <cell r="L564">
            <v>237.625</v>
          </cell>
        </row>
        <row r="565">
          <cell r="A565" t="str">
            <v>Ring Of Warmth</v>
          </cell>
          <cell r="L565">
            <v>740</v>
          </cell>
        </row>
        <row r="566">
          <cell r="A566" t="str">
            <v>Ring Of Water Elemental Command</v>
          </cell>
          <cell r="L566">
            <v>112500</v>
          </cell>
        </row>
        <row r="567">
          <cell r="A567" t="str">
            <v>Ring Of Water Walking</v>
          </cell>
          <cell r="L567">
            <v>1000</v>
          </cell>
        </row>
        <row r="568">
          <cell r="A568" t="str">
            <v>Ring Of X-Ray Vision</v>
          </cell>
          <cell r="L568">
            <v>4750</v>
          </cell>
        </row>
        <row r="569">
          <cell r="A569" t="str">
            <v>Rings Of Shared Suffering</v>
          </cell>
          <cell r="L569">
            <v>325.25</v>
          </cell>
        </row>
        <row r="570">
          <cell r="A570" t="str">
            <v>Rings Of Shared Suffering</v>
          </cell>
          <cell r="L570">
            <v>325.25</v>
          </cell>
        </row>
        <row r="571">
          <cell r="A571" t="str">
            <v>Risian Pine Focus</v>
          </cell>
          <cell r="L571">
            <v>60</v>
          </cell>
        </row>
        <row r="572">
          <cell r="A572" t="str">
            <v>Risian Pine Focus</v>
          </cell>
          <cell r="L572">
            <v>60</v>
          </cell>
        </row>
        <row r="573">
          <cell r="A573" t="str">
            <v>Robe Of Eyes</v>
          </cell>
          <cell r="L573">
            <v>17500</v>
          </cell>
        </row>
        <row r="574">
          <cell r="A574" t="str">
            <v>Robe Of Scintillating Colors</v>
          </cell>
          <cell r="L574">
            <v>16500</v>
          </cell>
        </row>
        <row r="575">
          <cell r="A575" t="str">
            <v>Robe Of Serpents</v>
          </cell>
          <cell r="L575">
            <v>350.125</v>
          </cell>
        </row>
        <row r="576">
          <cell r="A576" t="str">
            <v>Robe Of Stars</v>
          </cell>
          <cell r="L576">
            <v>52500</v>
          </cell>
        </row>
        <row r="577">
          <cell r="A577" t="str">
            <v>Robe Of Summer</v>
          </cell>
          <cell r="L577">
            <v>4887.625</v>
          </cell>
        </row>
        <row r="578">
          <cell r="A578" t="str">
            <v>Robe Of The Archmagi</v>
          </cell>
          <cell r="L578">
            <v>54500</v>
          </cell>
        </row>
        <row r="579">
          <cell r="A579" t="str">
            <v>Robe Of Useful Items</v>
          </cell>
          <cell r="L579">
            <v>362.625</v>
          </cell>
        </row>
        <row r="580">
          <cell r="A580" t="str">
            <v>Rod Of Absorption</v>
          </cell>
          <cell r="L580">
            <v>49000</v>
          </cell>
        </row>
        <row r="581">
          <cell r="A581" t="str">
            <v>Rod Of Alertness</v>
          </cell>
          <cell r="L581">
            <v>18000</v>
          </cell>
        </row>
        <row r="582">
          <cell r="A582" t="str">
            <v>Rod Of Lordly Might</v>
          </cell>
          <cell r="L582">
            <v>49000</v>
          </cell>
        </row>
        <row r="583">
          <cell r="A583" t="str">
            <v>Rod Of Resurrection</v>
          </cell>
          <cell r="L583">
            <v>118750.25</v>
          </cell>
        </row>
        <row r="584">
          <cell r="A584" t="str">
            <v>Rod of Retribution</v>
          </cell>
          <cell r="L584">
            <v>287.625</v>
          </cell>
        </row>
        <row r="585">
          <cell r="A585" t="str">
            <v>Rod Of Rulership</v>
          </cell>
          <cell r="L585">
            <v>9800</v>
          </cell>
        </row>
        <row r="586">
          <cell r="A586" t="str">
            <v>Rod Of Security</v>
          </cell>
          <cell r="L586">
            <v>67500</v>
          </cell>
        </row>
        <row r="587">
          <cell r="A587" t="str">
            <v>Rod Of The Pact Keeper +1</v>
          </cell>
          <cell r="L587">
            <v>6200</v>
          </cell>
        </row>
        <row r="588">
          <cell r="A588" t="str">
            <v>Rod Of The Pact Keeper +2</v>
          </cell>
          <cell r="L588">
            <v>10000</v>
          </cell>
        </row>
        <row r="589">
          <cell r="A589" t="str">
            <v>Rod Of The Pact Keeper +3</v>
          </cell>
          <cell r="L589">
            <v>21000</v>
          </cell>
        </row>
        <row r="590">
          <cell r="A590" t="str">
            <v>Rod Of The Vonindod</v>
          </cell>
          <cell r="L590">
            <v>5137.625</v>
          </cell>
        </row>
        <row r="591">
          <cell r="A591" t="str">
            <v>Rope Of Climbing</v>
          </cell>
          <cell r="L591">
            <v>1175</v>
          </cell>
        </row>
        <row r="592">
          <cell r="A592" t="str">
            <v>Rope Of Entanglement</v>
          </cell>
          <cell r="L592">
            <v>2500</v>
          </cell>
        </row>
        <row r="593">
          <cell r="A593" t="str">
            <v>Rope Of Mending</v>
          </cell>
          <cell r="L593">
            <v>55</v>
          </cell>
        </row>
        <row r="594">
          <cell r="A594" t="str">
            <v>Rotor Of Return</v>
          </cell>
          <cell r="L594">
            <v>16875.125</v>
          </cell>
        </row>
        <row r="595">
          <cell r="A595" t="str">
            <v>Ruby Of The War Mage</v>
          </cell>
          <cell r="L595">
            <v>80</v>
          </cell>
        </row>
        <row r="596">
          <cell r="A596" t="str">
            <v>Saddle Of The Cavalier</v>
          </cell>
          <cell r="L596">
            <v>1125</v>
          </cell>
        </row>
        <row r="597">
          <cell r="A597" t="str">
            <v>Saint Markovia's Thighbone</v>
          </cell>
          <cell r="L597">
            <v>6875.25</v>
          </cell>
        </row>
        <row r="598">
          <cell r="A598" t="str">
            <v>Scarab Of Protection</v>
          </cell>
          <cell r="L598">
            <v>47000</v>
          </cell>
        </row>
        <row r="599">
          <cell r="A599" t="str">
            <v>Scimitar Of Speed</v>
          </cell>
          <cell r="L599">
            <v>6750</v>
          </cell>
        </row>
        <row r="600">
          <cell r="A600" t="str">
            <v>Scorpion Armor (plate)</v>
          </cell>
          <cell r="L600">
            <v>4487.625</v>
          </cell>
        </row>
        <row r="601">
          <cell r="A601" t="str">
            <v>Scribe's Pen</v>
          </cell>
          <cell r="L601">
            <v>60</v>
          </cell>
        </row>
        <row r="602">
          <cell r="A602" t="str">
            <v>Scribes Pen</v>
          </cell>
          <cell r="L602">
            <v>60</v>
          </cell>
        </row>
        <row r="603">
          <cell r="A603" t="str">
            <v>Scroll Of Protection</v>
          </cell>
          <cell r="L603">
            <v>1840</v>
          </cell>
        </row>
        <row r="604">
          <cell r="A604" t="str">
            <v>Scroll of Tarrasque Summoning</v>
          </cell>
          <cell r="L604">
            <v>112500.5</v>
          </cell>
        </row>
        <row r="605">
          <cell r="A605" t="str">
            <v>Scroll of the Comet</v>
          </cell>
          <cell r="L605">
            <v>112500.5</v>
          </cell>
        </row>
        <row r="606">
          <cell r="A606" t="str">
            <v>Seeker Dart</v>
          </cell>
          <cell r="L606">
            <v>212.625</v>
          </cell>
        </row>
        <row r="607">
          <cell r="A607" t="str">
            <v>Sekolahian Worshiping Statuette</v>
          </cell>
          <cell r="L607">
            <v>55</v>
          </cell>
        </row>
        <row r="608">
          <cell r="A608" t="str">
            <v>Sending Stone</v>
          </cell>
          <cell r="L608">
            <v>412.625</v>
          </cell>
        </row>
        <row r="609">
          <cell r="A609" t="str">
            <v>Sending Stones</v>
          </cell>
          <cell r="L609">
            <v>1250</v>
          </cell>
        </row>
        <row r="610">
          <cell r="A610" t="str">
            <v>Sentinel Shield</v>
          </cell>
          <cell r="L610">
            <v>10150</v>
          </cell>
        </row>
        <row r="611">
          <cell r="A611" t="str">
            <v>Shadowfell Brand Tattoo</v>
          </cell>
          <cell r="L611">
            <v>6875.25</v>
          </cell>
        </row>
        <row r="612">
          <cell r="A612" t="str">
            <v>Shadowfell Shard</v>
          </cell>
          <cell r="L612">
            <v>6875.25</v>
          </cell>
        </row>
        <row r="613">
          <cell r="A613" t="str">
            <v>Shard Of The Ise Rune</v>
          </cell>
          <cell r="L613">
            <v>20125.125</v>
          </cell>
        </row>
        <row r="614">
          <cell r="A614" t="str">
            <v>Shatterspike (longsword)</v>
          </cell>
          <cell r="L614">
            <v>437.625</v>
          </cell>
        </row>
        <row r="615">
          <cell r="A615" t="str">
            <v>Shavaran Birch Focus</v>
          </cell>
          <cell r="L615">
            <v>60</v>
          </cell>
        </row>
        <row r="616">
          <cell r="A616" t="str">
            <v>Shavarran Birch Focus</v>
          </cell>
          <cell r="L616">
            <v>60</v>
          </cell>
        </row>
        <row r="617">
          <cell r="A617" t="str">
            <v>Shield Of Expression</v>
          </cell>
          <cell r="L617">
            <v>55</v>
          </cell>
        </row>
        <row r="618">
          <cell r="A618" t="str">
            <v>Shield Of Far Sight</v>
          </cell>
          <cell r="L618">
            <v>6875.25</v>
          </cell>
        </row>
        <row r="619">
          <cell r="A619" t="str">
            <v>Shield Of Missile Attraction</v>
          </cell>
          <cell r="L619">
            <v>3500</v>
          </cell>
        </row>
        <row r="620">
          <cell r="A620" t="str">
            <v>Shield Of The Hidden Lord</v>
          </cell>
          <cell r="L620">
            <v>99250.25</v>
          </cell>
        </row>
        <row r="621">
          <cell r="A621" t="str">
            <v>Shield Of The Uven Rune</v>
          </cell>
          <cell r="L621">
            <v>31250.25</v>
          </cell>
        </row>
        <row r="622">
          <cell r="A622" t="str">
            <v>Shield, +1</v>
          </cell>
          <cell r="L622">
            <v>975</v>
          </cell>
        </row>
        <row r="623">
          <cell r="A623" t="str">
            <v>Shield, +2</v>
          </cell>
          <cell r="L623">
            <v>5000</v>
          </cell>
        </row>
        <row r="624">
          <cell r="A624" t="str">
            <v>Shield, +3</v>
          </cell>
          <cell r="L624">
            <v>23000</v>
          </cell>
        </row>
        <row r="625">
          <cell r="A625" t="str">
            <v>Shiftweave</v>
          </cell>
          <cell r="L625">
            <v>80</v>
          </cell>
        </row>
        <row r="626">
          <cell r="A626" t="str">
            <v>Shiftweave</v>
          </cell>
          <cell r="L626">
            <v>80</v>
          </cell>
        </row>
        <row r="627">
          <cell r="A627" t="str">
            <v>Siren Song Lyre</v>
          </cell>
          <cell r="L627">
            <v>3762.625</v>
          </cell>
        </row>
        <row r="628">
          <cell r="A628" t="str">
            <v>Skyblinder Staff</v>
          </cell>
          <cell r="L628">
            <v>350.125</v>
          </cell>
        </row>
        <row r="629">
          <cell r="A629" t="str">
            <v>Sling Bullets of Althemone</v>
          </cell>
          <cell r="L629">
            <v>18375.125</v>
          </cell>
        </row>
        <row r="630">
          <cell r="A630" t="str">
            <v>Slippers Of Spider Climbing</v>
          </cell>
          <cell r="L630">
            <v>2750</v>
          </cell>
        </row>
        <row r="631">
          <cell r="A631" t="str">
            <v>Smokepowder</v>
          </cell>
          <cell r="L631">
            <v>325.125</v>
          </cell>
        </row>
        <row r="632">
          <cell r="A632" t="str">
            <v>Smoldering Armor</v>
          </cell>
          <cell r="L632">
            <v>67.5</v>
          </cell>
        </row>
        <row r="633">
          <cell r="A633" t="str">
            <v>Soul Coin</v>
          </cell>
          <cell r="L633">
            <v>287.625</v>
          </cell>
        </row>
        <row r="634">
          <cell r="A634" t="str">
            <v>Sovereign Glue</v>
          </cell>
          <cell r="L634">
            <v>2700</v>
          </cell>
        </row>
        <row r="635">
          <cell r="A635" t="str">
            <v>Speaking Stone</v>
          </cell>
          <cell r="L635">
            <v>2662.625</v>
          </cell>
        </row>
        <row r="636">
          <cell r="A636" t="str">
            <v>Speaking Stone</v>
          </cell>
          <cell r="L636">
            <v>5937.625</v>
          </cell>
        </row>
        <row r="637">
          <cell r="A637" t="str">
            <v>Spear Of Backbiting (javelin or spear)</v>
          </cell>
          <cell r="L637">
            <v>18875.125</v>
          </cell>
        </row>
        <row r="638">
          <cell r="A638" t="str">
            <v>Spell Bottle</v>
          </cell>
          <cell r="L638">
            <v>93750.25</v>
          </cell>
        </row>
        <row r="639">
          <cell r="A639" t="str">
            <v>Spell Gem (Amber, Level 4)</v>
          </cell>
          <cell r="L639">
            <v>19625.125</v>
          </cell>
        </row>
        <row r="640">
          <cell r="A640" t="str">
            <v>Spell Gem (Bloodstone, Level 3)</v>
          </cell>
          <cell r="L640">
            <v>5437.625</v>
          </cell>
        </row>
        <row r="641">
          <cell r="A641" t="str">
            <v>Spell Gem (Diamond, Level 9)</v>
          </cell>
          <cell r="L641">
            <v>95250.25</v>
          </cell>
        </row>
        <row r="642">
          <cell r="A642" t="str">
            <v>Spell Gem (Jade, Level 5)</v>
          </cell>
          <cell r="L642">
            <v>23125.125</v>
          </cell>
        </row>
        <row r="643">
          <cell r="A643" t="str">
            <v>Spell Gem (Lapis Lazuli, Level 1)</v>
          </cell>
          <cell r="L643">
            <v>337.625</v>
          </cell>
        </row>
        <row r="644">
          <cell r="A644" t="str">
            <v>Spell Gem (Obsidian, Level 0)</v>
          </cell>
          <cell r="L644">
            <v>237.625</v>
          </cell>
        </row>
        <row r="645">
          <cell r="A645" t="str">
            <v>Spell Gem (Quartz ,Level 2)</v>
          </cell>
          <cell r="L645">
            <v>4187.625</v>
          </cell>
        </row>
        <row r="646">
          <cell r="A646" t="str">
            <v>Spell Gem (Ruby, Level 8)</v>
          </cell>
          <cell r="L646">
            <v>81750.25</v>
          </cell>
        </row>
        <row r="647">
          <cell r="A647" t="str">
            <v>Spell Gem (Star Ruby, Level 7)</v>
          </cell>
          <cell r="L647">
            <v>73750.25</v>
          </cell>
        </row>
        <row r="648">
          <cell r="A648" t="str">
            <v>Spell Gem (Topaz, Level 6)</v>
          </cell>
          <cell r="L648">
            <v>25625.125</v>
          </cell>
        </row>
        <row r="649">
          <cell r="A649" t="str">
            <v>Spell Scroll (Level 0)</v>
          </cell>
          <cell r="L649">
            <v>12.5</v>
          </cell>
        </row>
        <row r="650">
          <cell r="A650" t="str">
            <v>Spell Scroll (Level 1)</v>
          </cell>
          <cell r="L650">
            <v>42.5</v>
          </cell>
        </row>
        <row r="651">
          <cell r="A651" t="str">
            <v>Spell Scroll (Level 2)</v>
          </cell>
          <cell r="L651">
            <v>135</v>
          </cell>
        </row>
        <row r="652">
          <cell r="A652" t="str">
            <v>Spell Scroll (Level 3)</v>
          </cell>
          <cell r="L652">
            <v>300</v>
          </cell>
        </row>
        <row r="653">
          <cell r="A653" t="str">
            <v>Spell Scroll (Level 4)</v>
          </cell>
          <cell r="L653">
            <v>560</v>
          </cell>
        </row>
        <row r="654">
          <cell r="A654" t="str">
            <v>Spell Scroll (Level 5)</v>
          </cell>
          <cell r="L654">
            <v>1070</v>
          </cell>
        </row>
        <row r="655">
          <cell r="A655" t="str">
            <v>Spell Scroll (Level 6)</v>
          </cell>
          <cell r="L655">
            <v>1640</v>
          </cell>
        </row>
        <row r="656">
          <cell r="A656" t="str">
            <v>Spell Scroll (Level 7)</v>
          </cell>
          <cell r="L656">
            <v>3030</v>
          </cell>
        </row>
        <row r="657">
          <cell r="A657" t="str">
            <v>Spell Scroll (Level 8)</v>
          </cell>
          <cell r="L657">
            <v>5060</v>
          </cell>
        </row>
        <row r="658">
          <cell r="A658" t="str">
            <v>Spell Scroll (Level 9)</v>
          </cell>
          <cell r="L658">
            <v>15120</v>
          </cell>
        </row>
        <row r="659">
          <cell r="A659" t="str">
            <v>Spell Sink</v>
          </cell>
          <cell r="L659">
            <v>112500.5</v>
          </cell>
        </row>
        <row r="660">
          <cell r="A660" t="str">
            <v>Spell Sink</v>
          </cell>
          <cell r="L660">
            <v>112500.5</v>
          </cell>
        </row>
        <row r="661">
          <cell r="A661" t="str">
            <v>Spellguard Shield</v>
          </cell>
          <cell r="L661">
            <v>43000</v>
          </cell>
        </row>
        <row r="662">
          <cell r="A662" t="str">
            <v>Spellshard</v>
          </cell>
          <cell r="L662">
            <v>80</v>
          </cell>
        </row>
        <row r="663">
          <cell r="A663" t="str">
            <v>Spellshard</v>
          </cell>
          <cell r="L663">
            <v>80</v>
          </cell>
        </row>
        <row r="664">
          <cell r="A664" t="str">
            <v>Sphere Of Annihilation</v>
          </cell>
          <cell r="L664">
            <v>107500</v>
          </cell>
        </row>
        <row r="665">
          <cell r="A665" t="str">
            <v>Spider Staff</v>
          </cell>
          <cell r="L665">
            <v>4312.625</v>
          </cell>
        </row>
        <row r="666">
          <cell r="A666" t="str">
            <v>Spies' Murmur</v>
          </cell>
          <cell r="L666">
            <v>400.125</v>
          </cell>
        </row>
        <row r="667">
          <cell r="A667" t="str">
            <v>Spyglass Of Clairvoyance</v>
          </cell>
          <cell r="L667">
            <v>60</v>
          </cell>
        </row>
        <row r="668">
          <cell r="A668" t="str">
            <v>Staff Of Adornment</v>
          </cell>
          <cell r="L668">
            <v>55</v>
          </cell>
        </row>
        <row r="669">
          <cell r="A669" t="str">
            <v>Staff Of Birdcalls</v>
          </cell>
          <cell r="L669">
            <v>65</v>
          </cell>
        </row>
        <row r="670">
          <cell r="A670" t="str">
            <v>Staff Of Charming</v>
          </cell>
          <cell r="L670">
            <v>6875</v>
          </cell>
        </row>
        <row r="671">
          <cell r="A671" t="str">
            <v>Staff Of Defense</v>
          </cell>
          <cell r="L671">
            <v>5137.625</v>
          </cell>
        </row>
        <row r="672">
          <cell r="A672" t="str">
            <v>Staff of Dunamancy</v>
          </cell>
          <cell r="L672">
            <v>29125.125</v>
          </cell>
        </row>
        <row r="673">
          <cell r="A673" t="str">
            <v>Staff Of Fire</v>
          </cell>
          <cell r="L673">
            <v>17000</v>
          </cell>
        </row>
        <row r="674">
          <cell r="A674" t="str">
            <v>Staff Of Flowers</v>
          </cell>
          <cell r="L674">
            <v>55</v>
          </cell>
        </row>
        <row r="675">
          <cell r="A675" t="str">
            <v>Staff Of Frost</v>
          </cell>
          <cell r="L675">
            <v>22000</v>
          </cell>
        </row>
        <row r="676">
          <cell r="A676" t="str">
            <v>Staff Of Healing</v>
          </cell>
          <cell r="L676">
            <v>8900</v>
          </cell>
        </row>
        <row r="677">
          <cell r="A677" t="str">
            <v>Staff Of Power</v>
          </cell>
          <cell r="L677">
            <v>70750</v>
          </cell>
        </row>
        <row r="678">
          <cell r="A678" t="str">
            <v>Staff Of Striking</v>
          </cell>
          <cell r="L678">
            <v>28500</v>
          </cell>
        </row>
        <row r="679">
          <cell r="A679" t="str">
            <v>Staff Of Swarming Insects</v>
          </cell>
          <cell r="L679">
            <v>10250</v>
          </cell>
        </row>
        <row r="680">
          <cell r="A680" t="str">
            <v>Staff Of The Adder</v>
          </cell>
          <cell r="L680">
            <v>1075</v>
          </cell>
        </row>
        <row r="681">
          <cell r="A681" t="str">
            <v>Staff of the Ivory Claw</v>
          </cell>
          <cell r="L681">
            <v>3937.625</v>
          </cell>
        </row>
        <row r="682">
          <cell r="A682" t="str">
            <v>Staff Of The Magi</v>
          </cell>
          <cell r="L682">
            <v>105250.25</v>
          </cell>
        </row>
        <row r="683">
          <cell r="A683" t="str">
            <v>Staff Of The Python</v>
          </cell>
          <cell r="L683">
            <v>1125</v>
          </cell>
        </row>
        <row r="684">
          <cell r="A684" t="str">
            <v>Staff Of The Woodlands</v>
          </cell>
          <cell r="L684">
            <v>24250</v>
          </cell>
        </row>
        <row r="685">
          <cell r="A685" t="str">
            <v>Staff Of Thunder And Lightning</v>
          </cell>
          <cell r="L685">
            <v>20000</v>
          </cell>
        </row>
        <row r="686">
          <cell r="A686" t="str">
            <v>Staff Of Withering</v>
          </cell>
          <cell r="L686">
            <v>2550</v>
          </cell>
        </row>
        <row r="687">
          <cell r="A687" t="str">
            <v>Stone Of Controlling Earth Elementals</v>
          </cell>
          <cell r="L687">
            <v>6350</v>
          </cell>
        </row>
        <row r="688">
          <cell r="A688" t="str">
            <v>Stone Of Good Luck (Luckstone)</v>
          </cell>
          <cell r="L688">
            <v>2300</v>
          </cell>
        </row>
        <row r="689">
          <cell r="A689" t="str">
            <v>Stone Of Ill Luck</v>
          </cell>
          <cell r="L689">
            <v>362.625</v>
          </cell>
        </row>
        <row r="690">
          <cell r="A690" t="str">
            <v>Stonespeaker Crystal</v>
          </cell>
          <cell r="L690">
            <v>5737.625</v>
          </cell>
        </row>
        <row r="691">
          <cell r="A691" t="str">
            <v>Storm Boomerang</v>
          </cell>
          <cell r="L691">
            <v>237.625</v>
          </cell>
        </row>
        <row r="692">
          <cell r="A692" t="str">
            <v>Storm Spire</v>
          </cell>
          <cell r="L692">
            <v>112500.5</v>
          </cell>
        </row>
        <row r="693">
          <cell r="A693" t="str">
            <v>Storm Spire</v>
          </cell>
          <cell r="L693">
            <v>112500.5</v>
          </cell>
        </row>
        <row r="694">
          <cell r="A694" t="str">
            <v>Stormgirdle</v>
          </cell>
          <cell r="L694">
            <v>112500.5</v>
          </cell>
        </row>
        <row r="695">
          <cell r="A695" t="str">
            <v>Sun Blade (longsword)</v>
          </cell>
          <cell r="L695">
            <v>7000</v>
          </cell>
        </row>
        <row r="696">
          <cell r="A696" t="str">
            <v>Sunforger (warhammer)</v>
          </cell>
          <cell r="L696">
            <v>5737.625</v>
          </cell>
        </row>
        <row r="697">
          <cell r="A697" t="str">
            <v>Sunsword (longsword)</v>
          </cell>
          <cell r="L697">
            <v>83750.25</v>
          </cell>
        </row>
        <row r="698">
          <cell r="A698" t="str">
            <v>Sword Of Answering</v>
          </cell>
          <cell r="L698">
            <v>43500</v>
          </cell>
        </row>
        <row r="699">
          <cell r="A699" t="str">
            <v>Sword Of Life Stealing (any sword)</v>
          </cell>
          <cell r="L699">
            <v>1600</v>
          </cell>
        </row>
        <row r="700">
          <cell r="A700" t="str">
            <v>Sword Of Sharpness (slashing swords)</v>
          </cell>
          <cell r="L700">
            <v>21850</v>
          </cell>
        </row>
        <row r="701">
          <cell r="A701" t="str">
            <v>Sword Of The Paruns (longsword)</v>
          </cell>
          <cell r="L701">
            <v>23625.125</v>
          </cell>
        </row>
        <row r="702">
          <cell r="A702" t="str">
            <v>Sword Of Vengeance (any sword)</v>
          </cell>
          <cell r="L702">
            <v>362.625</v>
          </cell>
        </row>
        <row r="703">
          <cell r="A703" t="str">
            <v>Sword Of Wounding (any sword)</v>
          </cell>
          <cell r="L703">
            <v>1600</v>
          </cell>
        </row>
        <row r="704">
          <cell r="A704" t="str">
            <v>Talisman Of Pure Good</v>
          </cell>
          <cell r="L704">
            <v>98340</v>
          </cell>
        </row>
        <row r="705">
          <cell r="A705" t="str">
            <v>Talisman Of The Sphere</v>
          </cell>
          <cell r="L705">
            <v>47500</v>
          </cell>
        </row>
        <row r="706">
          <cell r="A706" t="str">
            <v>Talisman Of Ultimate Evil</v>
          </cell>
          <cell r="L706">
            <v>93220</v>
          </cell>
        </row>
        <row r="707">
          <cell r="A707" t="str">
            <v>Talking Doll</v>
          </cell>
          <cell r="L707">
            <v>67.5</v>
          </cell>
        </row>
        <row r="708">
          <cell r="A708" t="str">
            <v>Tankard Of Plenty</v>
          </cell>
          <cell r="L708">
            <v>60</v>
          </cell>
        </row>
        <row r="709">
          <cell r="A709" t="str">
            <v>Tankard Of Sobriety</v>
          </cell>
          <cell r="L709">
            <v>70</v>
          </cell>
        </row>
        <row r="710">
          <cell r="A710" t="str">
            <v>Tentacle Rod</v>
          </cell>
          <cell r="L710">
            <v>3500</v>
          </cell>
        </row>
        <row r="711">
          <cell r="A711" t="str">
            <v>Thermal Cube</v>
          </cell>
          <cell r="L711">
            <v>60</v>
          </cell>
        </row>
        <row r="712">
          <cell r="A712" t="str">
            <v>Timepiece Of Travel</v>
          </cell>
          <cell r="L712">
            <v>19625.125</v>
          </cell>
        </row>
        <row r="713">
          <cell r="A713" t="str">
            <v>Tinderstrike (dagger)</v>
          </cell>
          <cell r="L713">
            <v>91750.25</v>
          </cell>
        </row>
        <row r="714">
          <cell r="A714" t="str">
            <v>Tome Of Clear Thought</v>
          </cell>
          <cell r="L714">
            <v>33625.125</v>
          </cell>
        </row>
        <row r="715">
          <cell r="A715" t="str">
            <v>Tome Of Leadership And Influence</v>
          </cell>
          <cell r="L715">
            <v>33625.125</v>
          </cell>
        </row>
        <row r="716">
          <cell r="A716" t="str">
            <v>Tome Of The Stilled Tongue</v>
          </cell>
          <cell r="L716">
            <v>86250.25</v>
          </cell>
        </row>
        <row r="717">
          <cell r="A717" t="str">
            <v>Tome Of Understanding</v>
          </cell>
          <cell r="L717">
            <v>33625.125</v>
          </cell>
        </row>
        <row r="718">
          <cell r="A718" t="str">
            <v>Travel Alchemical Kit</v>
          </cell>
          <cell r="L718">
            <v>325.25</v>
          </cell>
        </row>
        <row r="719">
          <cell r="A719" t="str">
            <v>Trident Of Fish Command</v>
          </cell>
          <cell r="L719">
            <v>550</v>
          </cell>
        </row>
        <row r="720">
          <cell r="A720" t="str">
            <v>Two-Birds Sling</v>
          </cell>
          <cell r="L720">
            <v>5437.625</v>
          </cell>
        </row>
        <row r="721">
          <cell r="A721" t="str">
            <v>Unbreakable Arrow</v>
          </cell>
          <cell r="L721">
            <v>42.5</v>
          </cell>
        </row>
        <row r="722">
          <cell r="A722" t="str">
            <v>Universal Solvent</v>
          </cell>
          <cell r="L722">
            <v>2650</v>
          </cell>
        </row>
        <row r="723">
          <cell r="A723" t="str">
            <v>Ventilating Lungs</v>
          </cell>
          <cell r="L723">
            <v>3937.625</v>
          </cell>
        </row>
        <row r="724">
          <cell r="A724" t="str">
            <v>Verminshroud</v>
          </cell>
          <cell r="L724">
            <v>112500.5</v>
          </cell>
        </row>
        <row r="725">
          <cell r="A725" t="str">
            <v>Veteran's Cane</v>
          </cell>
          <cell r="L725">
            <v>55</v>
          </cell>
        </row>
        <row r="726">
          <cell r="A726" t="str">
            <v>Vicious Rapier, +1</v>
          </cell>
          <cell r="L726">
            <v>6875.25</v>
          </cell>
        </row>
        <row r="727">
          <cell r="A727" t="str">
            <v>Vicious Weapon (any weapon)</v>
          </cell>
          <cell r="L727">
            <v>2175</v>
          </cell>
        </row>
        <row r="728">
          <cell r="A728" t="str">
            <v>Vorpal Sword</v>
          </cell>
          <cell r="L728">
            <v>49500</v>
          </cell>
        </row>
        <row r="729">
          <cell r="A729" t="str">
            <v>Voting Kit</v>
          </cell>
          <cell r="L729">
            <v>60</v>
          </cell>
        </row>
        <row r="730">
          <cell r="A730" t="str">
            <v>Vox Seeker</v>
          </cell>
          <cell r="L730">
            <v>80</v>
          </cell>
        </row>
        <row r="731">
          <cell r="A731" t="str">
            <v>Voyager Staff</v>
          </cell>
          <cell r="L731">
            <v>20875.125</v>
          </cell>
        </row>
        <row r="732">
          <cell r="A732" t="str">
            <v>Walloping Ammunition</v>
          </cell>
          <cell r="L732">
            <v>45</v>
          </cell>
        </row>
        <row r="733">
          <cell r="A733" t="str">
            <v>Wand Of Binding</v>
          </cell>
          <cell r="L733">
            <v>6250</v>
          </cell>
        </row>
        <row r="734">
          <cell r="A734" t="str">
            <v>Wand Of Conducting</v>
          </cell>
          <cell r="L734">
            <v>75</v>
          </cell>
        </row>
        <row r="735">
          <cell r="A735" t="str">
            <v>Wand Of Enemy Detection</v>
          </cell>
          <cell r="L735">
            <v>3875</v>
          </cell>
        </row>
        <row r="736">
          <cell r="A736" t="str">
            <v>Wand Of Entangle</v>
          </cell>
          <cell r="L736">
            <v>312.625</v>
          </cell>
        </row>
        <row r="737">
          <cell r="A737" t="str">
            <v>Wand Of Fear</v>
          </cell>
          <cell r="L737">
            <v>6625</v>
          </cell>
        </row>
        <row r="738">
          <cell r="A738" t="str">
            <v>Wand Of Fireballs</v>
          </cell>
          <cell r="L738">
            <v>18400</v>
          </cell>
        </row>
        <row r="739">
          <cell r="A739" t="str">
            <v>Wand Of Lightning Bolts</v>
          </cell>
          <cell r="L739">
            <v>18400</v>
          </cell>
        </row>
        <row r="740">
          <cell r="A740" t="str">
            <v>Wand Of Magic Detection</v>
          </cell>
          <cell r="L740">
            <v>825</v>
          </cell>
        </row>
        <row r="741">
          <cell r="A741" t="str">
            <v>Wand Of Magic Missiles</v>
          </cell>
          <cell r="L741">
            <v>4150</v>
          </cell>
        </row>
        <row r="742">
          <cell r="A742" t="str">
            <v>Wand Of Paralysis</v>
          </cell>
          <cell r="L742">
            <v>10125</v>
          </cell>
        </row>
        <row r="743">
          <cell r="A743" t="str">
            <v>Wand Of Polymorph</v>
          </cell>
          <cell r="L743">
            <v>26500</v>
          </cell>
        </row>
        <row r="744">
          <cell r="A744" t="str">
            <v>Wand Of Pyrotechnics</v>
          </cell>
          <cell r="L744">
            <v>62.5</v>
          </cell>
        </row>
        <row r="745">
          <cell r="A745" t="str">
            <v>Wand Of Scowls</v>
          </cell>
          <cell r="L745">
            <v>60</v>
          </cell>
        </row>
        <row r="746">
          <cell r="A746" t="str">
            <v>Wand Of Secrets</v>
          </cell>
          <cell r="L746">
            <v>812.5</v>
          </cell>
        </row>
        <row r="747">
          <cell r="A747" t="str">
            <v>Wand Of Smiles</v>
          </cell>
          <cell r="L747">
            <v>60</v>
          </cell>
        </row>
        <row r="748">
          <cell r="A748" t="str">
            <v>Wand Of The War Mage +1</v>
          </cell>
          <cell r="L748">
            <v>800</v>
          </cell>
        </row>
        <row r="749">
          <cell r="A749" t="str">
            <v>Wand Of The War Mage +2</v>
          </cell>
          <cell r="L749">
            <v>4400</v>
          </cell>
        </row>
        <row r="750">
          <cell r="A750" t="str">
            <v>Wand Of The War Mage +3</v>
          </cell>
          <cell r="L750">
            <v>16600</v>
          </cell>
        </row>
        <row r="751">
          <cell r="A751" t="str">
            <v>Wand Of Viscid Globs</v>
          </cell>
          <cell r="L751">
            <v>3887.625</v>
          </cell>
        </row>
        <row r="752">
          <cell r="A752" t="str">
            <v>Wand Of Web</v>
          </cell>
          <cell r="L752">
            <v>4125</v>
          </cell>
        </row>
        <row r="753">
          <cell r="A753" t="str">
            <v>Wand Of Winter</v>
          </cell>
          <cell r="L753">
            <v>5487.625</v>
          </cell>
        </row>
        <row r="754">
          <cell r="A754" t="str">
            <v>Wand Of Wonder</v>
          </cell>
          <cell r="L754">
            <v>4562.625</v>
          </cell>
        </row>
        <row r="755">
          <cell r="A755" t="str">
            <v>Wand Sheath</v>
          </cell>
          <cell r="L755">
            <v>67.5</v>
          </cell>
        </row>
        <row r="756">
          <cell r="A756" t="str">
            <v>Wand Sheath</v>
          </cell>
          <cell r="L756">
            <v>67.5</v>
          </cell>
        </row>
        <row r="757">
          <cell r="A757" t="str">
            <v>Wave</v>
          </cell>
          <cell r="L757">
            <v>112500.5</v>
          </cell>
        </row>
        <row r="758">
          <cell r="A758" t="str">
            <v>Waythe (greatsword)</v>
          </cell>
          <cell r="L758">
            <v>87250.25</v>
          </cell>
        </row>
        <row r="759">
          <cell r="A759" t="str">
            <v>Weapon of Certain Death</v>
          </cell>
          <cell r="L759">
            <v>4187.625</v>
          </cell>
        </row>
        <row r="760">
          <cell r="A760" t="str">
            <v>Weapon Of Warning</v>
          </cell>
          <cell r="L760">
            <v>30200</v>
          </cell>
        </row>
        <row r="761">
          <cell r="A761" t="str">
            <v>Weapon, +1</v>
          </cell>
          <cell r="L761">
            <v>750</v>
          </cell>
        </row>
        <row r="762">
          <cell r="A762" t="str">
            <v>Weapon, +2</v>
          </cell>
          <cell r="L762">
            <v>3250</v>
          </cell>
        </row>
        <row r="763">
          <cell r="A763" t="str">
            <v>Weapon, +3</v>
          </cell>
          <cell r="L763">
            <v>15500</v>
          </cell>
        </row>
        <row r="764">
          <cell r="A764" t="str">
            <v>Weird Tank</v>
          </cell>
          <cell r="L764">
            <v>4537.625</v>
          </cell>
        </row>
        <row r="765">
          <cell r="A765" t="str">
            <v>Well Of Many Worlds</v>
          </cell>
          <cell r="L765">
            <v>101250.25</v>
          </cell>
        </row>
        <row r="766">
          <cell r="A766" t="str">
            <v>Wheel Of Stars</v>
          </cell>
          <cell r="L766">
            <v>18875.125</v>
          </cell>
        </row>
        <row r="767">
          <cell r="A767" t="str">
            <v>Wheel Of Wind And Water</v>
          </cell>
          <cell r="L767">
            <v>337.625</v>
          </cell>
        </row>
        <row r="768">
          <cell r="A768" t="str">
            <v>Wheel Of Wind And Water</v>
          </cell>
          <cell r="L768">
            <v>337.625</v>
          </cell>
        </row>
        <row r="769">
          <cell r="A769" t="str">
            <v>Whelm</v>
          </cell>
          <cell r="L769">
            <v>112500.5</v>
          </cell>
        </row>
        <row r="770">
          <cell r="A770" t="str">
            <v>White Dragon Mask</v>
          </cell>
          <cell r="L770">
            <v>112500.5</v>
          </cell>
        </row>
        <row r="771">
          <cell r="A771" t="str">
            <v>Wind Fan</v>
          </cell>
          <cell r="L771">
            <v>825</v>
          </cell>
        </row>
        <row r="772">
          <cell r="A772" t="str">
            <v>Windvane</v>
          </cell>
          <cell r="L772">
            <v>90250.25</v>
          </cell>
        </row>
        <row r="773">
          <cell r="A773" t="str">
            <v>Winged Boots</v>
          </cell>
          <cell r="L773">
            <v>6500</v>
          </cell>
        </row>
        <row r="774">
          <cell r="A774" t="str">
            <v>Wings Of Flying</v>
          </cell>
          <cell r="L774">
            <v>4300</v>
          </cell>
        </row>
        <row r="775">
          <cell r="A775" t="str">
            <v>Wingwear</v>
          </cell>
          <cell r="L775">
            <v>312.625</v>
          </cell>
        </row>
        <row r="776">
          <cell r="A776" t="str">
            <v>Winters Dark Bite</v>
          </cell>
          <cell r="L776">
            <v>325.25</v>
          </cell>
        </row>
        <row r="777">
          <cell r="A777" t="str">
            <v>Wreath of the Prism</v>
          </cell>
          <cell r="L777">
            <v>112500.5</v>
          </cell>
        </row>
        <row r="778">
          <cell r="A778" t="str">
            <v>Xorian Wenge Focus</v>
          </cell>
          <cell r="L778">
            <v>60</v>
          </cell>
        </row>
        <row r="779">
          <cell r="A779" t="str">
            <v>Xorian Wenge Focus</v>
          </cell>
          <cell r="L779">
            <v>60</v>
          </cell>
        </row>
        <row r="780">
          <cell r="A780" t="str">
            <v>Yklwa, +1</v>
          </cell>
          <cell r="L780">
            <v>325.25</v>
          </cell>
        </row>
        <row r="781">
          <cell r="A781" t="str">
            <v>Yklwa, +2</v>
          </cell>
          <cell r="L781">
            <v>6875.25</v>
          </cell>
        </row>
        <row r="782">
          <cell r="A782" t="str">
            <v>Yklwa, +3</v>
          </cell>
          <cell r="L782">
            <v>31250.25</v>
          </cell>
        </row>
      </sheetData>
    </sheetDataSet>
  </externalBook>
</externalLink>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8" xr:uid="{3867DE4B-AF7B-4340-8C60-1781E49AFD7B}" name="Table2" displayName="Table2" ref="A2:L189" totalsRowShown="0" headerRowDxfId="2233" dataDxfId="2220">
  <sortState xmlns:xlrd2="http://schemas.microsoft.com/office/spreadsheetml/2017/richdata2" ref="A3:L189">
    <sortCondition descending="1" ref="B2:B189"/>
  </sortState>
  <tableColumns count="12">
    <tableColumn id="1" xr3:uid="{895FEA60-B2F7-46E3-9810-AD35FA43C3E2}" name="Name" dataDxfId="2232"/>
    <tableColumn id="2" xr3:uid="{7CEAC785-5E08-4D41-886F-6550E3CDC522}" name=" Base Cost" dataDxfId="2231"/>
    <tableColumn id="3" xr3:uid="{059EBEDF-4580-42F6-BED8-6F6C8709D38B}" name="Lbs" dataDxfId="2230"/>
    <tableColumn id="4" xr3:uid="{581EBE05-061D-4631-B38E-F338D5E8FE53}" name="Your Price (gp)" dataDxfId="2229">
      <calculatedColumnFormula>B3*$O$6</calculatedColumnFormula>
    </tableColumn>
    <tableColumn id="5" xr3:uid="{5793E655-5897-421E-9A89-9025F6D8B535}" name="=" dataDxfId="2228"/>
    <tableColumn id="6" xr3:uid="{0CCAB7E7-1AD6-4608-91F0-3395F80EC9A1}" name="GP" dataDxfId="2227">
      <calculatedColumnFormula>_xlfn.FLOOR.MATH(D3,1)</calculatedColumnFormula>
    </tableColumn>
    <tableColumn id="7" xr3:uid="{B4C5F17E-9BBF-4775-8FA9-87888EE42F40}" name="G" dataDxfId="2226"/>
    <tableColumn id="8" xr3:uid="{E3269524-7B03-40F2-8ACD-A8948A3FC809}" name="SP" dataDxfId="2225">
      <calculatedColumnFormula>_xlfn.FLOOR.MATH(((D3-F3)*10), 1)</calculatedColumnFormula>
    </tableColumn>
    <tableColumn id="9" xr3:uid="{6B3A16DC-09C4-4D65-91E3-FEA8F7837A1A}" name="S" dataDxfId="2224"/>
    <tableColumn id="10" xr3:uid="{C41AB83F-735F-4FBB-BCF2-F5251D54F123}" name="CP" dataDxfId="2223">
      <calculatedColumnFormula>((D3-F3)*10-H3)*10</calculatedColumnFormula>
    </tableColumn>
    <tableColumn id="11" xr3:uid="{C62384A3-2D42-4986-8B94-BBD42F0E0F22}" name="C" dataDxfId="2222"/>
    <tableColumn id="12" xr3:uid="{7F480FCF-D276-466C-9ACE-392058A9FE0E}" name="Marks" dataDxfId="2221">
      <calculatedColumnFormula>_xlfn.FLOOR.MATH(D3/'[1]Mark Conv'!$E$5,0.01)</calculatedColumnFormula>
    </tableColumn>
  </tableColumns>
  <tableStyleInfo name="TableStyleLight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7" xr:uid="{26FE8FAD-C6DA-43D2-9973-110AB5310422}" name="Table5" displayName="Table5" ref="A2:K783" totalsRowShown="0" headerRowDxfId="2246" dataDxfId="2234">
  <sortState xmlns:xlrd2="http://schemas.microsoft.com/office/spreadsheetml/2017/richdata2" ref="A3:K783">
    <sortCondition ref="A2:A783"/>
  </sortState>
  <tableColumns count="11">
    <tableColumn id="1" xr3:uid="{00000000-0010-0000-0300-000001000000}" name="Name" dataDxfId="2245">
      <calculatedColumnFormula>'[1]Magic Number Crunch'!A2</calculatedColumnFormula>
    </tableColumn>
    <tableColumn id="2" xr3:uid="{00000000-0010-0000-0300-000002000000}" name=" Base Cost" dataDxfId="2244">
      <calculatedColumnFormula>'[1]Magic Number Crunch'!L2</calculatedColumnFormula>
    </tableColumn>
    <tableColumn id="3" xr3:uid="{00000000-0010-0000-0300-000003000000}" name="Your Price (gp)" dataDxfId="2243">
      <calculatedColumnFormula>B3*$N$6*$N$11</calculatedColumnFormula>
    </tableColumn>
    <tableColumn id="4" xr3:uid="{00000000-0010-0000-0300-000004000000}" name="=" dataDxfId="2242"/>
    <tableColumn id="5" xr3:uid="{00000000-0010-0000-0300-000005000000}" name="GP" dataDxfId="2241">
      <calculatedColumnFormula>_xlfn.FLOOR.MATH(C3,1)</calculatedColumnFormula>
    </tableColumn>
    <tableColumn id="6" xr3:uid="{00000000-0010-0000-0300-000006000000}" name="G" dataDxfId="2240"/>
    <tableColumn id="7" xr3:uid="{00000000-0010-0000-0300-000007000000}" name="SP" dataDxfId="2239">
      <calculatedColumnFormula>_xlfn.FLOOR.MATH(((C3-E3)*10), 1)</calculatedColumnFormula>
    </tableColumn>
    <tableColumn id="8" xr3:uid="{00000000-0010-0000-0300-000008000000}" name="S" dataDxfId="2238"/>
    <tableColumn id="9" xr3:uid="{00000000-0010-0000-0300-000009000000}" name="CP" dataDxfId="2237">
      <calculatedColumnFormula>((C3-E3)*10-G3)*10</calculatedColumnFormula>
    </tableColumn>
    <tableColumn id="10" xr3:uid="{00000000-0010-0000-0300-00000A000000}" name="C" dataDxfId="2236"/>
    <tableColumn id="11" xr3:uid="{00000000-0010-0000-0300-00000B000000}" name="Marks" dataDxfId="2235">
      <calculatedColumnFormula>_xlfn.FLOOR.MATH(C3/'[1]Mark Conv'!$E$5,0.01)</calculatedColumnFormula>
    </tableColumn>
  </tableColumns>
  <tableStyleInfo name="TableStyleLight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2802B106-0A47-45D6-AD2B-114CE9304010}" name="Таблиця13" displayName="Таблиця13" ref="N1:AF59" totalsRowShown="0" headerRowDxfId="2249">
  <autoFilter ref="N1:AF59" xr:uid="{B47334C6-7B03-42D3-9CE8-99FA8FD8F4A0}"/>
  <tableColumns count="19">
    <tableColumn id="1" xr3:uid="{07998D14-4D70-49D2-AF3B-998BB7A5B06E}" name="usless items"/>
    <tableColumn id="2" xr3:uid="{58910206-0A9C-471E-9C41-699A8FB79846}" name="full range"/>
    <tableColumn id="3" xr3:uid="{6D9C8406-725D-4889-A333-7D27904EFC96}" name="weapon exclusive"/>
    <tableColumn id="4" xr3:uid="{5557C5BF-3F23-4D25-A0C8-DDAFFFF2E066}" name="armour exclusive"/>
    <tableColumn id="5" xr3:uid="{5034DCAE-AAD0-470A-9F83-27961CC26348}" name="mundane"/>
    <tableColumn id="6" xr3:uid="{C5A0A97A-B684-4D9A-BE0C-19716DCD81D3}" name="full"/>
    <tableColumn id="7" xr3:uid="{B5F1D017-7D34-4140-869B-1B61E88F50B1}" name="amour"/>
    <tableColumn id="8" xr3:uid="{269B555F-7641-411E-B9A2-66356D75B3F0}" name="weapons"/>
    <tableColumn id="9" xr3:uid="{07F932DC-07BD-47F9-A8FD-96E6D3A063C5}" name="usless spells"/>
    <tableColumn id="10" xr3:uid="{D438776B-D4C7-4F13-A1DC-9E20D71D2AC0}" name="all spells"/>
    <tableColumn id="11" xr3:uid="{935ABB53-DAED-407B-9B2B-E6DF90D1F8AC}" name="comabt spells"/>
    <tableColumn id="12" xr3:uid="{E94CEBC3-1750-42A3-823F-147063231F75}" name="sentience"/>
    <tableColumn id="13" xr3:uid="{1E338130-4EA5-4659-8734-862985E2B432}" name="elements"/>
    <tableColumn id="14" xr3:uid="{8622EF3A-A687-4424-93E5-15460F737FBD}" name="`resistance"/>
    <tableColumn id="15" xr3:uid="{906C5C9B-AB82-456E-8F78-3DE924FFF76D}" name="gtrove"/>
    <tableColumn id="16" xr3:uid="{A07A953E-5067-44DD-84F0-6FD15CEEC52C}" name="t    Gear"/>
    <tableColumn id="17" xr3:uid="{22CEE9C2-3B20-4998-AFC4-EC7D15F8E941}" name="shops"/>
    <tableColumn id="18" xr3:uid="{D6FF21B0-B322-475C-8C8A-97AEC1ABD699}" name="race"/>
    <tableColumn id="19" xr3:uid="{0E87BFAF-37E6-4441-A003-B14A9C7F5B6C}" name="class"/>
  </tableColumns>
  <tableStyleInfo name="TableStyleMedium2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83F39788-6E52-4EA4-A2F9-5BA530545FD5}" name="Таблиця14" displayName="Таблиця14" ref="G48:I52" totalsRowShown="0">
  <autoFilter ref="G48:I52" xr:uid="{F2670FBD-9F91-4A84-9E73-CAEACA91DA6F}"/>
  <tableColumns count="3">
    <tableColumn id="1" xr3:uid="{44264C31-3CA4-40E6-B989-00BFC7F16FAE}" name="d100"/>
    <tableColumn id="2" xr3:uid="{36DE954E-1979-4F2E-93A7-D6FC631DE915}" name="low range"/>
    <tableColumn id="3" xr3:uid="{B35564D5-C96C-4629-9A6A-81CFDEAD2408}" name="quality"/>
  </tableColumns>
  <tableStyleInfo name="TableStyleDark1"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08B1011B-1DC3-40BA-BB7B-385B054CCA3C}" name="Таблиця3" displayName="Таблиця3" ref="A3:M56" totalsRowShown="0">
  <autoFilter ref="A3:M56" xr:uid="{5AC08987-746A-490B-8BE8-291C94AC92CF}"/>
  <tableColumns count="13">
    <tableColumn id="1" xr3:uid="{A4ACC790-18D1-4671-8FCF-BA645622B3A5}" name="SETTLEMENT"/>
    <tableColumn id="12" xr3:uid="{F9B5C917-16C9-4AD7-9AE8-F10004FCA13E}" name="TYPE"/>
    <tableColumn id="13" xr3:uid="{001A40F8-DC13-4960-A560-22686479900D}" name="MARKET CLASS"/>
    <tableColumn id="2" xr3:uid="{F32B8687-8A65-46D0-9DC9-7C78D71EBEBA}" name="POPULATION"/>
    <tableColumn id="3" xr3:uid="{3C53F961-3EB0-475C-8984-21461BD00A77}" name="LORD"/>
    <tableColumn id="4" xr3:uid="{9602E9D3-95A1-492B-A01D-5D9F6060A7A1}" name="Crown Tax"/>
    <tableColumn id="5" xr3:uid="{1CB9073A-D7ED-4306-B363-B2CD685BECA0}" name="Sales Tax"/>
    <tableColumn id="6" xr3:uid="{2247A877-D94A-4E6F-AE94-81A857BD26A1}" name="Adventure"/>
    <tableColumn id="7" xr3:uid="{71440DBD-2B82-44E5-90A7-23335749B038}" name="Normal"/>
    <tableColumn id="8" xr3:uid="{2713FD7E-404B-49D8-AFD3-EA87363BC297}" name="Luxury"/>
    <tableColumn id="9" xr3:uid="{63F5DCB3-6998-4D0B-821C-E5CB17C52509}" name="Merchant Houses/Industry"/>
    <tableColumn id="10" xr3:uid="{1752D0FB-93B0-495E-8A05-0BFD35A5B705}" name="Merchantile Goods"/>
    <tableColumn id="11" xr3:uid="{30B07FD2-C922-48D1-9950-698D2FB66E97}" name="Nobles and lords"/>
  </tableColumns>
  <tableStyleInfo name="TableStyleMedium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35AEF8B4-12DE-4D6A-997D-15076C306C01}" name="Таблиця12" displayName="Таблиця12" ref="K7:L12" totalsRowShown="0">
  <autoFilter ref="K7:L12" xr:uid="{F42B93A3-BB8A-4E4B-8987-F2FD6C32D766}"/>
  <tableColumns count="2">
    <tableColumn id="1" xr3:uid="{F4E47AEC-0A6B-472D-85F9-F20D4A9314EA}" name="Fighter Level"/>
    <tableColumn id="2" xr3:uid="{24B025C2-3634-400D-A228-5ACADB9113F6}" name="Feature"/>
  </tableColumns>
  <tableStyleInfo name="TableStyleMedium1"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9" xr:uid="{3C905E53-C839-468D-8FED-455E7C8B8CF0}" name="Таблиця19" displayName="Таблиця19" ref="C12:D17" totalsRowShown="0">
  <autoFilter ref="C12:D17" xr:uid="{19C53C85-048F-41F1-BCF3-1821F31686B9}"/>
  <tableColumns count="2">
    <tableColumn id="1" xr3:uid="{33CBCC55-8DFA-4275-B1EE-CFE41B259C6B}" name="#"/>
    <tableColumn id="2" xr3:uid="{BB46CF56-49BC-4854-AE6B-7B9D85CE8A80}" name="1. Assault/Raid"/>
  </tableColumns>
  <tableStyleInfo name="TableStyleLight7"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0" xr:uid="{53CF8D29-970D-46E8-9BC4-2F7312B7613D}" name="Таблиця20" displayName="Таблиця20" ref="C21:D29" totalsRowShown="0">
  <autoFilter ref="C21:D29" xr:uid="{54585CBD-F99C-465E-AA7A-4D80349F7B5F}"/>
  <tableColumns count="2">
    <tableColumn id="1" xr3:uid="{F34325E7-129D-4C0E-9AEA-6C7FB8A1DA83}" name="#"/>
    <tableColumn id="2" xr3:uid="{07150DE2-83B0-4F3D-B5B4-6D838ACAAEDA}" name="1. Extraction (Voluntary/Involuntary)"/>
  </tableColumns>
  <tableStyleInfo name="TableStyleLight7"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1" xr:uid="{6F0A07F5-27BE-4629-8476-C0595E6755D7}" name="Таблиця21" displayName="Таблиця21" ref="C35:D40" totalsRowShown="0">
  <autoFilter ref="C35:D40" xr:uid="{E27AE931-1BC3-4811-A8A0-920B06FE4E95}"/>
  <tableColumns count="2">
    <tableColumn id="1" xr3:uid="{698EAE7F-6C9F-485B-BCF8-FA3D1074E7A0}" name="#"/>
    <tableColumn id="2" xr3:uid="{74449FB3-5837-472D-A902-7E7633034EB7}" name="From"/>
  </tableColumns>
  <tableStyleInfo name="TableStyleLight7"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2" xr:uid="{D1F961CF-0261-4A23-9957-4A625932FE19}" name="Таблиця22" displayName="Таблиця22" ref="J44:K50" totalsRowShown="0">
  <autoFilter ref="J44:K50" xr:uid="{725AB38B-46C4-4E10-946E-3FF7F9109D4D}"/>
  <tableColumns count="2">
    <tableColumn id="1" xr3:uid="{AD08A473-4697-4150-B653-8AD05ECC18D6}" name="#"/>
    <tableColumn id="2" xr3:uid="{C484B834-7A8E-4BD1-B015-6AFD0EE9FFA3}" name="1. Bounty" dataDxfId="2247"/>
  </tableColumns>
  <tableStyleInfo name="TableStyleLight21"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3" xr:uid="{8C6C7A5B-CA11-4399-9A0F-F74189AAFB4C}" name="Таблиця23" displayName="Таблиця23" ref="C44:D51" totalsRowShown="0">
  <autoFilter ref="C44:D51" xr:uid="{A29D2522-DC32-4CE4-8E3E-C25A267AA375}"/>
  <tableColumns count="2">
    <tableColumn id="1" xr3:uid="{6F44E8F0-7845-417F-B6A4-F5B11875C35B}" name="#"/>
    <tableColumn id="2" xr3:uid="{CDA78C10-1E7D-4782-9DCC-952E1B5F17A7}" name="1. Theft"/>
  </tableColumns>
  <tableStyleInfo name="TableStyleLight7"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4" xr:uid="{3BA0638A-EA95-45DB-B366-19116C05B77F}" name="Таблиця24" displayName="Таблиця24" ref="P21:Q23" totalsRowShown="0">
  <autoFilter ref="P21:Q23" xr:uid="{222EA157-D6E5-439C-8C24-80C0EA92E3B7}"/>
  <tableColumns count="2">
    <tableColumn id="1" xr3:uid="{C11CC079-29F7-4773-9AA5-9BF88463E038}" name="#"/>
    <tableColumn id="2" xr3:uid="{07DB8B32-A499-42E6-A4A8-4B2B64677CAB}" name="2. Caravan"/>
  </tableColumns>
  <tableStyleInfo name="TableStyleLight7"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5" xr:uid="{DA88FA6A-BD87-4DD5-9DF4-9D836FB107DE}" name="Таблиця25" displayName="Таблиця25" ref="F12:G17" totalsRowShown="0">
  <autoFilter ref="F12:G17" xr:uid="{4C873728-C2F6-4365-B3B2-442AAD32F9F7}"/>
  <tableColumns count="2">
    <tableColumn id="1" xr3:uid="{B1336AB1-3524-4028-B2C3-CCCFC263FEB3}" name="#"/>
    <tableColumn id="2" xr3:uid="{6DF849CA-2410-4C3B-A4B1-2F9584100706}" name="Assault/Raid: "/>
  </tableColumns>
  <tableStyleInfo name="TableStyleLight13"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6" xr:uid="{57732384-4A26-4095-B071-2921C36A19EB}" name="Таблиця26" displayName="Таблиця26" ref="F21:G29" totalsRowShown="0">
  <autoFilter ref="F21:G29" xr:uid="{95A97311-B441-4C8D-8C96-645B19749DC5}"/>
  <tableColumns count="2">
    <tableColumn id="1" xr3:uid="{04636525-376D-4A84-8281-C0D562DDEF61}" name="#"/>
    <tableColumn id="2" xr3:uid="{ABED0167-A749-48D8-A693-967C79A0E7D1}" name="Extraction:"/>
  </tableColumns>
  <tableStyleInfo name="TableStyleLight13"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7" xr:uid="{0FF23FCE-A29E-4D53-83F4-3BD7B26AEE64}" name="Таблиця27" displayName="Таблиця27" ref="P41:Q47" totalsRowShown="0">
  <autoFilter ref="P41:Q47" xr:uid="{44921E29-8AFF-4581-8563-6673E39C6248}"/>
  <tableColumns count="2">
    <tableColumn id="1" xr3:uid="{2EAC36C2-2808-4DF2-93E2-C54D10C52E38}" name="#"/>
    <tableColumn id="2" xr3:uid="{16010F01-9A2B-4322-ACF9-8C66E59C4251}" name="Theft:"/>
  </tableColumns>
  <tableStyleInfo name="TableStyleLight13"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8" xr:uid="{4CF5C338-2E52-4DE8-AB35-BC23E86AE4D5}" name="Таблиця28" displayName="Таблиця28" ref="P50:Q56" totalsRowShown="0">
  <autoFilter ref="P50:Q56" xr:uid="{291EBE95-4233-4A9B-B014-33770E4CD855}"/>
  <tableColumns count="2">
    <tableColumn id="1" xr3:uid="{2D9AC811-9B51-4F3E-86DA-5D473FEC10A1}" name="#"/>
    <tableColumn id="2" xr3:uid="{0D99EDC2-8798-4165-BDE9-48C934745354}" name="Bounty:"/>
  </tableColumns>
  <tableStyleInfo name="TableStyleLight13"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9" xr:uid="{EC0CDB69-678D-481D-B8CC-F8F7B24BFA39}" name="Таблиця29" displayName="Таблиця29" ref="P59:Q63" totalsRowShown="0">
  <autoFilter ref="P59:Q63" xr:uid="{9ACCB86F-9C21-4A66-B315-59A662B0DE0B}"/>
  <tableColumns count="2">
    <tableColumn id="1" xr3:uid="{FDD9D4B9-AB6B-446A-9B58-83D4C9FAF350}" name="#"/>
    <tableColumn id="2" xr3:uid="{828CE9CA-9675-4A86-A4D4-99312872379E}" name="Escort:"/>
  </tableColumns>
  <tableStyleInfo name="TableStyleLight13" showFirstColumn="0" showLastColumn="0"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0" xr:uid="{7E92D3C3-9599-4997-B603-4C0852ADB15F}" name="Таблиця30" displayName="Таблиця30" ref="P65:Q71" totalsRowShown="0">
  <autoFilter ref="P65:Q71" xr:uid="{1DDF93E8-2D69-4537-806A-0FEBB1397C3F}"/>
  <tableColumns count="2">
    <tableColumn id="1" xr3:uid="{1EF7DACC-2065-4705-BD48-54AD69C0A39C}" name="#"/>
    <tableColumn id="2" xr3:uid="{87101F54-E206-4255-99FE-3B9D54801FB4}" name="Coup d'eat:"/>
  </tableColumns>
  <tableStyleInfo name="TableStyleLight13" showFirstColumn="0" showLastColumn="0" showRowStripes="1" showColumnStripes="0"/>
</table>
</file>

<file path=xl/tables/table1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1" xr:uid="{B66FF2C8-D129-4281-9E69-5515A420ABA7}" name="Таблиця31" displayName="Таблиця31" ref="M65:N71" totalsRowShown="0">
  <autoFilter ref="M65:N71" xr:uid="{ED4B0E86-C071-404D-A142-E42429E5D6E2}"/>
  <tableColumns count="2">
    <tableColumn id="1" xr3:uid="{EE3746EB-9BCE-4A78-B5E0-A92F9D701F95}" name="#"/>
    <tableColumn id="2" xr3:uid="{9527533B-33CF-45E1-A894-BC3CE9FB5AC1}" name="Duel/Contest:"/>
  </tableColumns>
  <tableStyleInfo name="TableStyleLight13" showFirstColumn="0" showLastColumn="0" showRowStripes="1" showColumnStripes="0"/>
</table>
</file>

<file path=xl/tables/table2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2" xr:uid="{F59EE919-C847-4670-AFB9-0CC93D508491}" name="Таблиця32" displayName="Таблиця32" ref="M75:N81" totalsRowShown="0">
  <autoFilter ref="M75:N81" xr:uid="{B828C655-E8E9-491B-87F0-EAFC4095FD81}"/>
  <tableColumns count="2">
    <tableColumn id="1" xr3:uid="{B5F86593-F48C-49F7-A6B2-8F431FBBD577}" name="#"/>
    <tableColumn id="2" xr3:uid="{EDBDA908-2B08-4421-94BE-6DBB164C3B50}" name="Assassination:"/>
  </tableColumns>
  <tableStyleInfo name="TableStyleLight13" showFirstColumn="0" showLastColumn="0" showRowStripes="1" showColumnStripes="0"/>
</table>
</file>

<file path=xl/tables/table2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3" xr:uid="{829B3605-3DD8-4F80-B6EA-E83A69AB18AB}" name="Таблиця33" displayName="Таблиця33" ref="M84:N91" totalsRowShown="0">
  <autoFilter ref="M84:N91" xr:uid="{69F11976-FEDA-4263-ADFF-62C7597F93E8}"/>
  <tableColumns count="2">
    <tableColumn id="1" xr3:uid="{6053775A-D555-4950-AD9F-F5BEFBA4DA84}" name="#"/>
    <tableColumn id="2" xr3:uid="{FB41BB55-D6FF-44EA-8D2B-B1136568D642}" name="Sabotage:"/>
  </tableColumns>
  <tableStyleInfo name="TableStyleLight13" showFirstColumn="0" showLastColumn="0" showRowStripes="1" showColumnStripes="0"/>
</table>
</file>

<file path=xl/tables/table2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4" xr:uid="{FE7EC445-549C-4E7B-8A30-B523F58886D9}" name="Таблиця34" displayName="Таблиця34" ref="M94:N98" totalsRowShown="0">
  <autoFilter ref="M94:N98" xr:uid="{66ECD308-3D8B-4E2F-BA63-C0A66A061ACB}"/>
  <tableColumns count="2">
    <tableColumn id="1" xr3:uid="{500E0138-3199-43E0-A267-B3CADDCDC07C}" name="#"/>
    <tableColumn id="2" xr3:uid="{D19120BA-04CD-4B85-8A1B-479EB25FC2A2}" name="Exploration:"/>
  </tableColumns>
  <tableStyleInfo name="TableStyleLight13" showFirstColumn="0" showLastColumn="0" showRowStripes="1" showColumnStripes="0"/>
</table>
</file>

<file path=xl/tables/table2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5" xr:uid="{AC3BF2D2-9928-4BE1-817D-1E7DB0713744}" name="Таблиця35" displayName="Таблиця35" ref="M108:N113" totalsRowShown="0">
  <autoFilter ref="M108:N113" xr:uid="{362790E0-04FA-4552-9F5E-D6EDEEDC7FE3}"/>
  <tableColumns count="2">
    <tableColumn id="1" xr3:uid="{5B7F8ED2-46A4-4462-B312-DD6D6220A341}" name="#"/>
    <tableColumn id="2" xr3:uid="{380C2782-D247-4240-B07D-83A5032A5559}" name="Skill:"/>
  </tableColumns>
  <tableStyleInfo name="TableStyleLight13" showFirstColumn="0" showLastColumn="0" showRowStripes="1" showColumnStripes="0"/>
</table>
</file>

<file path=xl/tables/table2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6" xr:uid="{7C7ED029-726F-4C8D-8039-783C0C6E020B}" name="Таблиця36" displayName="Таблиця36" ref="M100:N105" totalsRowShown="0">
  <autoFilter ref="M100:N105" xr:uid="{032ED50E-E02B-4DA8-8875-7EAD6FD9B9AC}"/>
  <tableColumns count="2">
    <tableColumn id="1" xr3:uid="{4970E11E-B16B-4333-B987-6117702DA3E7}" name="#"/>
    <tableColumn id="2" xr3:uid="{24DB3330-6D14-45A1-8156-37E388C24277}" name="Mysteries:"/>
  </tableColumns>
  <tableStyleInfo name="TableStyleLight13" showFirstColumn="0" showLastColumn="0" showRowStripes="1" showColumnStripes="0"/>
</table>
</file>

<file path=xl/tables/table2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0623910E-177A-49AF-8C08-2754A5D96B5A}" name="Таблиця7" displayName="Таблиця7" ref="U3:V103" totalsRowShown="0">
  <autoFilter ref="U3:V103" xr:uid="{C2AF2C65-3F26-408D-98E8-AA2D3BD57728}"/>
  <tableColumns count="2">
    <tableColumn id="1" xr3:uid="{434BF839-29D7-4FEC-8D43-CC2DBA381C6B}" name="Roll 1d100"/>
    <tableColumn id="2" xr3:uid="{774CF98E-DE7F-4400-B259-299B73F456CB}" name="What we learn about you"/>
  </tableColumns>
  <tableStyleInfo name="TableStyleDark7" showFirstColumn="0" showLastColumn="0" showRowStripes="1" showColumnStripes="0"/>
</table>
</file>

<file path=xl/tables/table2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AFD616EC-0F86-487C-8EEF-C6F541753E09}" name="Таблиця8" displayName="Таблиця8" ref="R3:S23" totalsRowShown="0">
  <autoFilter ref="R3:S23" xr:uid="{D5021BFA-8A3D-408B-8E91-3B84B1F30864}"/>
  <tableColumns count="2">
    <tableColumn id="1" xr3:uid="{E0C72E26-728F-40F5-8DE1-BCCF6429F026}" name="Roll 1d20"/>
    <tableColumn id="2" xr3:uid="{E1FEB1BE-CC84-46C1-BF33-5EE84DCDDA24}" name="Interaction"/>
  </tableColumns>
  <tableStyleInfo name="TableStyleDark7" showFirstColumn="0" showLastColumn="0" showRowStripes="1" showColumnStripes="0"/>
</table>
</file>

<file path=xl/tables/table2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E243E42A-8609-4B35-8FF8-7157F9CA32A2}" name="Таблиця9" displayName="Таблиця9" ref="A2:E56" totalsRowShown="0">
  <autoFilter ref="A2:E56" xr:uid="{394A7DDC-F24B-40A4-BA39-E4EA031B549C}"/>
  <tableColumns count="5">
    <tableColumn id="1" xr3:uid="{AB23B8E1-D7BB-4F0A-AC18-B271AE663E7B}" name="d"/>
    <tableColumn id="2" xr3:uid="{9DC29808-C4A7-4B27-B768-BBB92D4E473B}" name="Female"/>
    <tableColumn id="3" xr3:uid="{4A66A618-AC2C-4E68-9618-1BCA05833C9D}" name="Female Noble"/>
    <tableColumn id="4" xr3:uid="{D7361891-B9A2-4214-8C62-F0287178E6C6}" name="Male"/>
    <tableColumn id="5" xr3:uid="{449A2064-4892-4A3F-BF92-96C7F8BCB6B5}" name="Male Noble"/>
  </tableColumns>
  <tableStyleInfo name="TableStyleMedium1" showFirstColumn="0" showLastColumn="0" showRowStripes="1" showColumnStripes="0"/>
</table>
</file>

<file path=xl/tables/table2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9282E748-A1C9-40B1-8C9F-EEAE5640F17B}" name="Таблиця10" displayName="Таблиця10" ref="O3:O186" totalsRowShown="0" headerRowDxfId="2253" dataDxfId="2254">
  <autoFilter ref="O3:O186" xr:uid="{94754976-F22D-4EB3-8550-89A2B6F540D3}"/>
  <tableColumns count="1">
    <tableColumn id="1" xr3:uid="{F0CE72B7-CF13-4D05-B834-F943BDAF2500}" name="#" dataDxfId="2255"/>
  </tableColumns>
  <tableStyleInfo name="TableStyleMedium1" showFirstColumn="0" showLastColumn="0" showRowStripes="1" showColumnStripes="0"/>
</table>
</file>

<file path=xl/tables/table2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285ECB8B-135B-49EA-BB97-8391A7390180}" name="Таблиця1012" displayName="Таблиця1012" ref="P3:P186" totalsRowShown="0" headerRowDxfId="2252" dataDxfId="2251">
  <autoFilter ref="P3:P186" xr:uid="{56AED0C6-A3BA-41C5-AAD7-8AD29EC85F45}"/>
  <tableColumns count="1">
    <tableColumn id="1" xr3:uid="{34E7B62C-4F63-4B1A-AEE0-358BD035E796}" name="Noble Family" dataDxfId="2250"/>
  </tableColumns>
  <tableStyleInfo name="TableStyleMedium1" showFirstColumn="0" showLastColumn="0" showRowStripes="1" showColumnStripes="0"/>
</table>
</file>

<file path=xl/tables/table3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8BB7B579-432C-4BFA-BE99-E26C1B7B9892}" name="Таблиця15" displayName="Таблиця15" ref="G2:I53" totalsRowShown="0">
  <autoFilter ref="G2:I53" xr:uid="{E4120878-4B05-4AC6-AF8A-4C345871C803}"/>
  <tableColumns count="3">
    <tableColumn id="1" xr3:uid="{59D49FB3-6375-4966-A3A9-806956FFD270}" name="#"/>
    <tableColumn id="2" xr3:uid="{E5CCFD7D-E231-40D7-865D-A3E7B55A890F}" name="Female"/>
    <tableColumn id="3" xr3:uid="{35CF40B0-1C5D-42D2-8DC4-92DC029EFD19}" name="Male"/>
  </tableColumns>
  <tableStyleInfo name="TableStyleDark7" showFirstColumn="0" showLastColumn="0" showRowStripes="1" showColumnStripes="0"/>
</table>
</file>

<file path=xl/tables/table3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8143E9DD-FCE5-4263-B607-1346050CD285}" name="Таблиця16" displayName="Таблиця16" ref="K2:L62" totalsRowShown="0" headerRowDxfId="2248">
  <autoFilter ref="K2:L62" xr:uid="{CF720A57-6F68-4D47-A256-9CACDD5AC6CA}"/>
  <tableColumns count="2">
    <tableColumn id="1" xr3:uid="{2A0F9FD4-2222-493F-864E-98244341712A}" name="#"/>
    <tableColumn id="2" xr3:uid="{B8E7771B-E96A-40B7-9C18-42602BE2EA0F}" name="Noble Family"/>
  </tableColumns>
  <tableStyleInfo name="TableStyleDark7" showFirstColumn="0" showLastColumn="0" showRowStripes="1" showColumnStripes="0"/>
</table>
</file>

<file path=xl/tables/table3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4635DACF-9C40-4CDA-B606-D90AAC3F761A}" name="Таблиця17" displayName="Таблиця17" ref="B3:D14" totalsRowShown="0">
  <autoFilter ref="B3:D14" xr:uid="{AEBFD7EE-38DE-4951-94ED-63F0B2188725}"/>
  <tableColumns count="3">
    <tableColumn id="1" xr3:uid="{0C72D742-9BDE-490C-ADC4-DD9F91E58DAE}" name="#"/>
    <tableColumn id="2" xr3:uid="{7A624998-823A-415A-8DD1-39861EC3BD2F}" name="Female">
      <calculatedColumnFormula array="1">INDEX(Аркуш12!$B$3:$B$55,RANDBETWEEN(1,53),1)</calculatedColumnFormula>
    </tableColumn>
    <tableColumn id="3" xr3:uid="{AB31DCF0-C47E-4D66-B4D7-FEC4D29C7E1E}" name="Male">
      <calculatedColumnFormula array="1">INDEX(Аркуш12!$D$3:$D$56,RANDBETWEEN(1,54),1)</calculatedColumnFormula>
    </tableColumn>
  </tableColumns>
  <tableStyleInfo name="TableStyleDark3" showFirstColumn="0" showLastColumn="0" showRowStripes="1" showColumnStripes="0"/>
</table>
</file>

<file path=xl/tables/table3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11DF3181-4031-44FE-B34C-C219D0675D69}" name="Таблиця1719" displayName="Таблиця1719" ref="F3:H14" totalsRowShown="0">
  <autoFilter ref="F3:H14" xr:uid="{8D94251A-2EB5-46E3-91C0-4CAE0C6D521E}"/>
  <tableColumns count="3">
    <tableColumn id="1" xr3:uid="{FCF51B3D-8F54-4CDA-A3BB-D02CAF4F655D}" name="#"/>
    <tableColumn id="2" xr3:uid="{B5D8EC24-E3CB-46BA-B243-CE0149A5B68A}" name="Female">
      <calculatedColumnFormula array="1">INDEX(Таблиця15[Female],RANDBETWEEN(1,51),1)</calculatedColumnFormula>
    </tableColumn>
    <tableColumn id="3" xr3:uid="{1B01783A-C77B-4DA1-985D-A823FDB3AC8C}" name="Male">
      <calculatedColumnFormula array="1">INDEX(Таблиця15[Male],RANDBETWEEN(1,51),1)</calculatedColumnFormula>
    </tableColumn>
  </tableColumns>
  <tableStyleInfo name="TableStyleDark2" showFirstColumn="0" showLastColumn="0" showRowStripes="1" showColumnStripes="0"/>
</table>
</file>

<file path=xl/tables/table3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C7E41E-4FD9-4699-944F-DF16576C5357}" name="Таблиця1" displayName="Таблиця1" ref="A1:I62" totalsRowShown="0" headerRowDxfId="2266" dataDxfId="2265">
  <autoFilter ref="A1:I62" xr:uid="{6C9945FC-91CC-4BB1-88C0-0C3D012CAAFC}"/>
  <tableColumns count="9">
    <tableColumn id="1" xr3:uid="{E134F5EF-F349-43F4-85D6-460E1A49D8CA}" name="Category" dataDxfId="2264"/>
    <tableColumn id="2" xr3:uid="{BB7F054A-7624-4A37-A181-7BA6A3DDBEE4}" name="House" dataDxfId="2263"/>
    <tableColumn id="3" xr3:uid="{1418118B-118F-4D5A-8E65-6ABEC8F223C0}" name="House Lord" dataDxfId="2262"/>
    <tableColumn id="4" xr3:uid="{014D6DB3-DF1B-495B-99C0-C733937362C6}" name="Strongholds" dataDxfId="2261"/>
    <tableColumn id="5" xr3:uid="{A8ACDB32-96C2-44E5-B924-1DFB04FC59C0}" name="Remarks" dataDxfId="2260"/>
    <tableColumn id="6" xr3:uid="{B50FC5E7-0BC1-4AE4-AA80-20F5075FDF22}" name="Стовпець1" dataDxfId="2259"/>
    <tableColumn id="7" xr3:uid="{43CCEC76-EAC8-478D-8356-9AF0AFFAA782}" name="Obarskyr" dataDxfId="2258"/>
    <tableColumn id="8" xr3:uid="{EAE9D2DB-7C18-42E5-86B5-871A81E708B6}" name="Cormyr" dataDxfId="2257"/>
    <tableColumn id="9" xr3:uid="{11E6431E-216F-4048-842A-B2E7E3AAB4D0}" name="Vangy" dataDxfId="2256"/>
  </tableColumns>
  <tableStyleInfo name="TableStyleMedium21" showFirstColumn="0" showLastColumn="0" showRowStripes="1" showColumnStripes="0"/>
</table>
</file>

<file path=xl/tables/table3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82FED5E-C6A3-4E05-8D5F-D87ADBB7D1A0}" name="Таблиця2" displayName="Таблиця2" ref="A3:E16" totalsRowShown="0">
  <autoFilter ref="A3:E16" xr:uid="{F615FB61-2584-47F4-91C2-CC362E165C89}"/>
  <tableColumns count="5">
    <tableColumn id="1" xr3:uid="{74CF92ED-9741-4F0E-A81E-4E72CC458DB0}" name="Purple Dragon Rank"/>
    <tableColumn id="2" xr3:uid="{E1F51928-1B7C-4A77-AF5C-200D1A99ECD1}" name="Earth Equivalent"/>
    <tableColumn id="3" xr3:uid="{F2FBD0D1-54CD-4222-8C82-13E10A12EB90}" name="Tassle Color"/>
    <tableColumn id="4" xr3:uid="{337884DD-85D5-4646-86D5-8A758585ED74}" name="Suggested Pay (gp/month)"/>
    <tableColumn id="5" xr3:uid="{BF9AEE78-C994-4A9C-89F4-6FEE91E0FEEA}" name="Стовпець1"/>
  </tableColumns>
  <tableStyleInfo name="TableStyleDark2" showFirstColumn="0" showLastColumn="0" showRowStripes="1" showColumnStripes="0"/>
</table>
</file>

<file path=xl/tables/table3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DA735CC8-4718-4CA0-9EBB-E3324F5B3453}" name="Таблиця6" displayName="Таблиця6" ref="B2:J320" totalsRowShown="0">
  <autoFilter ref="B2:J320" xr:uid="{B70C0211-FE31-41EF-96ED-698132D6C8D5}"/>
  <tableColumns count="9">
    <tableColumn id="1" xr3:uid="{D42377EF-7A44-4213-B484-A8D32CD102C1}" name="Circle"/>
    <tableColumn id="2" xr3:uid="{C7B1B14E-7708-422C-8A0A-3FF1F1CC5AF1}" name="Name"/>
    <tableColumn id="3" xr3:uid="{B8E7D439-EB1E-44CE-8157-BEDF2EDA23FD}" name="Стовпець1"/>
    <tableColumn id="4" xr3:uid="{DDBCEFFE-B9E8-4E41-A796-743E3CBA1AD6}" name="Level"/>
    <tableColumn id="5" xr3:uid="{82D77846-1B6F-4BB5-B285-412A731E1FC9}" name="Title"/>
    <tableColumn id="6" xr3:uid="{86E1590B-DDC4-4EBD-9DB8-5F68BBFC020A}" name="Diety"/>
    <tableColumn id="7" xr3:uid="{251F7B91-6BB3-4BBF-A890-55075399FAD9}" name="Algn"/>
    <tableColumn id="8" xr3:uid="{9D673331-08BC-4829-8DA0-6599D625E7FB}" name="City"/>
    <tableColumn id="9" xr3:uid="{77C83972-67F1-4687-9C1D-4CE0416BF091}" name="Rmks"/>
  </tableColumns>
  <tableStyleInfo name="TableStyleMedium1" showFirstColumn="0" showLastColumn="0" showRowStripes="1" showColumnStripes="0"/>
</table>
</file>

<file path=xl/tables/table3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66599D1F-0963-499F-8387-0EE1C35A35A8}" name="Таблиця4" displayName="Таблиця4" ref="A1:B127" totalsRowShown="0">
  <autoFilter ref="A1:B127" xr:uid="{CC2F4B24-8717-41CF-9F3F-BC75948FA5DF}"/>
  <tableColumns count="2">
    <tableColumn id="1" xr3:uid="{F702E1C9-35EB-4DCF-ADC2-E97156234468}" name="category"/>
    <tableColumn id="2" xr3:uid="{AAA74563-C080-4528-A5CE-6661E634EC49}" name="name"/>
  </tableColumns>
  <tableStyleInfo name="TableStyleMedium1" showFirstColumn="0" showLastColumn="0" showRowStripes="1" showColumnStripes="0"/>
</table>
</file>

<file path=xl/tables/table3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0AA77AD8-C1FE-46DE-8F15-AB9B96F9A2C3}" name="Таблиця5" displayName="Таблиця5" ref="A3:C21" totalsRowShown="0">
  <autoFilter ref="A3:C21" xr:uid="{99C57B16-41C5-497B-8B10-CAD7FDFBABB7}"/>
  <tableColumns count="3">
    <tableColumn id="1" xr3:uid="{9CBFB24D-CB0C-47A2-9A84-100E365F03C2}" name="Title"/>
    <tableColumn id="2" xr3:uid="{64E38492-9966-4DC3-948C-E902A34F48F0}" name="Duties"/>
    <tableColumn id="3" xr3:uid="{B9D716DC-FEC9-4B28-8633-879364A1CEC8}" name="Name"/>
  </tableColumns>
  <tableStyleInfo name="TableStyleMedium15" showFirstColumn="0" showLastColumn="0" showRowStripes="1" showColumnStripes="0"/>
</table>
</file>

<file path=xl/theme/theme1.xml><?xml version="1.0" encoding="utf-8"?>
<a:theme xmlns:a="http://schemas.openxmlformats.org/drawingml/2006/main" name="Туман">
  <a:themeElements>
    <a:clrScheme name="Офіс">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Настроювані 1">
      <a:majorFont>
        <a:latin typeface="Philosopher"/>
        <a:ea typeface=""/>
        <a:cs typeface=""/>
      </a:majorFont>
      <a:minorFont>
        <a:latin typeface="Lato"/>
        <a:ea typeface=""/>
        <a:cs typeface=""/>
      </a:minorFont>
    </a:fontScheme>
    <a:fmtScheme name="Туман">
      <a:fillStyleLst>
        <a:solidFill>
          <a:schemeClr val="phClr"/>
        </a:solidFill>
        <a:gradFill rotWithShape="1">
          <a:gsLst>
            <a:gs pos="0">
              <a:schemeClr val="phClr">
                <a:tint val="69000"/>
                <a:alpha val="100000"/>
                <a:satMod val="109000"/>
                <a:lumMod val="110000"/>
              </a:schemeClr>
            </a:gs>
            <a:gs pos="52000">
              <a:schemeClr val="phClr">
                <a:tint val="74000"/>
                <a:satMod val="100000"/>
                <a:lumMod val="104000"/>
              </a:schemeClr>
            </a:gs>
            <a:gs pos="100000">
              <a:schemeClr val="phClr">
                <a:tint val="78000"/>
                <a:satMod val="100000"/>
                <a:lumMod val="100000"/>
              </a:schemeClr>
            </a:gs>
          </a:gsLst>
          <a:lin ang="5400000" scaled="0"/>
        </a:gradFill>
        <a:gradFill rotWithShape="1">
          <a:gsLst>
            <a:gs pos="0">
              <a:schemeClr val="phClr">
                <a:tint val="96000"/>
                <a:satMod val="100000"/>
                <a:lumMod val="104000"/>
              </a:schemeClr>
            </a:gs>
            <a:gs pos="78000">
              <a:schemeClr val="phClr">
                <a:shade val="100000"/>
                <a:satMod val="110000"/>
                <a:lumMod val="100000"/>
              </a:schemeClr>
            </a:gs>
          </a:gsLst>
          <a:lin ang="5400000" scaled="0"/>
        </a:gradFill>
      </a:fillStyleLst>
      <a:lnStyleLst>
        <a:ln w="9525" cap="flat" cmpd="sng" algn="ctr">
          <a:solidFill>
            <a:schemeClr val="phClr"/>
          </a:solidFill>
          <a:prstDash val="solid"/>
        </a:ln>
        <a:ln w="12700" cap="flat" cmpd="sng" algn="ctr">
          <a:solidFill>
            <a:schemeClr val="phClr"/>
          </a:solidFill>
          <a:prstDash val="solid"/>
        </a:ln>
        <a:ln w="19050" cap="flat" cmpd="sng" algn="ctr">
          <a:solidFill>
            <a:schemeClr val="phClr"/>
          </a:solidFill>
          <a:prstDash val="solid"/>
        </a:ln>
      </a:lnStyleLst>
      <a:effectStyleLst>
        <a:effectStyle>
          <a:effectLst/>
        </a:effectStyle>
        <a:effectStyle>
          <a:effectLst/>
          <a:scene3d>
            <a:camera prst="orthographicFront">
              <a:rot lat="0" lon="0" rev="0"/>
            </a:camera>
            <a:lightRig rig="threePt" dir="t"/>
          </a:scene3d>
          <a:sp3d>
            <a:bevelT w="25400" h="12700"/>
          </a:sp3d>
        </a:effectStyle>
        <a:effectStyle>
          <a:effectLst>
            <a:outerShdw blurRad="57150" dist="19050" dir="5400000" algn="ctr" rotWithShape="0">
              <a:srgbClr val="000000">
                <a:alpha val="48000"/>
              </a:srgbClr>
            </a:outerShdw>
          </a:effectLst>
          <a:scene3d>
            <a:camera prst="orthographicFront">
              <a:rot lat="0" lon="0" rev="0"/>
            </a:camera>
            <a:lightRig rig="threePt" dir="t"/>
          </a:scene3d>
          <a:sp3d>
            <a:bevelT w="50800" h="25400"/>
          </a:sp3d>
        </a:effectStyle>
      </a:effectStyleLst>
      <a:bgFillStyleLst>
        <a:solidFill>
          <a:schemeClr val="phClr"/>
        </a:solidFill>
        <a:solidFill>
          <a:schemeClr val="phClr">
            <a:tint val="95000"/>
            <a:satMod val="170000"/>
          </a:schemeClr>
        </a:solidFill>
        <a:gradFill rotWithShape="1">
          <a:gsLst>
            <a:gs pos="0">
              <a:schemeClr val="phClr">
                <a:tint val="93000"/>
                <a:shade val="98000"/>
                <a:satMod val="150000"/>
                <a:lumMod val="102000"/>
              </a:schemeClr>
            </a:gs>
            <a:gs pos="50000">
              <a:schemeClr val="phClr">
                <a:tint val="98000"/>
                <a:shade val="90000"/>
                <a:satMod val="13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Vapor Trail" id="{4FDF2955-7D9C-493C-B9F9-C205151B46CD}" vid="{8F31A783-2159-4870-BC29-2BA7D038EA44}"/>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vmlDrawing" Target="../drawings/vmlDrawing1.vml"/><Relationship Id="rId1" Type="http://schemas.openxmlformats.org/officeDocument/2006/relationships/printerSettings" Target="../printerSettings/printerSettings2.bin"/><Relationship Id="rId4" Type="http://schemas.openxmlformats.org/officeDocument/2006/relationships/comments" Target="../comments1.xml"/></Relationships>
</file>

<file path=xl/worksheets/_rels/sheet3.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mageofthestripedtower.blogspot.com/2016/07/b2-caves-of-chaos-my-spin.html" TargetMode="External"/><Relationship Id="rId1" Type="http://schemas.openxmlformats.org/officeDocument/2006/relationships/hyperlink" Target="https://goblinshenchman.wordpress.com/" TargetMode="External"/><Relationship Id="rId4"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3" Type="http://schemas.openxmlformats.org/officeDocument/2006/relationships/image" Target="../media/image2.png"/><Relationship Id="rId2" Type="http://schemas.openxmlformats.org/officeDocument/2006/relationships/vmlDrawing" Target="../drawings/vmlDrawing2.vml"/><Relationship Id="rId1" Type="http://schemas.openxmlformats.org/officeDocument/2006/relationships/printerSettings" Target="../printerSettings/printerSettings4.bin"/><Relationship Id="rId4" Type="http://schemas.openxmlformats.org/officeDocument/2006/relationships/comments" Target="../comments2.xml"/></Relationships>
</file>

<file path=xl/worksheets/_rels/sheet5.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2.xml"/><Relationship Id="rId1" Type="http://schemas.openxmlformats.org/officeDocument/2006/relationships/printerSettings" Target="../printerSettings/printerSettings6.bin"/><Relationship Id="rId4" Type="http://schemas.openxmlformats.org/officeDocument/2006/relationships/comments" Target="../comments4.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3" Type="http://schemas.openxmlformats.org/officeDocument/2006/relationships/printerSettings" Target="../printerSettings/printerSettings8.bin"/><Relationship Id="rId2" Type="http://schemas.openxmlformats.org/officeDocument/2006/relationships/hyperlink" Target="https://goblinshenchman.wordpress.com/" TargetMode="External"/><Relationship Id="rId1" Type="http://schemas.openxmlformats.org/officeDocument/2006/relationships/hyperlink" Target="https://www.youtube.com/watch?v=X0P2uDtjLQc" TargetMode="External"/><Relationship Id="rId4" Type="http://schemas.openxmlformats.org/officeDocument/2006/relationships/drawing" Target="../drawings/drawing4.xml"/></Relationships>
</file>

<file path=xl/worksheets/_rels/sheet9.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printerSettings" Target="../printerSettings/printerSettings9.bin"/><Relationship Id="rId1" Type="http://schemas.openxmlformats.org/officeDocument/2006/relationships/hyperlink" Target="https://game-icons.net/" TargetMode="External"/></Relationships>
</file>

<file path=xl/worksheets/_rels/sheet10.xml.rels><?xml version="1.0" encoding="UTF-8" standalone="yes"?>
<Relationships xmlns="http://schemas.openxmlformats.org/package/2006/relationships"><Relationship Id="rId3" Type="http://schemas.openxmlformats.org/officeDocument/2006/relationships/image" Target="../media/image150.png"/><Relationship Id="rId2" Type="http://schemas.openxmlformats.org/officeDocument/2006/relationships/drawing" Target="../drawings/drawing6.xml"/><Relationship Id="rId1" Type="http://schemas.openxmlformats.org/officeDocument/2006/relationships/printerSettings" Target="../printerSettings/printerSettings10.bin"/><Relationship Id="rId5" Type="http://schemas.openxmlformats.org/officeDocument/2006/relationships/table" Target="../tables/table4.xml"/><Relationship Id="rId4" Type="http://schemas.openxmlformats.org/officeDocument/2006/relationships/table" Target="../tables/table3.xml"/></Relationships>
</file>

<file path=xl/worksheets/_rels/sheet11.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table" Target="../tables/table5.xml"/><Relationship Id="rId1" Type="http://schemas.openxmlformats.org/officeDocument/2006/relationships/vmlDrawing" Target="../drawings/vmlDrawing5.vml"/></Relationships>
</file>

<file path=xl/worksheets/_rels/sheet12.xml.rels><?xml version="1.0" encoding="UTF-8" standalone="yes"?>
<Relationships xmlns="http://schemas.openxmlformats.org/package/2006/relationships"><Relationship Id="rId8" Type="http://schemas.openxmlformats.org/officeDocument/2006/relationships/table" Target="../tables/table12.xml"/><Relationship Id="rId13" Type="http://schemas.openxmlformats.org/officeDocument/2006/relationships/table" Target="../tables/table17.xml"/><Relationship Id="rId18" Type="http://schemas.openxmlformats.org/officeDocument/2006/relationships/table" Target="../tables/table22.xml"/><Relationship Id="rId3" Type="http://schemas.openxmlformats.org/officeDocument/2006/relationships/table" Target="../tables/table7.xml"/><Relationship Id="rId7" Type="http://schemas.openxmlformats.org/officeDocument/2006/relationships/table" Target="../tables/table11.xml"/><Relationship Id="rId12" Type="http://schemas.openxmlformats.org/officeDocument/2006/relationships/table" Target="../tables/table16.xml"/><Relationship Id="rId17" Type="http://schemas.openxmlformats.org/officeDocument/2006/relationships/table" Target="../tables/table21.xml"/><Relationship Id="rId2" Type="http://schemas.openxmlformats.org/officeDocument/2006/relationships/table" Target="../tables/table6.xml"/><Relationship Id="rId16" Type="http://schemas.openxmlformats.org/officeDocument/2006/relationships/table" Target="../tables/table20.xml"/><Relationship Id="rId20" Type="http://schemas.openxmlformats.org/officeDocument/2006/relationships/table" Target="../tables/table24.xml"/><Relationship Id="rId1" Type="http://schemas.openxmlformats.org/officeDocument/2006/relationships/printerSettings" Target="../printerSettings/printerSettings11.bin"/><Relationship Id="rId6" Type="http://schemas.openxmlformats.org/officeDocument/2006/relationships/table" Target="../tables/table10.xml"/><Relationship Id="rId11" Type="http://schemas.openxmlformats.org/officeDocument/2006/relationships/table" Target="../tables/table15.xml"/><Relationship Id="rId5" Type="http://schemas.openxmlformats.org/officeDocument/2006/relationships/table" Target="../tables/table9.xml"/><Relationship Id="rId15" Type="http://schemas.openxmlformats.org/officeDocument/2006/relationships/table" Target="../tables/table19.xml"/><Relationship Id="rId10" Type="http://schemas.openxmlformats.org/officeDocument/2006/relationships/table" Target="../tables/table14.xml"/><Relationship Id="rId19" Type="http://schemas.openxmlformats.org/officeDocument/2006/relationships/table" Target="../tables/table23.xml"/><Relationship Id="rId4" Type="http://schemas.openxmlformats.org/officeDocument/2006/relationships/table" Target="../tables/table8.xml"/><Relationship Id="rId9" Type="http://schemas.openxmlformats.org/officeDocument/2006/relationships/table" Target="../tables/table13.xml"/><Relationship Id="rId14" Type="http://schemas.openxmlformats.org/officeDocument/2006/relationships/table" Target="../tables/table18.xml"/></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12.bin"/></Relationships>
</file>

<file path=xl/worksheets/_rels/sheet14.xml.rels><?xml version="1.0" encoding="UTF-8" standalone="yes"?>
<Relationships xmlns="http://schemas.openxmlformats.org/package/2006/relationships"><Relationship Id="rId8" Type="http://schemas.openxmlformats.org/officeDocument/2006/relationships/table" Target="../tables/table31.xml"/><Relationship Id="rId3" Type="http://schemas.openxmlformats.org/officeDocument/2006/relationships/table" Target="../tables/table26.xml"/><Relationship Id="rId7" Type="http://schemas.openxmlformats.org/officeDocument/2006/relationships/table" Target="../tables/table30.xml"/><Relationship Id="rId2" Type="http://schemas.openxmlformats.org/officeDocument/2006/relationships/table" Target="../tables/table25.xml"/><Relationship Id="rId1" Type="http://schemas.openxmlformats.org/officeDocument/2006/relationships/printerSettings" Target="../printerSettings/printerSettings13.bin"/><Relationship Id="rId6" Type="http://schemas.openxmlformats.org/officeDocument/2006/relationships/table" Target="../tables/table29.xml"/><Relationship Id="rId5" Type="http://schemas.openxmlformats.org/officeDocument/2006/relationships/table" Target="../tables/table28.xml"/><Relationship Id="rId4" Type="http://schemas.openxmlformats.org/officeDocument/2006/relationships/table" Target="../tables/table27.xml"/></Relationships>
</file>

<file path=xl/worksheets/_rels/sheet15.xml.rels><?xml version="1.0" encoding="UTF-8" standalone="yes"?>
<Relationships xmlns="http://schemas.openxmlformats.org/package/2006/relationships"><Relationship Id="rId2" Type="http://schemas.openxmlformats.org/officeDocument/2006/relationships/table" Target="../tables/table33.xml"/><Relationship Id="rId1" Type="http://schemas.openxmlformats.org/officeDocument/2006/relationships/table" Target="../tables/table32.xml"/></Relationships>
</file>

<file path=xl/worksheets/_rels/sheet16.xml.rels><?xml version="1.0" encoding="UTF-8" standalone="yes"?>
<Relationships xmlns="http://schemas.openxmlformats.org/package/2006/relationships"><Relationship Id="rId1" Type="http://schemas.openxmlformats.org/officeDocument/2006/relationships/table" Target="../tables/table34.xml"/></Relationships>
</file>

<file path=xl/worksheets/_rels/sheet17.xml.rels><?xml version="1.0" encoding="UTF-8" standalone="yes"?>
<Relationships xmlns="http://schemas.openxmlformats.org/package/2006/relationships"><Relationship Id="rId1" Type="http://schemas.openxmlformats.org/officeDocument/2006/relationships/table" Target="../tables/table35.xml"/></Relationships>
</file>

<file path=xl/worksheets/_rels/sheet18.xml.rels><?xml version="1.0" encoding="UTF-8" standalone="yes"?>
<Relationships xmlns="http://schemas.openxmlformats.org/package/2006/relationships"><Relationship Id="rId3" Type="http://schemas.openxmlformats.org/officeDocument/2006/relationships/hyperlink" Target="http://www.candlekeep.com/library/articles/warwiz2.htm" TargetMode="External"/><Relationship Id="rId2" Type="http://schemas.openxmlformats.org/officeDocument/2006/relationships/hyperlink" Target="http://www.candlekeep.com/library/articles/warwiz2.htm" TargetMode="External"/><Relationship Id="rId1" Type="http://schemas.openxmlformats.org/officeDocument/2006/relationships/hyperlink" Target="http://www.candlekeep.com/library/articles/warwiztab3ed.htm" TargetMode="External"/><Relationship Id="rId4" Type="http://schemas.openxmlformats.org/officeDocument/2006/relationships/table" Target="../tables/table36.xml"/></Relationships>
</file>

<file path=xl/worksheets/_rels/sheet21.xml.rels><?xml version="1.0" encoding="UTF-8" standalone="yes"?>
<Relationships xmlns="http://schemas.openxmlformats.org/package/2006/relationships"><Relationship Id="rId1" Type="http://schemas.openxmlformats.org/officeDocument/2006/relationships/hyperlink" Target="mailto:xmas01@sprynet.com" TargetMode="External"/></Relationships>
</file>

<file path=xl/worksheets/_rels/sheet22.xml.rels><?xml version="1.0" encoding="UTF-8" standalone="yes"?>
<Relationships xmlns="http://schemas.openxmlformats.org/package/2006/relationships"><Relationship Id="rId2" Type="http://schemas.openxmlformats.org/officeDocument/2006/relationships/table" Target="../tables/table37.xml"/><Relationship Id="rId1" Type="http://schemas.openxmlformats.org/officeDocument/2006/relationships/printerSettings" Target="../printerSettings/printerSettings14.bin"/></Relationships>
</file>

<file path=xl/worksheets/_rels/sheet23.xml.rels><?xml version="1.0" encoding="UTF-8" standalone="yes"?>
<Relationships xmlns="http://schemas.openxmlformats.org/package/2006/relationships"><Relationship Id="rId1" Type="http://schemas.openxmlformats.org/officeDocument/2006/relationships/table" Target="../tables/table3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1003E4-3A64-4C3B-B3E2-C2735BF5C355}">
  <sheetPr>
    <tabColor theme="4" tint="-0.249977111117893"/>
  </sheetPr>
  <dimension ref="A1:X189"/>
  <sheetViews>
    <sheetView workbookViewId="0">
      <selection sqref="A1:U1"/>
    </sheetView>
  </sheetViews>
  <sheetFormatPr defaultColWidth="9" defaultRowHeight="18" x14ac:dyDescent="0.25"/>
  <cols>
    <col min="1" max="1" width="36.6640625" style="121" bestFit="1" customWidth="1"/>
    <col min="2" max="2" width="11.21875" style="121" bestFit="1" customWidth="1"/>
    <col min="3" max="3" width="6.6640625" style="121" bestFit="1" customWidth="1"/>
    <col min="4" max="4" width="15.88671875" style="121" bestFit="1" customWidth="1"/>
    <col min="5" max="5" width="2.21875" style="121" bestFit="1" customWidth="1"/>
    <col min="6" max="6" width="6.33203125" style="169" bestFit="1" customWidth="1"/>
    <col min="7" max="7" width="2.88671875" style="121" bestFit="1" customWidth="1"/>
    <col min="8" max="8" width="3.5546875" style="169" bestFit="1" customWidth="1"/>
    <col min="9" max="9" width="2.77734375" style="121" bestFit="1" customWidth="1"/>
    <col min="10" max="10" width="3.5546875" style="170" bestFit="1" customWidth="1"/>
    <col min="11" max="11" width="2.77734375" style="121" bestFit="1" customWidth="1"/>
    <col min="12" max="12" width="7" style="121" bestFit="1" customWidth="1"/>
    <col min="13" max="13" width="16.33203125" style="121" bestFit="1" customWidth="1"/>
    <col min="14" max="14" width="3.109375" style="169" bestFit="1" customWidth="1"/>
    <col min="15" max="15" width="6.5546875" style="121" bestFit="1" customWidth="1"/>
    <col min="16" max="16" width="9.109375" style="121" bestFit="1" customWidth="1"/>
    <col min="17" max="17" width="9" style="121"/>
    <col min="18" max="18" width="2.77734375" style="121" bestFit="1" customWidth="1"/>
    <col min="19" max="19" width="9" style="121"/>
    <col min="20" max="20" width="2.77734375" style="121" bestFit="1" customWidth="1"/>
    <col min="21" max="256" width="9" style="121"/>
    <col min="257" max="257" width="36.6640625" style="121" bestFit="1" customWidth="1"/>
    <col min="258" max="258" width="11.21875" style="121" bestFit="1" customWidth="1"/>
    <col min="259" max="259" width="6.6640625" style="121" bestFit="1" customWidth="1"/>
    <col min="260" max="260" width="15.88671875" style="121" bestFit="1" customWidth="1"/>
    <col min="261" max="261" width="2.21875" style="121" bestFit="1" customWidth="1"/>
    <col min="262" max="262" width="6.33203125" style="121" bestFit="1" customWidth="1"/>
    <col min="263" max="263" width="2.88671875" style="121" bestFit="1" customWidth="1"/>
    <col min="264" max="264" width="3.5546875" style="121" bestFit="1" customWidth="1"/>
    <col min="265" max="265" width="2.77734375" style="121" bestFit="1" customWidth="1"/>
    <col min="266" max="266" width="3.5546875" style="121" bestFit="1" customWidth="1"/>
    <col min="267" max="267" width="2.77734375" style="121" bestFit="1" customWidth="1"/>
    <col min="268" max="268" width="7" style="121" bestFit="1" customWidth="1"/>
    <col min="269" max="269" width="16.33203125" style="121" bestFit="1" customWidth="1"/>
    <col min="270" max="270" width="3.109375" style="121" bestFit="1" customWidth="1"/>
    <col min="271" max="271" width="6.5546875" style="121" bestFit="1" customWidth="1"/>
    <col min="272" max="272" width="9.109375" style="121" bestFit="1" customWidth="1"/>
    <col min="273" max="273" width="9" style="121"/>
    <col min="274" max="274" width="2.77734375" style="121" bestFit="1" customWidth="1"/>
    <col min="275" max="275" width="9" style="121"/>
    <col min="276" max="276" width="2.77734375" style="121" bestFit="1" customWidth="1"/>
    <col min="277" max="512" width="9" style="121"/>
    <col min="513" max="513" width="36.6640625" style="121" bestFit="1" customWidth="1"/>
    <col min="514" max="514" width="11.21875" style="121" bestFit="1" customWidth="1"/>
    <col min="515" max="515" width="6.6640625" style="121" bestFit="1" customWidth="1"/>
    <col min="516" max="516" width="15.88671875" style="121" bestFit="1" customWidth="1"/>
    <col min="517" max="517" width="2.21875" style="121" bestFit="1" customWidth="1"/>
    <col min="518" max="518" width="6.33203125" style="121" bestFit="1" customWidth="1"/>
    <col min="519" max="519" width="2.88671875" style="121" bestFit="1" customWidth="1"/>
    <col min="520" max="520" width="3.5546875" style="121" bestFit="1" customWidth="1"/>
    <col min="521" max="521" width="2.77734375" style="121" bestFit="1" customWidth="1"/>
    <col min="522" max="522" width="3.5546875" style="121" bestFit="1" customWidth="1"/>
    <col min="523" max="523" width="2.77734375" style="121" bestFit="1" customWidth="1"/>
    <col min="524" max="524" width="7" style="121" bestFit="1" customWidth="1"/>
    <col min="525" max="525" width="16.33203125" style="121" bestFit="1" customWidth="1"/>
    <col min="526" max="526" width="3.109375" style="121" bestFit="1" customWidth="1"/>
    <col min="527" max="527" width="6.5546875" style="121" bestFit="1" customWidth="1"/>
    <col min="528" max="528" width="9.109375" style="121" bestFit="1" customWidth="1"/>
    <col min="529" max="529" width="9" style="121"/>
    <col min="530" max="530" width="2.77734375" style="121" bestFit="1" customWidth="1"/>
    <col min="531" max="531" width="9" style="121"/>
    <col min="532" max="532" width="2.77734375" style="121" bestFit="1" customWidth="1"/>
    <col min="533" max="768" width="9" style="121"/>
    <col min="769" max="769" width="36.6640625" style="121" bestFit="1" customWidth="1"/>
    <col min="770" max="770" width="11.21875" style="121" bestFit="1" customWidth="1"/>
    <col min="771" max="771" width="6.6640625" style="121" bestFit="1" customWidth="1"/>
    <col min="772" max="772" width="15.88671875" style="121" bestFit="1" customWidth="1"/>
    <col min="773" max="773" width="2.21875" style="121" bestFit="1" customWidth="1"/>
    <col min="774" max="774" width="6.33203125" style="121" bestFit="1" customWidth="1"/>
    <col min="775" max="775" width="2.88671875" style="121" bestFit="1" customWidth="1"/>
    <col min="776" max="776" width="3.5546875" style="121" bestFit="1" customWidth="1"/>
    <col min="777" max="777" width="2.77734375" style="121" bestFit="1" customWidth="1"/>
    <col min="778" max="778" width="3.5546875" style="121" bestFit="1" customWidth="1"/>
    <col min="779" max="779" width="2.77734375" style="121" bestFit="1" customWidth="1"/>
    <col min="780" max="780" width="7" style="121" bestFit="1" customWidth="1"/>
    <col min="781" max="781" width="16.33203125" style="121" bestFit="1" customWidth="1"/>
    <col min="782" max="782" width="3.109375" style="121" bestFit="1" customWidth="1"/>
    <col min="783" max="783" width="6.5546875" style="121" bestFit="1" customWidth="1"/>
    <col min="784" max="784" width="9.109375" style="121" bestFit="1" customWidth="1"/>
    <col min="785" max="785" width="9" style="121"/>
    <col min="786" max="786" width="2.77734375" style="121" bestFit="1" customWidth="1"/>
    <col min="787" max="787" width="9" style="121"/>
    <col min="788" max="788" width="2.77734375" style="121" bestFit="1" customWidth="1"/>
    <col min="789" max="1024" width="9" style="121"/>
    <col min="1025" max="1025" width="36.6640625" style="121" bestFit="1" customWidth="1"/>
    <col min="1026" max="1026" width="11.21875" style="121" bestFit="1" customWidth="1"/>
    <col min="1027" max="1027" width="6.6640625" style="121" bestFit="1" customWidth="1"/>
    <col min="1028" max="1028" width="15.88671875" style="121" bestFit="1" customWidth="1"/>
    <col min="1029" max="1029" width="2.21875" style="121" bestFit="1" customWidth="1"/>
    <col min="1030" max="1030" width="6.33203125" style="121" bestFit="1" customWidth="1"/>
    <col min="1031" max="1031" width="2.88671875" style="121" bestFit="1" customWidth="1"/>
    <col min="1032" max="1032" width="3.5546875" style="121" bestFit="1" customWidth="1"/>
    <col min="1033" max="1033" width="2.77734375" style="121" bestFit="1" customWidth="1"/>
    <col min="1034" max="1034" width="3.5546875" style="121" bestFit="1" customWidth="1"/>
    <col min="1035" max="1035" width="2.77734375" style="121" bestFit="1" customWidth="1"/>
    <col min="1036" max="1036" width="7" style="121" bestFit="1" customWidth="1"/>
    <col min="1037" max="1037" width="16.33203125" style="121" bestFit="1" customWidth="1"/>
    <col min="1038" max="1038" width="3.109375" style="121" bestFit="1" customWidth="1"/>
    <col min="1039" max="1039" width="6.5546875" style="121" bestFit="1" customWidth="1"/>
    <col min="1040" max="1040" width="9.109375" style="121" bestFit="1" customWidth="1"/>
    <col min="1041" max="1041" width="9" style="121"/>
    <col min="1042" max="1042" width="2.77734375" style="121" bestFit="1" customWidth="1"/>
    <col min="1043" max="1043" width="9" style="121"/>
    <col min="1044" max="1044" width="2.77734375" style="121" bestFit="1" customWidth="1"/>
    <col min="1045" max="1280" width="9" style="121"/>
    <col min="1281" max="1281" width="36.6640625" style="121" bestFit="1" customWidth="1"/>
    <col min="1282" max="1282" width="11.21875" style="121" bestFit="1" customWidth="1"/>
    <col min="1283" max="1283" width="6.6640625" style="121" bestFit="1" customWidth="1"/>
    <col min="1284" max="1284" width="15.88671875" style="121" bestFit="1" customWidth="1"/>
    <col min="1285" max="1285" width="2.21875" style="121" bestFit="1" customWidth="1"/>
    <col min="1286" max="1286" width="6.33203125" style="121" bestFit="1" customWidth="1"/>
    <col min="1287" max="1287" width="2.88671875" style="121" bestFit="1" customWidth="1"/>
    <col min="1288" max="1288" width="3.5546875" style="121" bestFit="1" customWidth="1"/>
    <col min="1289" max="1289" width="2.77734375" style="121" bestFit="1" customWidth="1"/>
    <col min="1290" max="1290" width="3.5546875" style="121" bestFit="1" customWidth="1"/>
    <col min="1291" max="1291" width="2.77734375" style="121" bestFit="1" customWidth="1"/>
    <col min="1292" max="1292" width="7" style="121" bestFit="1" customWidth="1"/>
    <col min="1293" max="1293" width="16.33203125" style="121" bestFit="1" customWidth="1"/>
    <col min="1294" max="1294" width="3.109375" style="121" bestFit="1" customWidth="1"/>
    <col min="1295" max="1295" width="6.5546875" style="121" bestFit="1" customWidth="1"/>
    <col min="1296" max="1296" width="9.109375" style="121" bestFit="1" customWidth="1"/>
    <col min="1297" max="1297" width="9" style="121"/>
    <col min="1298" max="1298" width="2.77734375" style="121" bestFit="1" customWidth="1"/>
    <col min="1299" max="1299" width="9" style="121"/>
    <col min="1300" max="1300" width="2.77734375" style="121" bestFit="1" customWidth="1"/>
    <col min="1301" max="1536" width="9" style="121"/>
    <col min="1537" max="1537" width="36.6640625" style="121" bestFit="1" customWidth="1"/>
    <col min="1538" max="1538" width="11.21875" style="121" bestFit="1" customWidth="1"/>
    <col min="1539" max="1539" width="6.6640625" style="121" bestFit="1" customWidth="1"/>
    <col min="1540" max="1540" width="15.88671875" style="121" bestFit="1" customWidth="1"/>
    <col min="1541" max="1541" width="2.21875" style="121" bestFit="1" customWidth="1"/>
    <col min="1542" max="1542" width="6.33203125" style="121" bestFit="1" customWidth="1"/>
    <col min="1543" max="1543" width="2.88671875" style="121" bestFit="1" customWidth="1"/>
    <col min="1544" max="1544" width="3.5546875" style="121" bestFit="1" customWidth="1"/>
    <col min="1545" max="1545" width="2.77734375" style="121" bestFit="1" customWidth="1"/>
    <col min="1546" max="1546" width="3.5546875" style="121" bestFit="1" customWidth="1"/>
    <col min="1547" max="1547" width="2.77734375" style="121" bestFit="1" customWidth="1"/>
    <col min="1548" max="1548" width="7" style="121" bestFit="1" customWidth="1"/>
    <col min="1549" max="1549" width="16.33203125" style="121" bestFit="1" customWidth="1"/>
    <col min="1550" max="1550" width="3.109375" style="121" bestFit="1" customWidth="1"/>
    <col min="1551" max="1551" width="6.5546875" style="121" bestFit="1" customWidth="1"/>
    <col min="1552" max="1552" width="9.109375" style="121" bestFit="1" customWidth="1"/>
    <col min="1553" max="1553" width="9" style="121"/>
    <col min="1554" max="1554" width="2.77734375" style="121" bestFit="1" customWidth="1"/>
    <col min="1555" max="1555" width="9" style="121"/>
    <col min="1556" max="1556" width="2.77734375" style="121" bestFit="1" customWidth="1"/>
    <col min="1557" max="1792" width="9" style="121"/>
    <col min="1793" max="1793" width="36.6640625" style="121" bestFit="1" customWidth="1"/>
    <col min="1794" max="1794" width="11.21875" style="121" bestFit="1" customWidth="1"/>
    <col min="1795" max="1795" width="6.6640625" style="121" bestFit="1" customWidth="1"/>
    <col min="1796" max="1796" width="15.88671875" style="121" bestFit="1" customWidth="1"/>
    <col min="1797" max="1797" width="2.21875" style="121" bestFit="1" customWidth="1"/>
    <col min="1798" max="1798" width="6.33203125" style="121" bestFit="1" customWidth="1"/>
    <col min="1799" max="1799" width="2.88671875" style="121" bestFit="1" customWidth="1"/>
    <col min="1800" max="1800" width="3.5546875" style="121" bestFit="1" customWidth="1"/>
    <col min="1801" max="1801" width="2.77734375" style="121" bestFit="1" customWidth="1"/>
    <col min="1802" max="1802" width="3.5546875" style="121" bestFit="1" customWidth="1"/>
    <col min="1803" max="1803" width="2.77734375" style="121" bestFit="1" customWidth="1"/>
    <col min="1804" max="1804" width="7" style="121" bestFit="1" customWidth="1"/>
    <col min="1805" max="1805" width="16.33203125" style="121" bestFit="1" customWidth="1"/>
    <col min="1806" max="1806" width="3.109375" style="121" bestFit="1" customWidth="1"/>
    <col min="1807" max="1807" width="6.5546875" style="121" bestFit="1" customWidth="1"/>
    <col min="1808" max="1808" width="9.109375" style="121" bestFit="1" customWidth="1"/>
    <col min="1809" max="1809" width="9" style="121"/>
    <col min="1810" max="1810" width="2.77734375" style="121" bestFit="1" customWidth="1"/>
    <col min="1811" max="1811" width="9" style="121"/>
    <col min="1812" max="1812" width="2.77734375" style="121" bestFit="1" customWidth="1"/>
    <col min="1813" max="2048" width="9" style="121"/>
    <col min="2049" max="2049" width="36.6640625" style="121" bestFit="1" customWidth="1"/>
    <col min="2050" max="2050" width="11.21875" style="121" bestFit="1" customWidth="1"/>
    <col min="2051" max="2051" width="6.6640625" style="121" bestFit="1" customWidth="1"/>
    <col min="2052" max="2052" width="15.88671875" style="121" bestFit="1" customWidth="1"/>
    <col min="2053" max="2053" width="2.21875" style="121" bestFit="1" customWidth="1"/>
    <col min="2054" max="2054" width="6.33203125" style="121" bestFit="1" customWidth="1"/>
    <col min="2055" max="2055" width="2.88671875" style="121" bestFit="1" customWidth="1"/>
    <col min="2056" max="2056" width="3.5546875" style="121" bestFit="1" customWidth="1"/>
    <col min="2057" max="2057" width="2.77734375" style="121" bestFit="1" customWidth="1"/>
    <col min="2058" max="2058" width="3.5546875" style="121" bestFit="1" customWidth="1"/>
    <col min="2059" max="2059" width="2.77734375" style="121" bestFit="1" customWidth="1"/>
    <col min="2060" max="2060" width="7" style="121" bestFit="1" customWidth="1"/>
    <col min="2061" max="2061" width="16.33203125" style="121" bestFit="1" customWidth="1"/>
    <col min="2062" max="2062" width="3.109375" style="121" bestFit="1" customWidth="1"/>
    <col min="2063" max="2063" width="6.5546875" style="121" bestFit="1" customWidth="1"/>
    <col min="2064" max="2064" width="9.109375" style="121" bestFit="1" customWidth="1"/>
    <col min="2065" max="2065" width="9" style="121"/>
    <col min="2066" max="2066" width="2.77734375" style="121" bestFit="1" customWidth="1"/>
    <col min="2067" max="2067" width="9" style="121"/>
    <col min="2068" max="2068" width="2.77734375" style="121" bestFit="1" customWidth="1"/>
    <col min="2069" max="2304" width="9" style="121"/>
    <col min="2305" max="2305" width="36.6640625" style="121" bestFit="1" customWidth="1"/>
    <col min="2306" max="2306" width="11.21875" style="121" bestFit="1" customWidth="1"/>
    <col min="2307" max="2307" width="6.6640625" style="121" bestFit="1" customWidth="1"/>
    <col min="2308" max="2308" width="15.88671875" style="121" bestFit="1" customWidth="1"/>
    <col min="2309" max="2309" width="2.21875" style="121" bestFit="1" customWidth="1"/>
    <col min="2310" max="2310" width="6.33203125" style="121" bestFit="1" customWidth="1"/>
    <col min="2311" max="2311" width="2.88671875" style="121" bestFit="1" customWidth="1"/>
    <col min="2312" max="2312" width="3.5546875" style="121" bestFit="1" customWidth="1"/>
    <col min="2313" max="2313" width="2.77734375" style="121" bestFit="1" customWidth="1"/>
    <col min="2314" max="2314" width="3.5546875" style="121" bestFit="1" customWidth="1"/>
    <col min="2315" max="2315" width="2.77734375" style="121" bestFit="1" customWidth="1"/>
    <col min="2316" max="2316" width="7" style="121" bestFit="1" customWidth="1"/>
    <col min="2317" max="2317" width="16.33203125" style="121" bestFit="1" customWidth="1"/>
    <col min="2318" max="2318" width="3.109375" style="121" bestFit="1" customWidth="1"/>
    <col min="2319" max="2319" width="6.5546875" style="121" bestFit="1" customWidth="1"/>
    <col min="2320" max="2320" width="9.109375" style="121" bestFit="1" customWidth="1"/>
    <col min="2321" max="2321" width="9" style="121"/>
    <col min="2322" max="2322" width="2.77734375" style="121" bestFit="1" customWidth="1"/>
    <col min="2323" max="2323" width="9" style="121"/>
    <col min="2324" max="2324" width="2.77734375" style="121" bestFit="1" customWidth="1"/>
    <col min="2325" max="2560" width="9" style="121"/>
    <col min="2561" max="2561" width="36.6640625" style="121" bestFit="1" customWidth="1"/>
    <col min="2562" max="2562" width="11.21875" style="121" bestFit="1" customWidth="1"/>
    <col min="2563" max="2563" width="6.6640625" style="121" bestFit="1" customWidth="1"/>
    <col min="2564" max="2564" width="15.88671875" style="121" bestFit="1" customWidth="1"/>
    <col min="2565" max="2565" width="2.21875" style="121" bestFit="1" customWidth="1"/>
    <col min="2566" max="2566" width="6.33203125" style="121" bestFit="1" customWidth="1"/>
    <col min="2567" max="2567" width="2.88671875" style="121" bestFit="1" customWidth="1"/>
    <col min="2568" max="2568" width="3.5546875" style="121" bestFit="1" customWidth="1"/>
    <col min="2569" max="2569" width="2.77734375" style="121" bestFit="1" customWidth="1"/>
    <col min="2570" max="2570" width="3.5546875" style="121" bestFit="1" customWidth="1"/>
    <col min="2571" max="2571" width="2.77734375" style="121" bestFit="1" customWidth="1"/>
    <col min="2572" max="2572" width="7" style="121" bestFit="1" customWidth="1"/>
    <col min="2573" max="2573" width="16.33203125" style="121" bestFit="1" customWidth="1"/>
    <col min="2574" max="2574" width="3.109375" style="121" bestFit="1" customWidth="1"/>
    <col min="2575" max="2575" width="6.5546875" style="121" bestFit="1" customWidth="1"/>
    <col min="2576" max="2576" width="9.109375" style="121" bestFit="1" customWidth="1"/>
    <col min="2577" max="2577" width="9" style="121"/>
    <col min="2578" max="2578" width="2.77734375" style="121" bestFit="1" customWidth="1"/>
    <col min="2579" max="2579" width="9" style="121"/>
    <col min="2580" max="2580" width="2.77734375" style="121" bestFit="1" customWidth="1"/>
    <col min="2581" max="2816" width="9" style="121"/>
    <col min="2817" max="2817" width="36.6640625" style="121" bestFit="1" customWidth="1"/>
    <col min="2818" max="2818" width="11.21875" style="121" bestFit="1" customWidth="1"/>
    <col min="2819" max="2819" width="6.6640625" style="121" bestFit="1" customWidth="1"/>
    <col min="2820" max="2820" width="15.88671875" style="121" bestFit="1" customWidth="1"/>
    <col min="2821" max="2821" width="2.21875" style="121" bestFit="1" customWidth="1"/>
    <col min="2822" max="2822" width="6.33203125" style="121" bestFit="1" customWidth="1"/>
    <col min="2823" max="2823" width="2.88671875" style="121" bestFit="1" customWidth="1"/>
    <col min="2824" max="2824" width="3.5546875" style="121" bestFit="1" customWidth="1"/>
    <col min="2825" max="2825" width="2.77734375" style="121" bestFit="1" customWidth="1"/>
    <col min="2826" max="2826" width="3.5546875" style="121" bestFit="1" customWidth="1"/>
    <col min="2827" max="2827" width="2.77734375" style="121" bestFit="1" customWidth="1"/>
    <col min="2828" max="2828" width="7" style="121" bestFit="1" customWidth="1"/>
    <col min="2829" max="2829" width="16.33203125" style="121" bestFit="1" customWidth="1"/>
    <col min="2830" max="2830" width="3.109375" style="121" bestFit="1" customWidth="1"/>
    <col min="2831" max="2831" width="6.5546875" style="121" bestFit="1" customWidth="1"/>
    <col min="2832" max="2832" width="9.109375" style="121" bestFit="1" customWidth="1"/>
    <col min="2833" max="2833" width="9" style="121"/>
    <col min="2834" max="2834" width="2.77734375" style="121" bestFit="1" customWidth="1"/>
    <col min="2835" max="2835" width="9" style="121"/>
    <col min="2836" max="2836" width="2.77734375" style="121" bestFit="1" customWidth="1"/>
    <col min="2837" max="3072" width="9" style="121"/>
    <col min="3073" max="3073" width="36.6640625" style="121" bestFit="1" customWidth="1"/>
    <col min="3074" max="3074" width="11.21875" style="121" bestFit="1" customWidth="1"/>
    <col min="3075" max="3075" width="6.6640625" style="121" bestFit="1" customWidth="1"/>
    <col min="3076" max="3076" width="15.88671875" style="121" bestFit="1" customWidth="1"/>
    <col min="3077" max="3077" width="2.21875" style="121" bestFit="1" customWidth="1"/>
    <col min="3078" max="3078" width="6.33203125" style="121" bestFit="1" customWidth="1"/>
    <col min="3079" max="3079" width="2.88671875" style="121" bestFit="1" customWidth="1"/>
    <col min="3080" max="3080" width="3.5546875" style="121" bestFit="1" customWidth="1"/>
    <col min="3081" max="3081" width="2.77734375" style="121" bestFit="1" customWidth="1"/>
    <col min="3082" max="3082" width="3.5546875" style="121" bestFit="1" customWidth="1"/>
    <col min="3083" max="3083" width="2.77734375" style="121" bestFit="1" customWidth="1"/>
    <col min="3084" max="3084" width="7" style="121" bestFit="1" customWidth="1"/>
    <col min="3085" max="3085" width="16.33203125" style="121" bestFit="1" customWidth="1"/>
    <col min="3086" max="3086" width="3.109375" style="121" bestFit="1" customWidth="1"/>
    <col min="3087" max="3087" width="6.5546875" style="121" bestFit="1" customWidth="1"/>
    <col min="3088" max="3088" width="9.109375" style="121" bestFit="1" customWidth="1"/>
    <col min="3089" max="3089" width="9" style="121"/>
    <col min="3090" max="3090" width="2.77734375" style="121" bestFit="1" customWidth="1"/>
    <col min="3091" max="3091" width="9" style="121"/>
    <col min="3092" max="3092" width="2.77734375" style="121" bestFit="1" customWidth="1"/>
    <col min="3093" max="3328" width="9" style="121"/>
    <col min="3329" max="3329" width="36.6640625" style="121" bestFit="1" customWidth="1"/>
    <col min="3330" max="3330" width="11.21875" style="121" bestFit="1" customWidth="1"/>
    <col min="3331" max="3331" width="6.6640625" style="121" bestFit="1" customWidth="1"/>
    <col min="3332" max="3332" width="15.88671875" style="121" bestFit="1" customWidth="1"/>
    <col min="3333" max="3333" width="2.21875" style="121" bestFit="1" customWidth="1"/>
    <col min="3334" max="3334" width="6.33203125" style="121" bestFit="1" customWidth="1"/>
    <col min="3335" max="3335" width="2.88671875" style="121" bestFit="1" customWidth="1"/>
    <col min="3336" max="3336" width="3.5546875" style="121" bestFit="1" customWidth="1"/>
    <col min="3337" max="3337" width="2.77734375" style="121" bestFit="1" customWidth="1"/>
    <col min="3338" max="3338" width="3.5546875" style="121" bestFit="1" customWidth="1"/>
    <col min="3339" max="3339" width="2.77734375" style="121" bestFit="1" customWidth="1"/>
    <col min="3340" max="3340" width="7" style="121" bestFit="1" customWidth="1"/>
    <col min="3341" max="3341" width="16.33203125" style="121" bestFit="1" customWidth="1"/>
    <col min="3342" max="3342" width="3.109375" style="121" bestFit="1" customWidth="1"/>
    <col min="3343" max="3343" width="6.5546875" style="121" bestFit="1" customWidth="1"/>
    <col min="3344" max="3344" width="9.109375" style="121" bestFit="1" customWidth="1"/>
    <col min="3345" max="3345" width="9" style="121"/>
    <col min="3346" max="3346" width="2.77734375" style="121" bestFit="1" customWidth="1"/>
    <col min="3347" max="3347" width="9" style="121"/>
    <col min="3348" max="3348" width="2.77734375" style="121" bestFit="1" customWidth="1"/>
    <col min="3349" max="3584" width="9" style="121"/>
    <col min="3585" max="3585" width="36.6640625" style="121" bestFit="1" customWidth="1"/>
    <col min="3586" max="3586" width="11.21875" style="121" bestFit="1" customWidth="1"/>
    <col min="3587" max="3587" width="6.6640625" style="121" bestFit="1" customWidth="1"/>
    <col min="3588" max="3588" width="15.88671875" style="121" bestFit="1" customWidth="1"/>
    <col min="3589" max="3589" width="2.21875" style="121" bestFit="1" customWidth="1"/>
    <col min="3590" max="3590" width="6.33203125" style="121" bestFit="1" customWidth="1"/>
    <col min="3591" max="3591" width="2.88671875" style="121" bestFit="1" customWidth="1"/>
    <col min="3592" max="3592" width="3.5546875" style="121" bestFit="1" customWidth="1"/>
    <col min="3593" max="3593" width="2.77734375" style="121" bestFit="1" customWidth="1"/>
    <col min="3594" max="3594" width="3.5546875" style="121" bestFit="1" customWidth="1"/>
    <col min="3595" max="3595" width="2.77734375" style="121" bestFit="1" customWidth="1"/>
    <col min="3596" max="3596" width="7" style="121" bestFit="1" customWidth="1"/>
    <col min="3597" max="3597" width="16.33203125" style="121" bestFit="1" customWidth="1"/>
    <col min="3598" max="3598" width="3.109375" style="121" bestFit="1" customWidth="1"/>
    <col min="3599" max="3599" width="6.5546875" style="121" bestFit="1" customWidth="1"/>
    <col min="3600" max="3600" width="9.109375" style="121" bestFit="1" customWidth="1"/>
    <col min="3601" max="3601" width="9" style="121"/>
    <col min="3602" max="3602" width="2.77734375" style="121" bestFit="1" customWidth="1"/>
    <col min="3603" max="3603" width="9" style="121"/>
    <col min="3604" max="3604" width="2.77734375" style="121" bestFit="1" customWidth="1"/>
    <col min="3605" max="3840" width="9" style="121"/>
    <col min="3841" max="3841" width="36.6640625" style="121" bestFit="1" customWidth="1"/>
    <col min="3842" max="3842" width="11.21875" style="121" bestFit="1" customWidth="1"/>
    <col min="3843" max="3843" width="6.6640625" style="121" bestFit="1" customWidth="1"/>
    <col min="3844" max="3844" width="15.88671875" style="121" bestFit="1" customWidth="1"/>
    <col min="3845" max="3845" width="2.21875" style="121" bestFit="1" customWidth="1"/>
    <col min="3846" max="3846" width="6.33203125" style="121" bestFit="1" customWidth="1"/>
    <col min="3847" max="3847" width="2.88671875" style="121" bestFit="1" customWidth="1"/>
    <col min="3848" max="3848" width="3.5546875" style="121" bestFit="1" customWidth="1"/>
    <col min="3849" max="3849" width="2.77734375" style="121" bestFit="1" customWidth="1"/>
    <col min="3850" max="3850" width="3.5546875" style="121" bestFit="1" customWidth="1"/>
    <col min="3851" max="3851" width="2.77734375" style="121" bestFit="1" customWidth="1"/>
    <col min="3852" max="3852" width="7" style="121" bestFit="1" customWidth="1"/>
    <col min="3853" max="3853" width="16.33203125" style="121" bestFit="1" customWidth="1"/>
    <col min="3854" max="3854" width="3.109375" style="121" bestFit="1" customWidth="1"/>
    <col min="3855" max="3855" width="6.5546875" style="121" bestFit="1" customWidth="1"/>
    <col min="3856" max="3856" width="9.109375" style="121" bestFit="1" customWidth="1"/>
    <col min="3857" max="3857" width="9" style="121"/>
    <col min="3858" max="3858" width="2.77734375" style="121" bestFit="1" customWidth="1"/>
    <col min="3859" max="3859" width="9" style="121"/>
    <col min="3860" max="3860" width="2.77734375" style="121" bestFit="1" customWidth="1"/>
    <col min="3861" max="4096" width="9" style="121"/>
    <col min="4097" max="4097" width="36.6640625" style="121" bestFit="1" customWidth="1"/>
    <col min="4098" max="4098" width="11.21875" style="121" bestFit="1" customWidth="1"/>
    <col min="4099" max="4099" width="6.6640625" style="121" bestFit="1" customWidth="1"/>
    <col min="4100" max="4100" width="15.88671875" style="121" bestFit="1" customWidth="1"/>
    <col min="4101" max="4101" width="2.21875" style="121" bestFit="1" customWidth="1"/>
    <col min="4102" max="4102" width="6.33203125" style="121" bestFit="1" customWidth="1"/>
    <col min="4103" max="4103" width="2.88671875" style="121" bestFit="1" customWidth="1"/>
    <col min="4104" max="4104" width="3.5546875" style="121" bestFit="1" customWidth="1"/>
    <col min="4105" max="4105" width="2.77734375" style="121" bestFit="1" customWidth="1"/>
    <col min="4106" max="4106" width="3.5546875" style="121" bestFit="1" customWidth="1"/>
    <col min="4107" max="4107" width="2.77734375" style="121" bestFit="1" customWidth="1"/>
    <col min="4108" max="4108" width="7" style="121" bestFit="1" customWidth="1"/>
    <col min="4109" max="4109" width="16.33203125" style="121" bestFit="1" customWidth="1"/>
    <col min="4110" max="4110" width="3.109375" style="121" bestFit="1" customWidth="1"/>
    <col min="4111" max="4111" width="6.5546875" style="121" bestFit="1" customWidth="1"/>
    <col min="4112" max="4112" width="9.109375" style="121" bestFit="1" customWidth="1"/>
    <col min="4113" max="4113" width="9" style="121"/>
    <col min="4114" max="4114" width="2.77734375" style="121" bestFit="1" customWidth="1"/>
    <col min="4115" max="4115" width="9" style="121"/>
    <col min="4116" max="4116" width="2.77734375" style="121" bestFit="1" customWidth="1"/>
    <col min="4117" max="4352" width="9" style="121"/>
    <col min="4353" max="4353" width="36.6640625" style="121" bestFit="1" customWidth="1"/>
    <col min="4354" max="4354" width="11.21875" style="121" bestFit="1" customWidth="1"/>
    <col min="4355" max="4355" width="6.6640625" style="121" bestFit="1" customWidth="1"/>
    <col min="4356" max="4356" width="15.88671875" style="121" bestFit="1" customWidth="1"/>
    <col min="4357" max="4357" width="2.21875" style="121" bestFit="1" customWidth="1"/>
    <col min="4358" max="4358" width="6.33203125" style="121" bestFit="1" customWidth="1"/>
    <col min="4359" max="4359" width="2.88671875" style="121" bestFit="1" customWidth="1"/>
    <col min="4360" max="4360" width="3.5546875" style="121" bestFit="1" customWidth="1"/>
    <col min="4361" max="4361" width="2.77734375" style="121" bestFit="1" customWidth="1"/>
    <col min="4362" max="4362" width="3.5546875" style="121" bestFit="1" customWidth="1"/>
    <col min="4363" max="4363" width="2.77734375" style="121" bestFit="1" customWidth="1"/>
    <col min="4364" max="4364" width="7" style="121" bestFit="1" customWidth="1"/>
    <col min="4365" max="4365" width="16.33203125" style="121" bestFit="1" customWidth="1"/>
    <col min="4366" max="4366" width="3.109375" style="121" bestFit="1" customWidth="1"/>
    <col min="4367" max="4367" width="6.5546875" style="121" bestFit="1" customWidth="1"/>
    <col min="4368" max="4368" width="9.109375" style="121" bestFit="1" customWidth="1"/>
    <col min="4369" max="4369" width="9" style="121"/>
    <col min="4370" max="4370" width="2.77734375" style="121" bestFit="1" customWidth="1"/>
    <col min="4371" max="4371" width="9" style="121"/>
    <col min="4372" max="4372" width="2.77734375" style="121" bestFit="1" customWidth="1"/>
    <col min="4373" max="4608" width="9" style="121"/>
    <col min="4609" max="4609" width="36.6640625" style="121" bestFit="1" customWidth="1"/>
    <col min="4610" max="4610" width="11.21875" style="121" bestFit="1" customWidth="1"/>
    <col min="4611" max="4611" width="6.6640625" style="121" bestFit="1" customWidth="1"/>
    <col min="4612" max="4612" width="15.88671875" style="121" bestFit="1" customWidth="1"/>
    <col min="4613" max="4613" width="2.21875" style="121" bestFit="1" customWidth="1"/>
    <col min="4614" max="4614" width="6.33203125" style="121" bestFit="1" customWidth="1"/>
    <col min="4615" max="4615" width="2.88671875" style="121" bestFit="1" customWidth="1"/>
    <col min="4616" max="4616" width="3.5546875" style="121" bestFit="1" customWidth="1"/>
    <col min="4617" max="4617" width="2.77734375" style="121" bestFit="1" customWidth="1"/>
    <col min="4618" max="4618" width="3.5546875" style="121" bestFit="1" customWidth="1"/>
    <col min="4619" max="4619" width="2.77734375" style="121" bestFit="1" customWidth="1"/>
    <col min="4620" max="4620" width="7" style="121" bestFit="1" customWidth="1"/>
    <col min="4621" max="4621" width="16.33203125" style="121" bestFit="1" customWidth="1"/>
    <col min="4622" max="4622" width="3.109375" style="121" bestFit="1" customWidth="1"/>
    <col min="4623" max="4623" width="6.5546875" style="121" bestFit="1" customWidth="1"/>
    <col min="4624" max="4624" width="9.109375" style="121" bestFit="1" customWidth="1"/>
    <col min="4625" max="4625" width="9" style="121"/>
    <col min="4626" max="4626" width="2.77734375" style="121" bestFit="1" customWidth="1"/>
    <col min="4627" max="4627" width="9" style="121"/>
    <col min="4628" max="4628" width="2.77734375" style="121" bestFit="1" customWidth="1"/>
    <col min="4629" max="4864" width="9" style="121"/>
    <col min="4865" max="4865" width="36.6640625" style="121" bestFit="1" customWidth="1"/>
    <col min="4866" max="4866" width="11.21875" style="121" bestFit="1" customWidth="1"/>
    <col min="4867" max="4867" width="6.6640625" style="121" bestFit="1" customWidth="1"/>
    <col min="4868" max="4868" width="15.88671875" style="121" bestFit="1" customWidth="1"/>
    <col min="4869" max="4869" width="2.21875" style="121" bestFit="1" customWidth="1"/>
    <col min="4870" max="4870" width="6.33203125" style="121" bestFit="1" customWidth="1"/>
    <col min="4871" max="4871" width="2.88671875" style="121" bestFit="1" customWidth="1"/>
    <col min="4872" max="4872" width="3.5546875" style="121" bestFit="1" customWidth="1"/>
    <col min="4873" max="4873" width="2.77734375" style="121" bestFit="1" customWidth="1"/>
    <col min="4874" max="4874" width="3.5546875" style="121" bestFit="1" customWidth="1"/>
    <col min="4875" max="4875" width="2.77734375" style="121" bestFit="1" customWidth="1"/>
    <col min="4876" max="4876" width="7" style="121" bestFit="1" customWidth="1"/>
    <col min="4877" max="4877" width="16.33203125" style="121" bestFit="1" customWidth="1"/>
    <col min="4878" max="4878" width="3.109375" style="121" bestFit="1" customWidth="1"/>
    <col min="4879" max="4879" width="6.5546875" style="121" bestFit="1" customWidth="1"/>
    <col min="4880" max="4880" width="9.109375" style="121" bestFit="1" customWidth="1"/>
    <col min="4881" max="4881" width="9" style="121"/>
    <col min="4882" max="4882" width="2.77734375" style="121" bestFit="1" customWidth="1"/>
    <col min="4883" max="4883" width="9" style="121"/>
    <col min="4884" max="4884" width="2.77734375" style="121" bestFit="1" customWidth="1"/>
    <col min="4885" max="5120" width="9" style="121"/>
    <col min="5121" max="5121" width="36.6640625" style="121" bestFit="1" customWidth="1"/>
    <col min="5122" max="5122" width="11.21875" style="121" bestFit="1" customWidth="1"/>
    <col min="5123" max="5123" width="6.6640625" style="121" bestFit="1" customWidth="1"/>
    <col min="5124" max="5124" width="15.88671875" style="121" bestFit="1" customWidth="1"/>
    <col min="5125" max="5125" width="2.21875" style="121" bestFit="1" customWidth="1"/>
    <col min="5126" max="5126" width="6.33203125" style="121" bestFit="1" customWidth="1"/>
    <col min="5127" max="5127" width="2.88671875" style="121" bestFit="1" customWidth="1"/>
    <col min="5128" max="5128" width="3.5546875" style="121" bestFit="1" customWidth="1"/>
    <col min="5129" max="5129" width="2.77734375" style="121" bestFit="1" customWidth="1"/>
    <col min="5130" max="5130" width="3.5546875" style="121" bestFit="1" customWidth="1"/>
    <col min="5131" max="5131" width="2.77734375" style="121" bestFit="1" customWidth="1"/>
    <col min="5132" max="5132" width="7" style="121" bestFit="1" customWidth="1"/>
    <col min="5133" max="5133" width="16.33203125" style="121" bestFit="1" customWidth="1"/>
    <col min="5134" max="5134" width="3.109375" style="121" bestFit="1" customWidth="1"/>
    <col min="5135" max="5135" width="6.5546875" style="121" bestFit="1" customWidth="1"/>
    <col min="5136" max="5136" width="9.109375" style="121" bestFit="1" customWidth="1"/>
    <col min="5137" max="5137" width="9" style="121"/>
    <col min="5138" max="5138" width="2.77734375" style="121" bestFit="1" customWidth="1"/>
    <col min="5139" max="5139" width="9" style="121"/>
    <col min="5140" max="5140" width="2.77734375" style="121" bestFit="1" customWidth="1"/>
    <col min="5141" max="5376" width="9" style="121"/>
    <col min="5377" max="5377" width="36.6640625" style="121" bestFit="1" customWidth="1"/>
    <col min="5378" max="5378" width="11.21875" style="121" bestFit="1" customWidth="1"/>
    <col min="5379" max="5379" width="6.6640625" style="121" bestFit="1" customWidth="1"/>
    <col min="5380" max="5380" width="15.88671875" style="121" bestFit="1" customWidth="1"/>
    <col min="5381" max="5381" width="2.21875" style="121" bestFit="1" customWidth="1"/>
    <col min="5382" max="5382" width="6.33203125" style="121" bestFit="1" customWidth="1"/>
    <col min="5383" max="5383" width="2.88671875" style="121" bestFit="1" customWidth="1"/>
    <col min="5384" max="5384" width="3.5546875" style="121" bestFit="1" customWidth="1"/>
    <col min="5385" max="5385" width="2.77734375" style="121" bestFit="1" customWidth="1"/>
    <col min="5386" max="5386" width="3.5546875" style="121" bestFit="1" customWidth="1"/>
    <col min="5387" max="5387" width="2.77734375" style="121" bestFit="1" customWidth="1"/>
    <col min="5388" max="5388" width="7" style="121" bestFit="1" customWidth="1"/>
    <col min="5389" max="5389" width="16.33203125" style="121" bestFit="1" customWidth="1"/>
    <col min="5390" max="5390" width="3.109375" style="121" bestFit="1" customWidth="1"/>
    <col min="5391" max="5391" width="6.5546875" style="121" bestFit="1" customWidth="1"/>
    <col min="5392" max="5392" width="9.109375" style="121" bestFit="1" customWidth="1"/>
    <col min="5393" max="5393" width="9" style="121"/>
    <col min="5394" max="5394" width="2.77734375" style="121" bestFit="1" customWidth="1"/>
    <col min="5395" max="5395" width="9" style="121"/>
    <col min="5396" max="5396" width="2.77734375" style="121" bestFit="1" customWidth="1"/>
    <col min="5397" max="5632" width="9" style="121"/>
    <col min="5633" max="5633" width="36.6640625" style="121" bestFit="1" customWidth="1"/>
    <col min="5634" max="5634" width="11.21875" style="121" bestFit="1" customWidth="1"/>
    <col min="5635" max="5635" width="6.6640625" style="121" bestFit="1" customWidth="1"/>
    <col min="5636" max="5636" width="15.88671875" style="121" bestFit="1" customWidth="1"/>
    <col min="5637" max="5637" width="2.21875" style="121" bestFit="1" customWidth="1"/>
    <col min="5638" max="5638" width="6.33203125" style="121" bestFit="1" customWidth="1"/>
    <col min="5639" max="5639" width="2.88671875" style="121" bestFit="1" customWidth="1"/>
    <col min="5640" max="5640" width="3.5546875" style="121" bestFit="1" customWidth="1"/>
    <col min="5641" max="5641" width="2.77734375" style="121" bestFit="1" customWidth="1"/>
    <col min="5642" max="5642" width="3.5546875" style="121" bestFit="1" customWidth="1"/>
    <col min="5643" max="5643" width="2.77734375" style="121" bestFit="1" customWidth="1"/>
    <col min="5644" max="5644" width="7" style="121" bestFit="1" customWidth="1"/>
    <col min="5645" max="5645" width="16.33203125" style="121" bestFit="1" customWidth="1"/>
    <col min="5646" max="5646" width="3.109375" style="121" bestFit="1" customWidth="1"/>
    <col min="5647" max="5647" width="6.5546875" style="121" bestFit="1" customWidth="1"/>
    <col min="5648" max="5648" width="9.109375" style="121" bestFit="1" customWidth="1"/>
    <col min="5649" max="5649" width="9" style="121"/>
    <col min="5650" max="5650" width="2.77734375" style="121" bestFit="1" customWidth="1"/>
    <col min="5651" max="5651" width="9" style="121"/>
    <col min="5652" max="5652" width="2.77734375" style="121" bestFit="1" customWidth="1"/>
    <col min="5653" max="5888" width="9" style="121"/>
    <col min="5889" max="5889" width="36.6640625" style="121" bestFit="1" customWidth="1"/>
    <col min="5890" max="5890" width="11.21875" style="121" bestFit="1" customWidth="1"/>
    <col min="5891" max="5891" width="6.6640625" style="121" bestFit="1" customWidth="1"/>
    <col min="5892" max="5892" width="15.88671875" style="121" bestFit="1" customWidth="1"/>
    <col min="5893" max="5893" width="2.21875" style="121" bestFit="1" customWidth="1"/>
    <col min="5894" max="5894" width="6.33203125" style="121" bestFit="1" customWidth="1"/>
    <col min="5895" max="5895" width="2.88671875" style="121" bestFit="1" customWidth="1"/>
    <col min="5896" max="5896" width="3.5546875" style="121" bestFit="1" customWidth="1"/>
    <col min="5897" max="5897" width="2.77734375" style="121" bestFit="1" customWidth="1"/>
    <col min="5898" max="5898" width="3.5546875" style="121" bestFit="1" customWidth="1"/>
    <col min="5899" max="5899" width="2.77734375" style="121" bestFit="1" customWidth="1"/>
    <col min="5900" max="5900" width="7" style="121" bestFit="1" customWidth="1"/>
    <col min="5901" max="5901" width="16.33203125" style="121" bestFit="1" customWidth="1"/>
    <col min="5902" max="5902" width="3.109375" style="121" bestFit="1" customWidth="1"/>
    <col min="5903" max="5903" width="6.5546875" style="121" bestFit="1" customWidth="1"/>
    <col min="5904" max="5904" width="9.109375" style="121" bestFit="1" customWidth="1"/>
    <col min="5905" max="5905" width="9" style="121"/>
    <col min="5906" max="5906" width="2.77734375" style="121" bestFit="1" customWidth="1"/>
    <col min="5907" max="5907" width="9" style="121"/>
    <col min="5908" max="5908" width="2.77734375" style="121" bestFit="1" customWidth="1"/>
    <col min="5909" max="6144" width="9" style="121"/>
    <col min="6145" max="6145" width="36.6640625" style="121" bestFit="1" customWidth="1"/>
    <col min="6146" max="6146" width="11.21875" style="121" bestFit="1" customWidth="1"/>
    <col min="6147" max="6147" width="6.6640625" style="121" bestFit="1" customWidth="1"/>
    <col min="6148" max="6148" width="15.88671875" style="121" bestFit="1" customWidth="1"/>
    <col min="6149" max="6149" width="2.21875" style="121" bestFit="1" customWidth="1"/>
    <col min="6150" max="6150" width="6.33203125" style="121" bestFit="1" customWidth="1"/>
    <col min="6151" max="6151" width="2.88671875" style="121" bestFit="1" customWidth="1"/>
    <col min="6152" max="6152" width="3.5546875" style="121" bestFit="1" customWidth="1"/>
    <col min="6153" max="6153" width="2.77734375" style="121" bestFit="1" customWidth="1"/>
    <col min="6154" max="6154" width="3.5546875" style="121" bestFit="1" customWidth="1"/>
    <col min="6155" max="6155" width="2.77734375" style="121" bestFit="1" customWidth="1"/>
    <col min="6156" max="6156" width="7" style="121" bestFit="1" customWidth="1"/>
    <col min="6157" max="6157" width="16.33203125" style="121" bestFit="1" customWidth="1"/>
    <col min="6158" max="6158" width="3.109375" style="121" bestFit="1" customWidth="1"/>
    <col min="6159" max="6159" width="6.5546875" style="121" bestFit="1" customWidth="1"/>
    <col min="6160" max="6160" width="9.109375" style="121" bestFit="1" customWidth="1"/>
    <col min="6161" max="6161" width="9" style="121"/>
    <col min="6162" max="6162" width="2.77734375" style="121" bestFit="1" customWidth="1"/>
    <col min="6163" max="6163" width="9" style="121"/>
    <col min="6164" max="6164" width="2.77734375" style="121" bestFit="1" customWidth="1"/>
    <col min="6165" max="6400" width="9" style="121"/>
    <col min="6401" max="6401" width="36.6640625" style="121" bestFit="1" customWidth="1"/>
    <col min="6402" max="6402" width="11.21875" style="121" bestFit="1" customWidth="1"/>
    <col min="6403" max="6403" width="6.6640625" style="121" bestFit="1" customWidth="1"/>
    <col min="6404" max="6404" width="15.88671875" style="121" bestFit="1" customWidth="1"/>
    <col min="6405" max="6405" width="2.21875" style="121" bestFit="1" customWidth="1"/>
    <col min="6406" max="6406" width="6.33203125" style="121" bestFit="1" customWidth="1"/>
    <col min="6407" max="6407" width="2.88671875" style="121" bestFit="1" customWidth="1"/>
    <col min="6408" max="6408" width="3.5546875" style="121" bestFit="1" customWidth="1"/>
    <col min="6409" max="6409" width="2.77734375" style="121" bestFit="1" customWidth="1"/>
    <col min="6410" max="6410" width="3.5546875" style="121" bestFit="1" customWidth="1"/>
    <col min="6411" max="6411" width="2.77734375" style="121" bestFit="1" customWidth="1"/>
    <col min="6412" max="6412" width="7" style="121" bestFit="1" customWidth="1"/>
    <col min="6413" max="6413" width="16.33203125" style="121" bestFit="1" customWidth="1"/>
    <col min="6414" max="6414" width="3.109375" style="121" bestFit="1" customWidth="1"/>
    <col min="6415" max="6415" width="6.5546875" style="121" bestFit="1" customWidth="1"/>
    <col min="6416" max="6416" width="9.109375" style="121" bestFit="1" customWidth="1"/>
    <col min="6417" max="6417" width="9" style="121"/>
    <col min="6418" max="6418" width="2.77734375" style="121" bestFit="1" customWidth="1"/>
    <col min="6419" max="6419" width="9" style="121"/>
    <col min="6420" max="6420" width="2.77734375" style="121" bestFit="1" customWidth="1"/>
    <col min="6421" max="6656" width="9" style="121"/>
    <col min="6657" max="6657" width="36.6640625" style="121" bestFit="1" customWidth="1"/>
    <col min="6658" max="6658" width="11.21875" style="121" bestFit="1" customWidth="1"/>
    <col min="6659" max="6659" width="6.6640625" style="121" bestFit="1" customWidth="1"/>
    <col min="6660" max="6660" width="15.88671875" style="121" bestFit="1" customWidth="1"/>
    <col min="6661" max="6661" width="2.21875" style="121" bestFit="1" customWidth="1"/>
    <col min="6662" max="6662" width="6.33203125" style="121" bestFit="1" customWidth="1"/>
    <col min="6663" max="6663" width="2.88671875" style="121" bestFit="1" customWidth="1"/>
    <col min="6664" max="6664" width="3.5546875" style="121" bestFit="1" customWidth="1"/>
    <col min="6665" max="6665" width="2.77734375" style="121" bestFit="1" customWidth="1"/>
    <col min="6666" max="6666" width="3.5546875" style="121" bestFit="1" customWidth="1"/>
    <col min="6667" max="6667" width="2.77734375" style="121" bestFit="1" customWidth="1"/>
    <col min="6668" max="6668" width="7" style="121" bestFit="1" customWidth="1"/>
    <col min="6669" max="6669" width="16.33203125" style="121" bestFit="1" customWidth="1"/>
    <col min="6670" max="6670" width="3.109375" style="121" bestFit="1" customWidth="1"/>
    <col min="6671" max="6671" width="6.5546875" style="121" bestFit="1" customWidth="1"/>
    <col min="6672" max="6672" width="9.109375" style="121" bestFit="1" customWidth="1"/>
    <col min="6673" max="6673" width="9" style="121"/>
    <col min="6674" max="6674" width="2.77734375" style="121" bestFit="1" customWidth="1"/>
    <col min="6675" max="6675" width="9" style="121"/>
    <col min="6676" max="6676" width="2.77734375" style="121" bestFit="1" customWidth="1"/>
    <col min="6677" max="6912" width="9" style="121"/>
    <col min="6913" max="6913" width="36.6640625" style="121" bestFit="1" customWidth="1"/>
    <col min="6914" max="6914" width="11.21875" style="121" bestFit="1" customWidth="1"/>
    <col min="6915" max="6915" width="6.6640625" style="121" bestFit="1" customWidth="1"/>
    <col min="6916" max="6916" width="15.88671875" style="121" bestFit="1" customWidth="1"/>
    <col min="6917" max="6917" width="2.21875" style="121" bestFit="1" customWidth="1"/>
    <col min="6918" max="6918" width="6.33203125" style="121" bestFit="1" customWidth="1"/>
    <col min="6919" max="6919" width="2.88671875" style="121" bestFit="1" customWidth="1"/>
    <col min="6920" max="6920" width="3.5546875" style="121" bestFit="1" customWidth="1"/>
    <col min="6921" max="6921" width="2.77734375" style="121" bestFit="1" customWidth="1"/>
    <col min="6922" max="6922" width="3.5546875" style="121" bestFit="1" customWidth="1"/>
    <col min="6923" max="6923" width="2.77734375" style="121" bestFit="1" customWidth="1"/>
    <col min="6924" max="6924" width="7" style="121" bestFit="1" customWidth="1"/>
    <col min="6925" max="6925" width="16.33203125" style="121" bestFit="1" customWidth="1"/>
    <col min="6926" max="6926" width="3.109375" style="121" bestFit="1" customWidth="1"/>
    <col min="6927" max="6927" width="6.5546875" style="121" bestFit="1" customWidth="1"/>
    <col min="6928" max="6928" width="9.109375" style="121" bestFit="1" customWidth="1"/>
    <col min="6929" max="6929" width="9" style="121"/>
    <col min="6930" max="6930" width="2.77734375" style="121" bestFit="1" customWidth="1"/>
    <col min="6931" max="6931" width="9" style="121"/>
    <col min="6932" max="6932" width="2.77734375" style="121" bestFit="1" customWidth="1"/>
    <col min="6933" max="7168" width="9" style="121"/>
    <col min="7169" max="7169" width="36.6640625" style="121" bestFit="1" customWidth="1"/>
    <col min="7170" max="7170" width="11.21875" style="121" bestFit="1" customWidth="1"/>
    <col min="7171" max="7171" width="6.6640625" style="121" bestFit="1" customWidth="1"/>
    <col min="7172" max="7172" width="15.88671875" style="121" bestFit="1" customWidth="1"/>
    <col min="7173" max="7173" width="2.21875" style="121" bestFit="1" customWidth="1"/>
    <col min="7174" max="7174" width="6.33203125" style="121" bestFit="1" customWidth="1"/>
    <col min="7175" max="7175" width="2.88671875" style="121" bestFit="1" customWidth="1"/>
    <col min="7176" max="7176" width="3.5546875" style="121" bestFit="1" customWidth="1"/>
    <col min="7177" max="7177" width="2.77734375" style="121" bestFit="1" customWidth="1"/>
    <col min="7178" max="7178" width="3.5546875" style="121" bestFit="1" customWidth="1"/>
    <col min="7179" max="7179" width="2.77734375" style="121" bestFit="1" customWidth="1"/>
    <col min="7180" max="7180" width="7" style="121" bestFit="1" customWidth="1"/>
    <col min="7181" max="7181" width="16.33203125" style="121" bestFit="1" customWidth="1"/>
    <col min="7182" max="7182" width="3.109375" style="121" bestFit="1" customWidth="1"/>
    <col min="7183" max="7183" width="6.5546875" style="121" bestFit="1" customWidth="1"/>
    <col min="7184" max="7184" width="9.109375" style="121" bestFit="1" customWidth="1"/>
    <col min="7185" max="7185" width="9" style="121"/>
    <col min="7186" max="7186" width="2.77734375" style="121" bestFit="1" customWidth="1"/>
    <col min="7187" max="7187" width="9" style="121"/>
    <col min="7188" max="7188" width="2.77734375" style="121" bestFit="1" customWidth="1"/>
    <col min="7189" max="7424" width="9" style="121"/>
    <col min="7425" max="7425" width="36.6640625" style="121" bestFit="1" customWidth="1"/>
    <col min="7426" max="7426" width="11.21875" style="121" bestFit="1" customWidth="1"/>
    <col min="7427" max="7427" width="6.6640625" style="121" bestFit="1" customWidth="1"/>
    <col min="7428" max="7428" width="15.88671875" style="121" bestFit="1" customWidth="1"/>
    <col min="7429" max="7429" width="2.21875" style="121" bestFit="1" customWidth="1"/>
    <col min="7430" max="7430" width="6.33203125" style="121" bestFit="1" customWidth="1"/>
    <col min="7431" max="7431" width="2.88671875" style="121" bestFit="1" customWidth="1"/>
    <col min="7432" max="7432" width="3.5546875" style="121" bestFit="1" customWidth="1"/>
    <col min="7433" max="7433" width="2.77734375" style="121" bestFit="1" customWidth="1"/>
    <col min="7434" max="7434" width="3.5546875" style="121" bestFit="1" customWidth="1"/>
    <col min="7435" max="7435" width="2.77734375" style="121" bestFit="1" customWidth="1"/>
    <col min="7436" max="7436" width="7" style="121" bestFit="1" customWidth="1"/>
    <col min="7437" max="7437" width="16.33203125" style="121" bestFit="1" customWidth="1"/>
    <col min="7438" max="7438" width="3.109375" style="121" bestFit="1" customWidth="1"/>
    <col min="7439" max="7439" width="6.5546875" style="121" bestFit="1" customWidth="1"/>
    <col min="7440" max="7440" width="9.109375" style="121" bestFit="1" customWidth="1"/>
    <col min="7441" max="7441" width="9" style="121"/>
    <col min="7442" max="7442" width="2.77734375" style="121" bestFit="1" customWidth="1"/>
    <col min="7443" max="7443" width="9" style="121"/>
    <col min="7444" max="7444" width="2.77734375" style="121" bestFit="1" customWidth="1"/>
    <col min="7445" max="7680" width="9" style="121"/>
    <col min="7681" max="7681" width="36.6640625" style="121" bestFit="1" customWidth="1"/>
    <col min="7682" max="7682" width="11.21875" style="121" bestFit="1" customWidth="1"/>
    <col min="7683" max="7683" width="6.6640625" style="121" bestFit="1" customWidth="1"/>
    <col min="7684" max="7684" width="15.88671875" style="121" bestFit="1" customWidth="1"/>
    <col min="7685" max="7685" width="2.21875" style="121" bestFit="1" customWidth="1"/>
    <col min="7686" max="7686" width="6.33203125" style="121" bestFit="1" customWidth="1"/>
    <col min="7687" max="7687" width="2.88671875" style="121" bestFit="1" customWidth="1"/>
    <col min="7688" max="7688" width="3.5546875" style="121" bestFit="1" customWidth="1"/>
    <col min="7689" max="7689" width="2.77734375" style="121" bestFit="1" customWidth="1"/>
    <col min="7690" max="7690" width="3.5546875" style="121" bestFit="1" customWidth="1"/>
    <col min="7691" max="7691" width="2.77734375" style="121" bestFit="1" customWidth="1"/>
    <col min="7692" max="7692" width="7" style="121" bestFit="1" customWidth="1"/>
    <col min="7693" max="7693" width="16.33203125" style="121" bestFit="1" customWidth="1"/>
    <col min="7694" max="7694" width="3.109375" style="121" bestFit="1" customWidth="1"/>
    <col min="7695" max="7695" width="6.5546875" style="121" bestFit="1" customWidth="1"/>
    <col min="7696" max="7696" width="9.109375" style="121" bestFit="1" customWidth="1"/>
    <col min="7697" max="7697" width="9" style="121"/>
    <col min="7698" max="7698" width="2.77734375" style="121" bestFit="1" customWidth="1"/>
    <col min="7699" max="7699" width="9" style="121"/>
    <col min="7700" max="7700" width="2.77734375" style="121" bestFit="1" customWidth="1"/>
    <col min="7701" max="7936" width="9" style="121"/>
    <col min="7937" max="7937" width="36.6640625" style="121" bestFit="1" customWidth="1"/>
    <col min="7938" max="7938" width="11.21875" style="121" bestFit="1" customWidth="1"/>
    <col min="7939" max="7939" width="6.6640625" style="121" bestFit="1" customWidth="1"/>
    <col min="7940" max="7940" width="15.88671875" style="121" bestFit="1" customWidth="1"/>
    <col min="7941" max="7941" width="2.21875" style="121" bestFit="1" customWidth="1"/>
    <col min="7942" max="7942" width="6.33203125" style="121" bestFit="1" customWidth="1"/>
    <col min="7943" max="7943" width="2.88671875" style="121" bestFit="1" customWidth="1"/>
    <col min="7944" max="7944" width="3.5546875" style="121" bestFit="1" customWidth="1"/>
    <col min="7945" max="7945" width="2.77734375" style="121" bestFit="1" customWidth="1"/>
    <col min="7946" max="7946" width="3.5546875" style="121" bestFit="1" customWidth="1"/>
    <col min="7947" max="7947" width="2.77734375" style="121" bestFit="1" customWidth="1"/>
    <col min="7948" max="7948" width="7" style="121" bestFit="1" customWidth="1"/>
    <col min="7949" max="7949" width="16.33203125" style="121" bestFit="1" customWidth="1"/>
    <col min="7950" max="7950" width="3.109375" style="121" bestFit="1" customWidth="1"/>
    <col min="7951" max="7951" width="6.5546875" style="121" bestFit="1" customWidth="1"/>
    <col min="7952" max="7952" width="9.109375" style="121" bestFit="1" customWidth="1"/>
    <col min="7953" max="7953" width="9" style="121"/>
    <col min="7954" max="7954" width="2.77734375" style="121" bestFit="1" customWidth="1"/>
    <col min="7955" max="7955" width="9" style="121"/>
    <col min="7956" max="7956" width="2.77734375" style="121" bestFit="1" customWidth="1"/>
    <col min="7957" max="8192" width="9" style="121"/>
    <col min="8193" max="8193" width="36.6640625" style="121" bestFit="1" customWidth="1"/>
    <col min="8194" max="8194" width="11.21875" style="121" bestFit="1" customWidth="1"/>
    <col min="8195" max="8195" width="6.6640625" style="121" bestFit="1" customWidth="1"/>
    <col min="8196" max="8196" width="15.88671875" style="121" bestFit="1" customWidth="1"/>
    <col min="8197" max="8197" width="2.21875" style="121" bestFit="1" customWidth="1"/>
    <col min="8198" max="8198" width="6.33203125" style="121" bestFit="1" customWidth="1"/>
    <col min="8199" max="8199" width="2.88671875" style="121" bestFit="1" customWidth="1"/>
    <col min="8200" max="8200" width="3.5546875" style="121" bestFit="1" customWidth="1"/>
    <col min="8201" max="8201" width="2.77734375" style="121" bestFit="1" customWidth="1"/>
    <col min="8202" max="8202" width="3.5546875" style="121" bestFit="1" customWidth="1"/>
    <col min="8203" max="8203" width="2.77734375" style="121" bestFit="1" customWidth="1"/>
    <col min="8204" max="8204" width="7" style="121" bestFit="1" customWidth="1"/>
    <col min="8205" max="8205" width="16.33203125" style="121" bestFit="1" customWidth="1"/>
    <col min="8206" max="8206" width="3.109375" style="121" bestFit="1" customWidth="1"/>
    <col min="8207" max="8207" width="6.5546875" style="121" bestFit="1" customWidth="1"/>
    <col min="8208" max="8208" width="9.109375" style="121" bestFit="1" customWidth="1"/>
    <col min="8209" max="8209" width="9" style="121"/>
    <col min="8210" max="8210" width="2.77734375" style="121" bestFit="1" customWidth="1"/>
    <col min="8211" max="8211" width="9" style="121"/>
    <col min="8212" max="8212" width="2.77734375" style="121" bestFit="1" customWidth="1"/>
    <col min="8213" max="8448" width="9" style="121"/>
    <col min="8449" max="8449" width="36.6640625" style="121" bestFit="1" customWidth="1"/>
    <col min="8450" max="8450" width="11.21875" style="121" bestFit="1" customWidth="1"/>
    <col min="8451" max="8451" width="6.6640625" style="121" bestFit="1" customWidth="1"/>
    <col min="8452" max="8452" width="15.88671875" style="121" bestFit="1" customWidth="1"/>
    <col min="8453" max="8453" width="2.21875" style="121" bestFit="1" customWidth="1"/>
    <col min="8454" max="8454" width="6.33203125" style="121" bestFit="1" customWidth="1"/>
    <col min="8455" max="8455" width="2.88671875" style="121" bestFit="1" customWidth="1"/>
    <col min="8456" max="8456" width="3.5546875" style="121" bestFit="1" customWidth="1"/>
    <col min="8457" max="8457" width="2.77734375" style="121" bestFit="1" customWidth="1"/>
    <col min="8458" max="8458" width="3.5546875" style="121" bestFit="1" customWidth="1"/>
    <col min="8459" max="8459" width="2.77734375" style="121" bestFit="1" customWidth="1"/>
    <col min="8460" max="8460" width="7" style="121" bestFit="1" customWidth="1"/>
    <col min="8461" max="8461" width="16.33203125" style="121" bestFit="1" customWidth="1"/>
    <col min="8462" max="8462" width="3.109375" style="121" bestFit="1" customWidth="1"/>
    <col min="8463" max="8463" width="6.5546875" style="121" bestFit="1" customWidth="1"/>
    <col min="8464" max="8464" width="9.109375" style="121" bestFit="1" customWidth="1"/>
    <col min="8465" max="8465" width="9" style="121"/>
    <col min="8466" max="8466" width="2.77734375" style="121" bestFit="1" customWidth="1"/>
    <col min="8467" max="8467" width="9" style="121"/>
    <col min="8468" max="8468" width="2.77734375" style="121" bestFit="1" customWidth="1"/>
    <col min="8469" max="8704" width="9" style="121"/>
    <col min="8705" max="8705" width="36.6640625" style="121" bestFit="1" customWidth="1"/>
    <col min="8706" max="8706" width="11.21875" style="121" bestFit="1" customWidth="1"/>
    <col min="8707" max="8707" width="6.6640625" style="121" bestFit="1" customWidth="1"/>
    <col min="8708" max="8708" width="15.88671875" style="121" bestFit="1" customWidth="1"/>
    <col min="8709" max="8709" width="2.21875" style="121" bestFit="1" customWidth="1"/>
    <col min="8710" max="8710" width="6.33203125" style="121" bestFit="1" customWidth="1"/>
    <col min="8711" max="8711" width="2.88671875" style="121" bestFit="1" customWidth="1"/>
    <col min="8712" max="8712" width="3.5546875" style="121" bestFit="1" customWidth="1"/>
    <col min="8713" max="8713" width="2.77734375" style="121" bestFit="1" customWidth="1"/>
    <col min="8714" max="8714" width="3.5546875" style="121" bestFit="1" customWidth="1"/>
    <col min="8715" max="8715" width="2.77734375" style="121" bestFit="1" customWidth="1"/>
    <col min="8716" max="8716" width="7" style="121" bestFit="1" customWidth="1"/>
    <col min="8717" max="8717" width="16.33203125" style="121" bestFit="1" customWidth="1"/>
    <col min="8718" max="8718" width="3.109375" style="121" bestFit="1" customWidth="1"/>
    <col min="8719" max="8719" width="6.5546875" style="121" bestFit="1" customWidth="1"/>
    <col min="8720" max="8720" width="9.109375" style="121" bestFit="1" customWidth="1"/>
    <col min="8721" max="8721" width="9" style="121"/>
    <col min="8722" max="8722" width="2.77734375" style="121" bestFit="1" customWidth="1"/>
    <col min="8723" max="8723" width="9" style="121"/>
    <col min="8724" max="8724" width="2.77734375" style="121" bestFit="1" customWidth="1"/>
    <col min="8725" max="8960" width="9" style="121"/>
    <col min="8961" max="8961" width="36.6640625" style="121" bestFit="1" customWidth="1"/>
    <col min="8962" max="8962" width="11.21875" style="121" bestFit="1" customWidth="1"/>
    <col min="8963" max="8963" width="6.6640625" style="121" bestFit="1" customWidth="1"/>
    <col min="8964" max="8964" width="15.88671875" style="121" bestFit="1" customWidth="1"/>
    <col min="8965" max="8965" width="2.21875" style="121" bestFit="1" customWidth="1"/>
    <col min="8966" max="8966" width="6.33203125" style="121" bestFit="1" customWidth="1"/>
    <col min="8967" max="8967" width="2.88671875" style="121" bestFit="1" customWidth="1"/>
    <col min="8968" max="8968" width="3.5546875" style="121" bestFit="1" customWidth="1"/>
    <col min="8969" max="8969" width="2.77734375" style="121" bestFit="1" customWidth="1"/>
    <col min="8970" max="8970" width="3.5546875" style="121" bestFit="1" customWidth="1"/>
    <col min="8971" max="8971" width="2.77734375" style="121" bestFit="1" customWidth="1"/>
    <col min="8972" max="8972" width="7" style="121" bestFit="1" customWidth="1"/>
    <col min="8973" max="8973" width="16.33203125" style="121" bestFit="1" customWidth="1"/>
    <col min="8974" max="8974" width="3.109375" style="121" bestFit="1" customWidth="1"/>
    <col min="8975" max="8975" width="6.5546875" style="121" bestFit="1" customWidth="1"/>
    <col min="8976" max="8976" width="9.109375" style="121" bestFit="1" customWidth="1"/>
    <col min="8977" max="8977" width="9" style="121"/>
    <col min="8978" max="8978" width="2.77734375" style="121" bestFit="1" customWidth="1"/>
    <col min="8979" max="8979" width="9" style="121"/>
    <col min="8980" max="8980" width="2.77734375" style="121" bestFit="1" customWidth="1"/>
    <col min="8981" max="9216" width="9" style="121"/>
    <col min="9217" max="9217" width="36.6640625" style="121" bestFit="1" customWidth="1"/>
    <col min="9218" max="9218" width="11.21875" style="121" bestFit="1" customWidth="1"/>
    <col min="9219" max="9219" width="6.6640625" style="121" bestFit="1" customWidth="1"/>
    <col min="9220" max="9220" width="15.88671875" style="121" bestFit="1" customWidth="1"/>
    <col min="9221" max="9221" width="2.21875" style="121" bestFit="1" customWidth="1"/>
    <col min="9222" max="9222" width="6.33203125" style="121" bestFit="1" customWidth="1"/>
    <col min="9223" max="9223" width="2.88671875" style="121" bestFit="1" customWidth="1"/>
    <col min="9224" max="9224" width="3.5546875" style="121" bestFit="1" customWidth="1"/>
    <col min="9225" max="9225" width="2.77734375" style="121" bestFit="1" customWidth="1"/>
    <col min="9226" max="9226" width="3.5546875" style="121" bestFit="1" customWidth="1"/>
    <col min="9227" max="9227" width="2.77734375" style="121" bestFit="1" customWidth="1"/>
    <col min="9228" max="9228" width="7" style="121" bestFit="1" customWidth="1"/>
    <col min="9229" max="9229" width="16.33203125" style="121" bestFit="1" customWidth="1"/>
    <col min="9230" max="9230" width="3.109375" style="121" bestFit="1" customWidth="1"/>
    <col min="9231" max="9231" width="6.5546875" style="121" bestFit="1" customWidth="1"/>
    <col min="9232" max="9232" width="9.109375" style="121" bestFit="1" customWidth="1"/>
    <col min="9233" max="9233" width="9" style="121"/>
    <col min="9234" max="9234" width="2.77734375" style="121" bestFit="1" customWidth="1"/>
    <col min="9235" max="9235" width="9" style="121"/>
    <col min="9236" max="9236" width="2.77734375" style="121" bestFit="1" customWidth="1"/>
    <col min="9237" max="9472" width="9" style="121"/>
    <col min="9473" max="9473" width="36.6640625" style="121" bestFit="1" customWidth="1"/>
    <col min="9474" max="9474" width="11.21875" style="121" bestFit="1" customWidth="1"/>
    <col min="9475" max="9475" width="6.6640625" style="121" bestFit="1" customWidth="1"/>
    <col min="9476" max="9476" width="15.88671875" style="121" bestFit="1" customWidth="1"/>
    <col min="9477" max="9477" width="2.21875" style="121" bestFit="1" customWidth="1"/>
    <col min="9478" max="9478" width="6.33203125" style="121" bestFit="1" customWidth="1"/>
    <col min="9479" max="9479" width="2.88671875" style="121" bestFit="1" customWidth="1"/>
    <col min="9480" max="9480" width="3.5546875" style="121" bestFit="1" customWidth="1"/>
    <col min="9481" max="9481" width="2.77734375" style="121" bestFit="1" customWidth="1"/>
    <col min="9482" max="9482" width="3.5546875" style="121" bestFit="1" customWidth="1"/>
    <col min="9483" max="9483" width="2.77734375" style="121" bestFit="1" customWidth="1"/>
    <col min="9484" max="9484" width="7" style="121" bestFit="1" customWidth="1"/>
    <col min="9485" max="9485" width="16.33203125" style="121" bestFit="1" customWidth="1"/>
    <col min="9486" max="9486" width="3.109375" style="121" bestFit="1" customWidth="1"/>
    <col min="9487" max="9487" width="6.5546875" style="121" bestFit="1" customWidth="1"/>
    <col min="9488" max="9488" width="9.109375" style="121" bestFit="1" customWidth="1"/>
    <col min="9489" max="9489" width="9" style="121"/>
    <col min="9490" max="9490" width="2.77734375" style="121" bestFit="1" customWidth="1"/>
    <col min="9491" max="9491" width="9" style="121"/>
    <col min="9492" max="9492" width="2.77734375" style="121" bestFit="1" customWidth="1"/>
    <col min="9493" max="9728" width="9" style="121"/>
    <col min="9729" max="9729" width="36.6640625" style="121" bestFit="1" customWidth="1"/>
    <col min="9730" max="9730" width="11.21875" style="121" bestFit="1" customWidth="1"/>
    <col min="9731" max="9731" width="6.6640625" style="121" bestFit="1" customWidth="1"/>
    <col min="9732" max="9732" width="15.88671875" style="121" bestFit="1" customWidth="1"/>
    <col min="9733" max="9733" width="2.21875" style="121" bestFit="1" customWidth="1"/>
    <col min="9734" max="9734" width="6.33203125" style="121" bestFit="1" customWidth="1"/>
    <col min="9735" max="9735" width="2.88671875" style="121" bestFit="1" customWidth="1"/>
    <col min="9736" max="9736" width="3.5546875" style="121" bestFit="1" customWidth="1"/>
    <col min="9737" max="9737" width="2.77734375" style="121" bestFit="1" customWidth="1"/>
    <col min="9738" max="9738" width="3.5546875" style="121" bestFit="1" customWidth="1"/>
    <col min="9739" max="9739" width="2.77734375" style="121" bestFit="1" customWidth="1"/>
    <col min="9740" max="9740" width="7" style="121" bestFit="1" customWidth="1"/>
    <col min="9741" max="9741" width="16.33203125" style="121" bestFit="1" customWidth="1"/>
    <col min="9742" max="9742" width="3.109375" style="121" bestFit="1" customWidth="1"/>
    <col min="9743" max="9743" width="6.5546875" style="121" bestFit="1" customWidth="1"/>
    <col min="9744" max="9744" width="9.109375" style="121" bestFit="1" customWidth="1"/>
    <col min="9745" max="9745" width="9" style="121"/>
    <col min="9746" max="9746" width="2.77734375" style="121" bestFit="1" customWidth="1"/>
    <col min="9747" max="9747" width="9" style="121"/>
    <col min="9748" max="9748" width="2.77734375" style="121" bestFit="1" customWidth="1"/>
    <col min="9749" max="9984" width="9" style="121"/>
    <col min="9985" max="9985" width="36.6640625" style="121" bestFit="1" customWidth="1"/>
    <col min="9986" max="9986" width="11.21875" style="121" bestFit="1" customWidth="1"/>
    <col min="9987" max="9987" width="6.6640625" style="121" bestFit="1" customWidth="1"/>
    <col min="9988" max="9988" width="15.88671875" style="121" bestFit="1" customWidth="1"/>
    <col min="9989" max="9989" width="2.21875" style="121" bestFit="1" customWidth="1"/>
    <col min="9990" max="9990" width="6.33203125" style="121" bestFit="1" customWidth="1"/>
    <col min="9991" max="9991" width="2.88671875" style="121" bestFit="1" customWidth="1"/>
    <col min="9992" max="9992" width="3.5546875" style="121" bestFit="1" customWidth="1"/>
    <col min="9993" max="9993" width="2.77734375" style="121" bestFit="1" customWidth="1"/>
    <col min="9994" max="9994" width="3.5546875" style="121" bestFit="1" customWidth="1"/>
    <col min="9995" max="9995" width="2.77734375" style="121" bestFit="1" customWidth="1"/>
    <col min="9996" max="9996" width="7" style="121" bestFit="1" customWidth="1"/>
    <col min="9997" max="9997" width="16.33203125" style="121" bestFit="1" customWidth="1"/>
    <col min="9998" max="9998" width="3.109375" style="121" bestFit="1" customWidth="1"/>
    <col min="9999" max="9999" width="6.5546875" style="121" bestFit="1" customWidth="1"/>
    <col min="10000" max="10000" width="9.109375" style="121" bestFit="1" customWidth="1"/>
    <col min="10001" max="10001" width="9" style="121"/>
    <col min="10002" max="10002" width="2.77734375" style="121" bestFit="1" customWidth="1"/>
    <col min="10003" max="10003" width="9" style="121"/>
    <col min="10004" max="10004" width="2.77734375" style="121" bestFit="1" customWidth="1"/>
    <col min="10005" max="10240" width="9" style="121"/>
    <col min="10241" max="10241" width="36.6640625" style="121" bestFit="1" customWidth="1"/>
    <col min="10242" max="10242" width="11.21875" style="121" bestFit="1" customWidth="1"/>
    <col min="10243" max="10243" width="6.6640625" style="121" bestFit="1" customWidth="1"/>
    <col min="10244" max="10244" width="15.88671875" style="121" bestFit="1" customWidth="1"/>
    <col min="10245" max="10245" width="2.21875" style="121" bestFit="1" customWidth="1"/>
    <col min="10246" max="10246" width="6.33203125" style="121" bestFit="1" customWidth="1"/>
    <col min="10247" max="10247" width="2.88671875" style="121" bestFit="1" customWidth="1"/>
    <col min="10248" max="10248" width="3.5546875" style="121" bestFit="1" customWidth="1"/>
    <col min="10249" max="10249" width="2.77734375" style="121" bestFit="1" customWidth="1"/>
    <col min="10250" max="10250" width="3.5546875" style="121" bestFit="1" customWidth="1"/>
    <col min="10251" max="10251" width="2.77734375" style="121" bestFit="1" customWidth="1"/>
    <col min="10252" max="10252" width="7" style="121" bestFit="1" customWidth="1"/>
    <col min="10253" max="10253" width="16.33203125" style="121" bestFit="1" customWidth="1"/>
    <col min="10254" max="10254" width="3.109375" style="121" bestFit="1" customWidth="1"/>
    <col min="10255" max="10255" width="6.5546875" style="121" bestFit="1" customWidth="1"/>
    <col min="10256" max="10256" width="9.109375" style="121" bestFit="1" customWidth="1"/>
    <col min="10257" max="10257" width="9" style="121"/>
    <col min="10258" max="10258" width="2.77734375" style="121" bestFit="1" customWidth="1"/>
    <col min="10259" max="10259" width="9" style="121"/>
    <col min="10260" max="10260" width="2.77734375" style="121" bestFit="1" customWidth="1"/>
    <col min="10261" max="10496" width="9" style="121"/>
    <col min="10497" max="10497" width="36.6640625" style="121" bestFit="1" customWidth="1"/>
    <col min="10498" max="10498" width="11.21875" style="121" bestFit="1" customWidth="1"/>
    <col min="10499" max="10499" width="6.6640625" style="121" bestFit="1" customWidth="1"/>
    <col min="10500" max="10500" width="15.88671875" style="121" bestFit="1" customWidth="1"/>
    <col min="10501" max="10501" width="2.21875" style="121" bestFit="1" customWidth="1"/>
    <col min="10502" max="10502" width="6.33203125" style="121" bestFit="1" customWidth="1"/>
    <col min="10503" max="10503" width="2.88671875" style="121" bestFit="1" customWidth="1"/>
    <col min="10504" max="10504" width="3.5546875" style="121" bestFit="1" customWidth="1"/>
    <col min="10505" max="10505" width="2.77734375" style="121" bestFit="1" customWidth="1"/>
    <col min="10506" max="10506" width="3.5546875" style="121" bestFit="1" customWidth="1"/>
    <col min="10507" max="10507" width="2.77734375" style="121" bestFit="1" customWidth="1"/>
    <col min="10508" max="10508" width="7" style="121" bestFit="1" customWidth="1"/>
    <col min="10509" max="10509" width="16.33203125" style="121" bestFit="1" customWidth="1"/>
    <col min="10510" max="10510" width="3.109375" style="121" bestFit="1" customWidth="1"/>
    <col min="10511" max="10511" width="6.5546875" style="121" bestFit="1" customWidth="1"/>
    <col min="10512" max="10512" width="9.109375" style="121" bestFit="1" customWidth="1"/>
    <col min="10513" max="10513" width="9" style="121"/>
    <col min="10514" max="10514" width="2.77734375" style="121" bestFit="1" customWidth="1"/>
    <col min="10515" max="10515" width="9" style="121"/>
    <col min="10516" max="10516" width="2.77734375" style="121" bestFit="1" customWidth="1"/>
    <col min="10517" max="10752" width="9" style="121"/>
    <col min="10753" max="10753" width="36.6640625" style="121" bestFit="1" customWidth="1"/>
    <col min="10754" max="10754" width="11.21875" style="121" bestFit="1" customWidth="1"/>
    <col min="10755" max="10755" width="6.6640625" style="121" bestFit="1" customWidth="1"/>
    <col min="10756" max="10756" width="15.88671875" style="121" bestFit="1" customWidth="1"/>
    <col min="10757" max="10757" width="2.21875" style="121" bestFit="1" customWidth="1"/>
    <col min="10758" max="10758" width="6.33203125" style="121" bestFit="1" customWidth="1"/>
    <col min="10759" max="10759" width="2.88671875" style="121" bestFit="1" customWidth="1"/>
    <col min="10760" max="10760" width="3.5546875" style="121" bestFit="1" customWidth="1"/>
    <col min="10761" max="10761" width="2.77734375" style="121" bestFit="1" customWidth="1"/>
    <col min="10762" max="10762" width="3.5546875" style="121" bestFit="1" customWidth="1"/>
    <col min="10763" max="10763" width="2.77734375" style="121" bestFit="1" customWidth="1"/>
    <col min="10764" max="10764" width="7" style="121" bestFit="1" customWidth="1"/>
    <col min="10765" max="10765" width="16.33203125" style="121" bestFit="1" customWidth="1"/>
    <col min="10766" max="10766" width="3.109375" style="121" bestFit="1" customWidth="1"/>
    <col min="10767" max="10767" width="6.5546875" style="121" bestFit="1" customWidth="1"/>
    <col min="10768" max="10768" width="9.109375" style="121" bestFit="1" customWidth="1"/>
    <col min="10769" max="10769" width="9" style="121"/>
    <col min="10770" max="10770" width="2.77734375" style="121" bestFit="1" customWidth="1"/>
    <col min="10771" max="10771" width="9" style="121"/>
    <col min="10772" max="10772" width="2.77734375" style="121" bestFit="1" customWidth="1"/>
    <col min="10773" max="11008" width="9" style="121"/>
    <col min="11009" max="11009" width="36.6640625" style="121" bestFit="1" customWidth="1"/>
    <col min="11010" max="11010" width="11.21875" style="121" bestFit="1" customWidth="1"/>
    <col min="11011" max="11011" width="6.6640625" style="121" bestFit="1" customWidth="1"/>
    <col min="11012" max="11012" width="15.88671875" style="121" bestFit="1" customWidth="1"/>
    <col min="11013" max="11013" width="2.21875" style="121" bestFit="1" customWidth="1"/>
    <col min="11014" max="11014" width="6.33203125" style="121" bestFit="1" customWidth="1"/>
    <col min="11015" max="11015" width="2.88671875" style="121" bestFit="1" customWidth="1"/>
    <col min="11016" max="11016" width="3.5546875" style="121" bestFit="1" customWidth="1"/>
    <col min="11017" max="11017" width="2.77734375" style="121" bestFit="1" customWidth="1"/>
    <col min="11018" max="11018" width="3.5546875" style="121" bestFit="1" customWidth="1"/>
    <col min="11019" max="11019" width="2.77734375" style="121" bestFit="1" customWidth="1"/>
    <col min="11020" max="11020" width="7" style="121" bestFit="1" customWidth="1"/>
    <col min="11021" max="11021" width="16.33203125" style="121" bestFit="1" customWidth="1"/>
    <col min="11022" max="11022" width="3.109375" style="121" bestFit="1" customWidth="1"/>
    <col min="11023" max="11023" width="6.5546875" style="121" bestFit="1" customWidth="1"/>
    <col min="11024" max="11024" width="9.109375" style="121" bestFit="1" customWidth="1"/>
    <col min="11025" max="11025" width="9" style="121"/>
    <col min="11026" max="11026" width="2.77734375" style="121" bestFit="1" customWidth="1"/>
    <col min="11027" max="11027" width="9" style="121"/>
    <col min="11028" max="11028" width="2.77734375" style="121" bestFit="1" customWidth="1"/>
    <col min="11029" max="11264" width="9" style="121"/>
    <col min="11265" max="11265" width="36.6640625" style="121" bestFit="1" customWidth="1"/>
    <col min="11266" max="11266" width="11.21875" style="121" bestFit="1" customWidth="1"/>
    <col min="11267" max="11267" width="6.6640625" style="121" bestFit="1" customWidth="1"/>
    <col min="11268" max="11268" width="15.88671875" style="121" bestFit="1" customWidth="1"/>
    <col min="11269" max="11269" width="2.21875" style="121" bestFit="1" customWidth="1"/>
    <col min="11270" max="11270" width="6.33203125" style="121" bestFit="1" customWidth="1"/>
    <col min="11271" max="11271" width="2.88671875" style="121" bestFit="1" customWidth="1"/>
    <col min="11272" max="11272" width="3.5546875" style="121" bestFit="1" customWidth="1"/>
    <col min="11273" max="11273" width="2.77734375" style="121" bestFit="1" customWidth="1"/>
    <col min="11274" max="11274" width="3.5546875" style="121" bestFit="1" customWidth="1"/>
    <col min="11275" max="11275" width="2.77734375" style="121" bestFit="1" customWidth="1"/>
    <col min="11276" max="11276" width="7" style="121" bestFit="1" customWidth="1"/>
    <col min="11277" max="11277" width="16.33203125" style="121" bestFit="1" customWidth="1"/>
    <col min="11278" max="11278" width="3.109375" style="121" bestFit="1" customWidth="1"/>
    <col min="11279" max="11279" width="6.5546875" style="121" bestFit="1" customWidth="1"/>
    <col min="11280" max="11280" width="9.109375" style="121" bestFit="1" customWidth="1"/>
    <col min="11281" max="11281" width="9" style="121"/>
    <col min="11282" max="11282" width="2.77734375" style="121" bestFit="1" customWidth="1"/>
    <col min="11283" max="11283" width="9" style="121"/>
    <col min="11284" max="11284" width="2.77734375" style="121" bestFit="1" customWidth="1"/>
    <col min="11285" max="11520" width="9" style="121"/>
    <col min="11521" max="11521" width="36.6640625" style="121" bestFit="1" customWidth="1"/>
    <col min="11522" max="11522" width="11.21875" style="121" bestFit="1" customWidth="1"/>
    <col min="11523" max="11523" width="6.6640625" style="121" bestFit="1" customWidth="1"/>
    <col min="11524" max="11524" width="15.88671875" style="121" bestFit="1" customWidth="1"/>
    <col min="11525" max="11525" width="2.21875" style="121" bestFit="1" customWidth="1"/>
    <col min="11526" max="11526" width="6.33203125" style="121" bestFit="1" customWidth="1"/>
    <col min="11527" max="11527" width="2.88671875" style="121" bestFit="1" customWidth="1"/>
    <col min="11528" max="11528" width="3.5546875" style="121" bestFit="1" customWidth="1"/>
    <col min="11529" max="11529" width="2.77734375" style="121" bestFit="1" customWidth="1"/>
    <col min="11530" max="11530" width="3.5546875" style="121" bestFit="1" customWidth="1"/>
    <col min="11531" max="11531" width="2.77734375" style="121" bestFit="1" customWidth="1"/>
    <col min="11532" max="11532" width="7" style="121" bestFit="1" customWidth="1"/>
    <col min="11533" max="11533" width="16.33203125" style="121" bestFit="1" customWidth="1"/>
    <col min="11534" max="11534" width="3.109375" style="121" bestFit="1" customWidth="1"/>
    <col min="11535" max="11535" width="6.5546875" style="121" bestFit="1" customWidth="1"/>
    <col min="11536" max="11536" width="9.109375" style="121" bestFit="1" customWidth="1"/>
    <col min="11537" max="11537" width="9" style="121"/>
    <col min="11538" max="11538" width="2.77734375" style="121" bestFit="1" customWidth="1"/>
    <col min="11539" max="11539" width="9" style="121"/>
    <col min="11540" max="11540" width="2.77734375" style="121" bestFit="1" customWidth="1"/>
    <col min="11541" max="11776" width="9" style="121"/>
    <col min="11777" max="11777" width="36.6640625" style="121" bestFit="1" customWidth="1"/>
    <col min="11778" max="11778" width="11.21875" style="121" bestFit="1" customWidth="1"/>
    <col min="11779" max="11779" width="6.6640625" style="121" bestFit="1" customWidth="1"/>
    <col min="11780" max="11780" width="15.88671875" style="121" bestFit="1" customWidth="1"/>
    <col min="11781" max="11781" width="2.21875" style="121" bestFit="1" customWidth="1"/>
    <col min="11782" max="11782" width="6.33203125" style="121" bestFit="1" customWidth="1"/>
    <col min="11783" max="11783" width="2.88671875" style="121" bestFit="1" customWidth="1"/>
    <col min="11784" max="11784" width="3.5546875" style="121" bestFit="1" customWidth="1"/>
    <col min="11785" max="11785" width="2.77734375" style="121" bestFit="1" customWidth="1"/>
    <col min="11786" max="11786" width="3.5546875" style="121" bestFit="1" customWidth="1"/>
    <col min="11787" max="11787" width="2.77734375" style="121" bestFit="1" customWidth="1"/>
    <col min="11788" max="11788" width="7" style="121" bestFit="1" customWidth="1"/>
    <col min="11789" max="11789" width="16.33203125" style="121" bestFit="1" customWidth="1"/>
    <col min="11790" max="11790" width="3.109375" style="121" bestFit="1" customWidth="1"/>
    <col min="11791" max="11791" width="6.5546875" style="121" bestFit="1" customWidth="1"/>
    <col min="11792" max="11792" width="9.109375" style="121" bestFit="1" customWidth="1"/>
    <col min="11793" max="11793" width="9" style="121"/>
    <col min="11794" max="11794" width="2.77734375" style="121" bestFit="1" customWidth="1"/>
    <col min="11795" max="11795" width="9" style="121"/>
    <col min="11796" max="11796" width="2.77734375" style="121" bestFit="1" customWidth="1"/>
    <col min="11797" max="12032" width="9" style="121"/>
    <col min="12033" max="12033" width="36.6640625" style="121" bestFit="1" customWidth="1"/>
    <col min="12034" max="12034" width="11.21875" style="121" bestFit="1" customWidth="1"/>
    <col min="12035" max="12035" width="6.6640625" style="121" bestFit="1" customWidth="1"/>
    <col min="12036" max="12036" width="15.88671875" style="121" bestFit="1" customWidth="1"/>
    <col min="12037" max="12037" width="2.21875" style="121" bestFit="1" customWidth="1"/>
    <col min="12038" max="12038" width="6.33203125" style="121" bestFit="1" customWidth="1"/>
    <col min="12039" max="12039" width="2.88671875" style="121" bestFit="1" customWidth="1"/>
    <col min="12040" max="12040" width="3.5546875" style="121" bestFit="1" customWidth="1"/>
    <col min="12041" max="12041" width="2.77734375" style="121" bestFit="1" customWidth="1"/>
    <col min="12042" max="12042" width="3.5546875" style="121" bestFit="1" customWidth="1"/>
    <col min="12043" max="12043" width="2.77734375" style="121" bestFit="1" customWidth="1"/>
    <col min="12044" max="12044" width="7" style="121" bestFit="1" customWidth="1"/>
    <col min="12045" max="12045" width="16.33203125" style="121" bestFit="1" customWidth="1"/>
    <col min="12046" max="12046" width="3.109375" style="121" bestFit="1" customWidth="1"/>
    <col min="12047" max="12047" width="6.5546875" style="121" bestFit="1" customWidth="1"/>
    <col min="12048" max="12048" width="9.109375" style="121" bestFit="1" customWidth="1"/>
    <col min="12049" max="12049" width="9" style="121"/>
    <col min="12050" max="12050" width="2.77734375" style="121" bestFit="1" customWidth="1"/>
    <col min="12051" max="12051" width="9" style="121"/>
    <col min="12052" max="12052" width="2.77734375" style="121" bestFit="1" customWidth="1"/>
    <col min="12053" max="12288" width="9" style="121"/>
    <col min="12289" max="12289" width="36.6640625" style="121" bestFit="1" customWidth="1"/>
    <col min="12290" max="12290" width="11.21875" style="121" bestFit="1" customWidth="1"/>
    <col min="12291" max="12291" width="6.6640625" style="121" bestFit="1" customWidth="1"/>
    <col min="12292" max="12292" width="15.88671875" style="121" bestFit="1" customWidth="1"/>
    <col min="12293" max="12293" width="2.21875" style="121" bestFit="1" customWidth="1"/>
    <col min="12294" max="12294" width="6.33203125" style="121" bestFit="1" customWidth="1"/>
    <col min="12295" max="12295" width="2.88671875" style="121" bestFit="1" customWidth="1"/>
    <col min="12296" max="12296" width="3.5546875" style="121" bestFit="1" customWidth="1"/>
    <col min="12297" max="12297" width="2.77734375" style="121" bestFit="1" customWidth="1"/>
    <col min="12298" max="12298" width="3.5546875" style="121" bestFit="1" customWidth="1"/>
    <col min="12299" max="12299" width="2.77734375" style="121" bestFit="1" customWidth="1"/>
    <col min="12300" max="12300" width="7" style="121" bestFit="1" customWidth="1"/>
    <col min="12301" max="12301" width="16.33203125" style="121" bestFit="1" customWidth="1"/>
    <col min="12302" max="12302" width="3.109375" style="121" bestFit="1" customWidth="1"/>
    <col min="12303" max="12303" width="6.5546875" style="121" bestFit="1" customWidth="1"/>
    <col min="12304" max="12304" width="9.109375" style="121" bestFit="1" customWidth="1"/>
    <col min="12305" max="12305" width="9" style="121"/>
    <col min="12306" max="12306" width="2.77734375" style="121" bestFit="1" customWidth="1"/>
    <col min="12307" max="12307" width="9" style="121"/>
    <col min="12308" max="12308" width="2.77734375" style="121" bestFit="1" customWidth="1"/>
    <col min="12309" max="12544" width="9" style="121"/>
    <col min="12545" max="12545" width="36.6640625" style="121" bestFit="1" customWidth="1"/>
    <col min="12546" max="12546" width="11.21875" style="121" bestFit="1" customWidth="1"/>
    <col min="12547" max="12547" width="6.6640625" style="121" bestFit="1" customWidth="1"/>
    <col min="12548" max="12548" width="15.88671875" style="121" bestFit="1" customWidth="1"/>
    <col min="12549" max="12549" width="2.21875" style="121" bestFit="1" customWidth="1"/>
    <col min="12550" max="12550" width="6.33203125" style="121" bestFit="1" customWidth="1"/>
    <col min="12551" max="12551" width="2.88671875" style="121" bestFit="1" customWidth="1"/>
    <col min="12552" max="12552" width="3.5546875" style="121" bestFit="1" customWidth="1"/>
    <col min="12553" max="12553" width="2.77734375" style="121" bestFit="1" customWidth="1"/>
    <col min="12554" max="12554" width="3.5546875" style="121" bestFit="1" customWidth="1"/>
    <col min="12555" max="12555" width="2.77734375" style="121" bestFit="1" customWidth="1"/>
    <col min="12556" max="12556" width="7" style="121" bestFit="1" customWidth="1"/>
    <col min="12557" max="12557" width="16.33203125" style="121" bestFit="1" customWidth="1"/>
    <col min="12558" max="12558" width="3.109375" style="121" bestFit="1" customWidth="1"/>
    <col min="12559" max="12559" width="6.5546875" style="121" bestFit="1" customWidth="1"/>
    <col min="12560" max="12560" width="9.109375" style="121" bestFit="1" customWidth="1"/>
    <col min="12561" max="12561" width="9" style="121"/>
    <col min="12562" max="12562" width="2.77734375" style="121" bestFit="1" customWidth="1"/>
    <col min="12563" max="12563" width="9" style="121"/>
    <col min="12564" max="12564" width="2.77734375" style="121" bestFit="1" customWidth="1"/>
    <col min="12565" max="12800" width="9" style="121"/>
    <col min="12801" max="12801" width="36.6640625" style="121" bestFit="1" customWidth="1"/>
    <col min="12802" max="12802" width="11.21875" style="121" bestFit="1" customWidth="1"/>
    <col min="12803" max="12803" width="6.6640625" style="121" bestFit="1" customWidth="1"/>
    <col min="12804" max="12804" width="15.88671875" style="121" bestFit="1" customWidth="1"/>
    <col min="12805" max="12805" width="2.21875" style="121" bestFit="1" customWidth="1"/>
    <col min="12806" max="12806" width="6.33203125" style="121" bestFit="1" customWidth="1"/>
    <col min="12807" max="12807" width="2.88671875" style="121" bestFit="1" customWidth="1"/>
    <col min="12808" max="12808" width="3.5546875" style="121" bestFit="1" customWidth="1"/>
    <col min="12809" max="12809" width="2.77734375" style="121" bestFit="1" customWidth="1"/>
    <col min="12810" max="12810" width="3.5546875" style="121" bestFit="1" customWidth="1"/>
    <col min="12811" max="12811" width="2.77734375" style="121" bestFit="1" customWidth="1"/>
    <col min="12812" max="12812" width="7" style="121" bestFit="1" customWidth="1"/>
    <col min="12813" max="12813" width="16.33203125" style="121" bestFit="1" customWidth="1"/>
    <col min="12814" max="12814" width="3.109375" style="121" bestFit="1" customWidth="1"/>
    <col min="12815" max="12815" width="6.5546875" style="121" bestFit="1" customWidth="1"/>
    <col min="12816" max="12816" width="9.109375" style="121" bestFit="1" customWidth="1"/>
    <col min="12817" max="12817" width="9" style="121"/>
    <col min="12818" max="12818" width="2.77734375" style="121" bestFit="1" customWidth="1"/>
    <col min="12819" max="12819" width="9" style="121"/>
    <col min="12820" max="12820" width="2.77734375" style="121" bestFit="1" customWidth="1"/>
    <col min="12821" max="13056" width="9" style="121"/>
    <col min="13057" max="13057" width="36.6640625" style="121" bestFit="1" customWidth="1"/>
    <col min="13058" max="13058" width="11.21875" style="121" bestFit="1" customWidth="1"/>
    <col min="13059" max="13059" width="6.6640625" style="121" bestFit="1" customWidth="1"/>
    <col min="13060" max="13060" width="15.88671875" style="121" bestFit="1" customWidth="1"/>
    <col min="13061" max="13061" width="2.21875" style="121" bestFit="1" customWidth="1"/>
    <col min="13062" max="13062" width="6.33203125" style="121" bestFit="1" customWidth="1"/>
    <col min="13063" max="13063" width="2.88671875" style="121" bestFit="1" customWidth="1"/>
    <col min="13064" max="13064" width="3.5546875" style="121" bestFit="1" customWidth="1"/>
    <col min="13065" max="13065" width="2.77734375" style="121" bestFit="1" customWidth="1"/>
    <col min="13066" max="13066" width="3.5546875" style="121" bestFit="1" customWidth="1"/>
    <col min="13067" max="13067" width="2.77734375" style="121" bestFit="1" customWidth="1"/>
    <col min="13068" max="13068" width="7" style="121" bestFit="1" customWidth="1"/>
    <col min="13069" max="13069" width="16.33203125" style="121" bestFit="1" customWidth="1"/>
    <col min="13070" max="13070" width="3.109375" style="121" bestFit="1" customWidth="1"/>
    <col min="13071" max="13071" width="6.5546875" style="121" bestFit="1" customWidth="1"/>
    <col min="13072" max="13072" width="9.109375" style="121" bestFit="1" customWidth="1"/>
    <col min="13073" max="13073" width="9" style="121"/>
    <col min="13074" max="13074" width="2.77734375" style="121" bestFit="1" customWidth="1"/>
    <col min="13075" max="13075" width="9" style="121"/>
    <col min="13076" max="13076" width="2.77734375" style="121" bestFit="1" customWidth="1"/>
    <col min="13077" max="13312" width="9" style="121"/>
    <col min="13313" max="13313" width="36.6640625" style="121" bestFit="1" customWidth="1"/>
    <col min="13314" max="13314" width="11.21875" style="121" bestFit="1" customWidth="1"/>
    <col min="13315" max="13315" width="6.6640625" style="121" bestFit="1" customWidth="1"/>
    <col min="13316" max="13316" width="15.88671875" style="121" bestFit="1" customWidth="1"/>
    <col min="13317" max="13317" width="2.21875" style="121" bestFit="1" customWidth="1"/>
    <col min="13318" max="13318" width="6.33203125" style="121" bestFit="1" customWidth="1"/>
    <col min="13319" max="13319" width="2.88671875" style="121" bestFit="1" customWidth="1"/>
    <col min="13320" max="13320" width="3.5546875" style="121" bestFit="1" customWidth="1"/>
    <col min="13321" max="13321" width="2.77734375" style="121" bestFit="1" customWidth="1"/>
    <col min="13322" max="13322" width="3.5546875" style="121" bestFit="1" customWidth="1"/>
    <col min="13323" max="13323" width="2.77734375" style="121" bestFit="1" customWidth="1"/>
    <col min="13324" max="13324" width="7" style="121" bestFit="1" customWidth="1"/>
    <col min="13325" max="13325" width="16.33203125" style="121" bestFit="1" customWidth="1"/>
    <col min="13326" max="13326" width="3.109375" style="121" bestFit="1" customWidth="1"/>
    <col min="13327" max="13327" width="6.5546875" style="121" bestFit="1" customWidth="1"/>
    <col min="13328" max="13328" width="9.109375" style="121" bestFit="1" customWidth="1"/>
    <col min="13329" max="13329" width="9" style="121"/>
    <col min="13330" max="13330" width="2.77734375" style="121" bestFit="1" customWidth="1"/>
    <col min="13331" max="13331" width="9" style="121"/>
    <col min="13332" max="13332" width="2.77734375" style="121" bestFit="1" customWidth="1"/>
    <col min="13333" max="13568" width="9" style="121"/>
    <col min="13569" max="13569" width="36.6640625" style="121" bestFit="1" customWidth="1"/>
    <col min="13570" max="13570" width="11.21875" style="121" bestFit="1" customWidth="1"/>
    <col min="13571" max="13571" width="6.6640625" style="121" bestFit="1" customWidth="1"/>
    <col min="13572" max="13572" width="15.88671875" style="121" bestFit="1" customWidth="1"/>
    <col min="13573" max="13573" width="2.21875" style="121" bestFit="1" customWidth="1"/>
    <col min="13574" max="13574" width="6.33203125" style="121" bestFit="1" customWidth="1"/>
    <col min="13575" max="13575" width="2.88671875" style="121" bestFit="1" customWidth="1"/>
    <col min="13576" max="13576" width="3.5546875" style="121" bestFit="1" customWidth="1"/>
    <col min="13577" max="13577" width="2.77734375" style="121" bestFit="1" customWidth="1"/>
    <col min="13578" max="13578" width="3.5546875" style="121" bestFit="1" customWidth="1"/>
    <col min="13579" max="13579" width="2.77734375" style="121" bestFit="1" customWidth="1"/>
    <col min="13580" max="13580" width="7" style="121" bestFit="1" customWidth="1"/>
    <col min="13581" max="13581" width="16.33203125" style="121" bestFit="1" customWidth="1"/>
    <col min="13582" max="13582" width="3.109375" style="121" bestFit="1" customWidth="1"/>
    <col min="13583" max="13583" width="6.5546875" style="121" bestFit="1" customWidth="1"/>
    <col min="13584" max="13584" width="9.109375" style="121" bestFit="1" customWidth="1"/>
    <col min="13585" max="13585" width="9" style="121"/>
    <col min="13586" max="13586" width="2.77734375" style="121" bestFit="1" customWidth="1"/>
    <col min="13587" max="13587" width="9" style="121"/>
    <col min="13588" max="13588" width="2.77734375" style="121" bestFit="1" customWidth="1"/>
    <col min="13589" max="13824" width="9" style="121"/>
    <col min="13825" max="13825" width="36.6640625" style="121" bestFit="1" customWidth="1"/>
    <col min="13826" max="13826" width="11.21875" style="121" bestFit="1" customWidth="1"/>
    <col min="13827" max="13827" width="6.6640625" style="121" bestFit="1" customWidth="1"/>
    <col min="13828" max="13828" width="15.88671875" style="121" bestFit="1" customWidth="1"/>
    <col min="13829" max="13829" width="2.21875" style="121" bestFit="1" customWidth="1"/>
    <col min="13830" max="13830" width="6.33203125" style="121" bestFit="1" customWidth="1"/>
    <col min="13831" max="13831" width="2.88671875" style="121" bestFit="1" customWidth="1"/>
    <col min="13832" max="13832" width="3.5546875" style="121" bestFit="1" customWidth="1"/>
    <col min="13833" max="13833" width="2.77734375" style="121" bestFit="1" customWidth="1"/>
    <col min="13834" max="13834" width="3.5546875" style="121" bestFit="1" customWidth="1"/>
    <col min="13835" max="13835" width="2.77734375" style="121" bestFit="1" customWidth="1"/>
    <col min="13836" max="13836" width="7" style="121" bestFit="1" customWidth="1"/>
    <col min="13837" max="13837" width="16.33203125" style="121" bestFit="1" customWidth="1"/>
    <col min="13838" max="13838" width="3.109375" style="121" bestFit="1" customWidth="1"/>
    <col min="13839" max="13839" width="6.5546875" style="121" bestFit="1" customWidth="1"/>
    <col min="13840" max="13840" width="9.109375" style="121" bestFit="1" customWidth="1"/>
    <col min="13841" max="13841" width="9" style="121"/>
    <col min="13842" max="13842" width="2.77734375" style="121" bestFit="1" customWidth="1"/>
    <col min="13843" max="13843" width="9" style="121"/>
    <col min="13844" max="13844" width="2.77734375" style="121" bestFit="1" customWidth="1"/>
    <col min="13845" max="14080" width="9" style="121"/>
    <col min="14081" max="14081" width="36.6640625" style="121" bestFit="1" customWidth="1"/>
    <col min="14082" max="14082" width="11.21875" style="121" bestFit="1" customWidth="1"/>
    <col min="14083" max="14083" width="6.6640625" style="121" bestFit="1" customWidth="1"/>
    <col min="14084" max="14084" width="15.88671875" style="121" bestFit="1" customWidth="1"/>
    <col min="14085" max="14085" width="2.21875" style="121" bestFit="1" customWidth="1"/>
    <col min="14086" max="14086" width="6.33203125" style="121" bestFit="1" customWidth="1"/>
    <col min="14087" max="14087" width="2.88671875" style="121" bestFit="1" customWidth="1"/>
    <col min="14088" max="14088" width="3.5546875" style="121" bestFit="1" customWidth="1"/>
    <col min="14089" max="14089" width="2.77734375" style="121" bestFit="1" customWidth="1"/>
    <col min="14090" max="14090" width="3.5546875" style="121" bestFit="1" customWidth="1"/>
    <col min="14091" max="14091" width="2.77734375" style="121" bestFit="1" customWidth="1"/>
    <col min="14092" max="14092" width="7" style="121" bestFit="1" customWidth="1"/>
    <col min="14093" max="14093" width="16.33203125" style="121" bestFit="1" customWidth="1"/>
    <col min="14094" max="14094" width="3.109375" style="121" bestFit="1" customWidth="1"/>
    <col min="14095" max="14095" width="6.5546875" style="121" bestFit="1" customWidth="1"/>
    <col min="14096" max="14096" width="9.109375" style="121" bestFit="1" customWidth="1"/>
    <col min="14097" max="14097" width="9" style="121"/>
    <col min="14098" max="14098" width="2.77734375" style="121" bestFit="1" customWidth="1"/>
    <col min="14099" max="14099" width="9" style="121"/>
    <col min="14100" max="14100" width="2.77734375" style="121" bestFit="1" customWidth="1"/>
    <col min="14101" max="14336" width="9" style="121"/>
    <col min="14337" max="14337" width="36.6640625" style="121" bestFit="1" customWidth="1"/>
    <col min="14338" max="14338" width="11.21875" style="121" bestFit="1" customWidth="1"/>
    <col min="14339" max="14339" width="6.6640625" style="121" bestFit="1" customWidth="1"/>
    <col min="14340" max="14340" width="15.88671875" style="121" bestFit="1" customWidth="1"/>
    <col min="14341" max="14341" width="2.21875" style="121" bestFit="1" customWidth="1"/>
    <col min="14342" max="14342" width="6.33203125" style="121" bestFit="1" customWidth="1"/>
    <col min="14343" max="14343" width="2.88671875" style="121" bestFit="1" customWidth="1"/>
    <col min="14344" max="14344" width="3.5546875" style="121" bestFit="1" customWidth="1"/>
    <col min="14345" max="14345" width="2.77734375" style="121" bestFit="1" customWidth="1"/>
    <col min="14346" max="14346" width="3.5546875" style="121" bestFit="1" customWidth="1"/>
    <col min="14347" max="14347" width="2.77734375" style="121" bestFit="1" customWidth="1"/>
    <col min="14348" max="14348" width="7" style="121" bestFit="1" customWidth="1"/>
    <col min="14349" max="14349" width="16.33203125" style="121" bestFit="1" customWidth="1"/>
    <col min="14350" max="14350" width="3.109375" style="121" bestFit="1" customWidth="1"/>
    <col min="14351" max="14351" width="6.5546875" style="121" bestFit="1" customWidth="1"/>
    <col min="14352" max="14352" width="9.109375" style="121" bestFit="1" customWidth="1"/>
    <col min="14353" max="14353" width="9" style="121"/>
    <col min="14354" max="14354" width="2.77734375" style="121" bestFit="1" customWidth="1"/>
    <col min="14355" max="14355" width="9" style="121"/>
    <col min="14356" max="14356" width="2.77734375" style="121" bestFit="1" customWidth="1"/>
    <col min="14357" max="14592" width="9" style="121"/>
    <col min="14593" max="14593" width="36.6640625" style="121" bestFit="1" customWidth="1"/>
    <col min="14594" max="14594" width="11.21875" style="121" bestFit="1" customWidth="1"/>
    <col min="14595" max="14595" width="6.6640625" style="121" bestFit="1" customWidth="1"/>
    <col min="14596" max="14596" width="15.88671875" style="121" bestFit="1" customWidth="1"/>
    <col min="14597" max="14597" width="2.21875" style="121" bestFit="1" customWidth="1"/>
    <col min="14598" max="14598" width="6.33203125" style="121" bestFit="1" customWidth="1"/>
    <col min="14599" max="14599" width="2.88671875" style="121" bestFit="1" customWidth="1"/>
    <col min="14600" max="14600" width="3.5546875" style="121" bestFit="1" customWidth="1"/>
    <col min="14601" max="14601" width="2.77734375" style="121" bestFit="1" customWidth="1"/>
    <col min="14602" max="14602" width="3.5546875" style="121" bestFit="1" customWidth="1"/>
    <col min="14603" max="14603" width="2.77734375" style="121" bestFit="1" customWidth="1"/>
    <col min="14604" max="14604" width="7" style="121" bestFit="1" customWidth="1"/>
    <col min="14605" max="14605" width="16.33203125" style="121" bestFit="1" customWidth="1"/>
    <col min="14606" max="14606" width="3.109375" style="121" bestFit="1" customWidth="1"/>
    <col min="14607" max="14607" width="6.5546875" style="121" bestFit="1" customWidth="1"/>
    <col min="14608" max="14608" width="9.109375" style="121" bestFit="1" customWidth="1"/>
    <col min="14609" max="14609" width="9" style="121"/>
    <col min="14610" max="14610" width="2.77734375" style="121" bestFit="1" customWidth="1"/>
    <col min="14611" max="14611" width="9" style="121"/>
    <col min="14612" max="14612" width="2.77734375" style="121" bestFit="1" customWidth="1"/>
    <col min="14613" max="14848" width="9" style="121"/>
    <col min="14849" max="14849" width="36.6640625" style="121" bestFit="1" customWidth="1"/>
    <col min="14850" max="14850" width="11.21875" style="121" bestFit="1" customWidth="1"/>
    <col min="14851" max="14851" width="6.6640625" style="121" bestFit="1" customWidth="1"/>
    <col min="14852" max="14852" width="15.88671875" style="121" bestFit="1" customWidth="1"/>
    <col min="14853" max="14853" width="2.21875" style="121" bestFit="1" customWidth="1"/>
    <col min="14854" max="14854" width="6.33203125" style="121" bestFit="1" customWidth="1"/>
    <col min="14855" max="14855" width="2.88671875" style="121" bestFit="1" customWidth="1"/>
    <col min="14856" max="14856" width="3.5546875" style="121" bestFit="1" customWidth="1"/>
    <col min="14857" max="14857" width="2.77734375" style="121" bestFit="1" customWidth="1"/>
    <col min="14858" max="14858" width="3.5546875" style="121" bestFit="1" customWidth="1"/>
    <col min="14859" max="14859" width="2.77734375" style="121" bestFit="1" customWidth="1"/>
    <col min="14860" max="14860" width="7" style="121" bestFit="1" customWidth="1"/>
    <col min="14861" max="14861" width="16.33203125" style="121" bestFit="1" customWidth="1"/>
    <col min="14862" max="14862" width="3.109375" style="121" bestFit="1" customWidth="1"/>
    <col min="14863" max="14863" width="6.5546875" style="121" bestFit="1" customWidth="1"/>
    <col min="14864" max="14864" width="9.109375" style="121" bestFit="1" customWidth="1"/>
    <col min="14865" max="14865" width="9" style="121"/>
    <col min="14866" max="14866" width="2.77734375" style="121" bestFit="1" customWidth="1"/>
    <col min="14867" max="14867" width="9" style="121"/>
    <col min="14868" max="14868" width="2.77734375" style="121" bestFit="1" customWidth="1"/>
    <col min="14869" max="15104" width="9" style="121"/>
    <col min="15105" max="15105" width="36.6640625" style="121" bestFit="1" customWidth="1"/>
    <col min="15106" max="15106" width="11.21875" style="121" bestFit="1" customWidth="1"/>
    <col min="15107" max="15107" width="6.6640625" style="121" bestFit="1" customWidth="1"/>
    <col min="15108" max="15108" width="15.88671875" style="121" bestFit="1" customWidth="1"/>
    <col min="15109" max="15109" width="2.21875" style="121" bestFit="1" customWidth="1"/>
    <col min="15110" max="15110" width="6.33203125" style="121" bestFit="1" customWidth="1"/>
    <col min="15111" max="15111" width="2.88671875" style="121" bestFit="1" customWidth="1"/>
    <col min="15112" max="15112" width="3.5546875" style="121" bestFit="1" customWidth="1"/>
    <col min="15113" max="15113" width="2.77734375" style="121" bestFit="1" customWidth="1"/>
    <col min="15114" max="15114" width="3.5546875" style="121" bestFit="1" customWidth="1"/>
    <col min="15115" max="15115" width="2.77734375" style="121" bestFit="1" customWidth="1"/>
    <col min="15116" max="15116" width="7" style="121" bestFit="1" customWidth="1"/>
    <col min="15117" max="15117" width="16.33203125" style="121" bestFit="1" customWidth="1"/>
    <col min="15118" max="15118" width="3.109375" style="121" bestFit="1" customWidth="1"/>
    <col min="15119" max="15119" width="6.5546875" style="121" bestFit="1" customWidth="1"/>
    <col min="15120" max="15120" width="9.109375" style="121" bestFit="1" customWidth="1"/>
    <col min="15121" max="15121" width="9" style="121"/>
    <col min="15122" max="15122" width="2.77734375" style="121" bestFit="1" customWidth="1"/>
    <col min="15123" max="15123" width="9" style="121"/>
    <col min="15124" max="15124" width="2.77734375" style="121" bestFit="1" customWidth="1"/>
    <col min="15125" max="15360" width="9" style="121"/>
    <col min="15361" max="15361" width="36.6640625" style="121" bestFit="1" customWidth="1"/>
    <col min="15362" max="15362" width="11.21875" style="121" bestFit="1" customWidth="1"/>
    <col min="15363" max="15363" width="6.6640625" style="121" bestFit="1" customWidth="1"/>
    <col min="15364" max="15364" width="15.88671875" style="121" bestFit="1" customWidth="1"/>
    <col min="15365" max="15365" width="2.21875" style="121" bestFit="1" customWidth="1"/>
    <col min="15366" max="15366" width="6.33203125" style="121" bestFit="1" customWidth="1"/>
    <col min="15367" max="15367" width="2.88671875" style="121" bestFit="1" customWidth="1"/>
    <col min="15368" max="15368" width="3.5546875" style="121" bestFit="1" customWidth="1"/>
    <col min="15369" max="15369" width="2.77734375" style="121" bestFit="1" customWidth="1"/>
    <col min="15370" max="15370" width="3.5546875" style="121" bestFit="1" customWidth="1"/>
    <col min="15371" max="15371" width="2.77734375" style="121" bestFit="1" customWidth="1"/>
    <col min="15372" max="15372" width="7" style="121" bestFit="1" customWidth="1"/>
    <col min="15373" max="15373" width="16.33203125" style="121" bestFit="1" customWidth="1"/>
    <col min="15374" max="15374" width="3.109375" style="121" bestFit="1" customWidth="1"/>
    <col min="15375" max="15375" width="6.5546875" style="121" bestFit="1" customWidth="1"/>
    <col min="15376" max="15376" width="9.109375" style="121" bestFit="1" customWidth="1"/>
    <col min="15377" max="15377" width="9" style="121"/>
    <col min="15378" max="15378" width="2.77734375" style="121" bestFit="1" customWidth="1"/>
    <col min="15379" max="15379" width="9" style="121"/>
    <col min="15380" max="15380" width="2.77734375" style="121" bestFit="1" customWidth="1"/>
    <col min="15381" max="15616" width="9" style="121"/>
    <col min="15617" max="15617" width="36.6640625" style="121" bestFit="1" customWidth="1"/>
    <col min="15618" max="15618" width="11.21875" style="121" bestFit="1" customWidth="1"/>
    <col min="15619" max="15619" width="6.6640625" style="121" bestFit="1" customWidth="1"/>
    <col min="15620" max="15620" width="15.88671875" style="121" bestFit="1" customWidth="1"/>
    <col min="15621" max="15621" width="2.21875" style="121" bestFit="1" customWidth="1"/>
    <col min="15622" max="15622" width="6.33203125" style="121" bestFit="1" customWidth="1"/>
    <col min="15623" max="15623" width="2.88671875" style="121" bestFit="1" customWidth="1"/>
    <col min="15624" max="15624" width="3.5546875" style="121" bestFit="1" customWidth="1"/>
    <col min="15625" max="15625" width="2.77734375" style="121" bestFit="1" customWidth="1"/>
    <col min="15626" max="15626" width="3.5546875" style="121" bestFit="1" customWidth="1"/>
    <col min="15627" max="15627" width="2.77734375" style="121" bestFit="1" customWidth="1"/>
    <col min="15628" max="15628" width="7" style="121" bestFit="1" customWidth="1"/>
    <col min="15629" max="15629" width="16.33203125" style="121" bestFit="1" customWidth="1"/>
    <col min="15630" max="15630" width="3.109375" style="121" bestFit="1" customWidth="1"/>
    <col min="15631" max="15631" width="6.5546875" style="121" bestFit="1" customWidth="1"/>
    <col min="15632" max="15632" width="9.109375" style="121" bestFit="1" customWidth="1"/>
    <col min="15633" max="15633" width="9" style="121"/>
    <col min="15634" max="15634" width="2.77734375" style="121" bestFit="1" customWidth="1"/>
    <col min="15635" max="15635" width="9" style="121"/>
    <col min="15636" max="15636" width="2.77734375" style="121" bestFit="1" customWidth="1"/>
    <col min="15637" max="15872" width="9" style="121"/>
    <col min="15873" max="15873" width="36.6640625" style="121" bestFit="1" customWidth="1"/>
    <col min="15874" max="15874" width="11.21875" style="121" bestFit="1" customWidth="1"/>
    <col min="15875" max="15875" width="6.6640625" style="121" bestFit="1" customWidth="1"/>
    <col min="15876" max="15876" width="15.88671875" style="121" bestFit="1" customWidth="1"/>
    <col min="15877" max="15877" width="2.21875" style="121" bestFit="1" customWidth="1"/>
    <col min="15878" max="15878" width="6.33203125" style="121" bestFit="1" customWidth="1"/>
    <col min="15879" max="15879" width="2.88671875" style="121" bestFit="1" customWidth="1"/>
    <col min="15880" max="15880" width="3.5546875" style="121" bestFit="1" customWidth="1"/>
    <col min="15881" max="15881" width="2.77734375" style="121" bestFit="1" customWidth="1"/>
    <col min="15882" max="15882" width="3.5546875" style="121" bestFit="1" customWidth="1"/>
    <col min="15883" max="15883" width="2.77734375" style="121" bestFit="1" customWidth="1"/>
    <col min="15884" max="15884" width="7" style="121" bestFit="1" customWidth="1"/>
    <col min="15885" max="15885" width="16.33203125" style="121" bestFit="1" customWidth="1"/>
    <col min="15886" max="15886" width="3.109375" style="121" bestFit="1" customWidth="1"/>
    <col min="15887" max="15887" width="6.5546875" style="121" bestFit="1" customWidth="1"/>
    <col min="15888" max="15888" width="9.109375" style="121" bestFit="1" customWidth="1"/>
    <col min="15889" max="15889" width="9" style="121"/>
    <col min="15890" max="15890" width="2.77734375" style="121" bestFit="1" customWidth="1"/>
    <col min="15891" max="15891" width="9" style="121"/>
    <col min="15892" max="15892" width="2.77734375" style="121" bestFit="1" customWidth="1"/>
    <col min="15893" max="16128" width="9" style="121"/>
    <col min="16129" max="16129" width="36.6640625" style="121" bestFit="1" customWidth="1"/>
    <col min="16130" max="16130" width="11.21875" style="121" bestFit="1" customWidth="1"/>
    <col min="16131" max="16131" width="6.6640625" style="121" bestFit="1" customWidth="1"/>
    <col min="16132" max="16132" width="15.88671875" style="121" bestFit="1" customWidth="1"/>
    <col min="16133" max="16133" width="2.21875" style="121" bestFit="1" customWidth="1"/>
    <col min="16134" max="16134" width="6.33203125" style="121" bestFit="1" customWidth="1"/>
    <col min="16135" max="16135" width="2.88671875" style="121" bestFit="1" customWidth="1"/>
    <col min="16136" max="16136" width="3.5546875" style="121" bestFit="1" customWidth="1"/>
    <col min="16137" max="16137" width="2.77734375" style="121" bestFit="1" customWidth="1"/>
    <col min="16138" max="16138" width="3.5546875" style="121" bestFit="1" customWidth="1"/>
    <col min="16139" max="16139" width="2.77734375" style="121" bestFit="1" customWidth="1"/>
    <col min="16140" max="16140" width="7" style="121" bestFit="1" customWidth="1"/>
    <col min="16141" max="16141" width="16.33203125" style="121" bestFit="1" customWidth="1"/>
    <col min="16142" max="16142" width="3.109375" style="121" bestFit="1" customWidth="1"/>
    <col min="16143" max="16143" width="6.5546875" style="121" bestFit="1" customWidth="1"/>
    <col min="16144" max="16144" width="9.109375" style="121" bestFit="1" customWidth="1"/>
    <col min="16145" max="16145" width="9" style="121"/>
    <col min="16146" max="16146" width="2.77734375" style="121" bestFit="1" customWidth="1"/>
    <col min="16147" max="16147" width="9" style="121"/>
    <col min="16148" max="16148" width="2.77734375" style="121" bestFit="1" customWidth="1"/>
    <col min="16149" max="16384" width="9" style="121"/>
  </cols>
  <sheetData>
    <row r="1" spans="1:21" ht="31.5" x14ac:dyDescent="0.45">
      <c r="A1" s="179" t="s">
        <v>2275</v>
      </c>
      <c r="B1" s="179"/>
      <c r="C1" s="179"/>
      <c r="D1" s="179"/>
      <c r="E1" s="179"/>
      <c r="F1" s="179"/>
      <c r="G1" s="179"/>
      <c r="H1" s="179"/>
      <c r="I1" s="179"/>
      <c r="J1" s="179"/>
      <c r="K1" s="179"/>
      <c r="L1" s="179"/>
      <c r="M1" s="179"/>
      <c r="N1" s="179"/>
      <c r="O1" s="179"/>
      <c r="P1" s="179"/>
      <c r="Q1" s="179"/>
      <c r="R1" s="179"/>
      <c r="S1" s="179"/>
      <c r="T1" s="179"/>
      <c r="U1" s="179"/>
    </row>
    <row r="2" spans="1:21" x14ac:dyDescent="0.25">
      <c r="A2" s="128" t="s">
        <v>778</v>
      </c>
      <c r="B2" s="128" t="s">
        <v>2273</v>
      </c>
      <c r="C2" s="128" t="s">
        <v>2276</v>
      </c>
      <c r="D2" s="128" t="s">
        <v>2272</v>
      </c>
      <c r="E2" s="128" t="s">
        <v>2242</v>
      </c>
      <c r="F2" s="129" t="s">
        <v>2271</v>
      </c>
      <c r="G2" s="128" t="s">
        <v>2031</v>
      </c>
      <c r="H2" s="129" t="s">
        <v>2270</v>
      </c>
      <c r="I2" s="128" t="s">
        <v>2027</v>
      </c>
      <c r="J2" s="168" t="s">
        <v>2269</v>
      </c>
      <c r="K2" s="128" t="s">
        <v>2014</v>
      </c>
      <c r="L2" s="128" t="s">
        <v>2268</v>
      </c>
      <c r="M2" s="139" t="s">
        <v>2267</v>
      </c>
      <c r="N2" s="139"/>
      <c r="O2" s="140" t="s">
        <v>2261</v>
      </c>
      <c r="P2" s="141" t="s">
        <v>2260</v>
      </c>
      <c r="Q2" s="142" t="s">
        <v>2257</v>
      </c>
      <c r="R2" s="143"/>
      <c r="S2" s="143"/>
      <c r="T2" s="143"/>
      <c r="U2" s="144"/>
    </row>
    <row r="3" spans="1:21" ht="18.75" x14ac:dyDescent="0.3">
      <c r="A3" s="174" t="s">
        <v>2277</v>
      </c>
      <c r="B3" s="174">
        <v>1500</v>
      </c>
      <c r="C3" s="174">
        <v>65</v>
      </c>
      <c r="D3" s="173">
        <f t="shared" ref="D3:D66" si="0">B3*$O$6</f>
        <v>1500</v>
      </c>
      <c r="E3" s="174" t="s">
        <v>2242</v>
      </c>
      <c r="F3" s="175">
        <f t="shared" ref="F3:F66" si="1">_xlfn.FLOOR.MATH(D3,1)</f>
        <v>1500</v>
      </c>
      <c r="G3" s="174" t="s">
        <v>2241</v>
      </c>
      <c r="H3" s="175">
        <f t="shared" ref="H3:H66" si="2">_xlfn.FLOOR.MATH(((D3-F3)*10), 1)</f>
        <v>0</v>
      </c>
      <c r="I3" s="174" t="s">
        <v>2240</v>
      </c>
      <c r="J3" s="175">
        <f t="shared" ref="J3:J66" si="3">((D3-F3)*10-H3)*10</f>
        <v>0</v>
      </c>
      <c r="K3" s="174" t="s">
        <v>2239</v>
      </c>
      <c r="L3" s="173">
        <f>_xlfn.FLOOR.MATH(D3/'[1]Mark Conv'!$E$5,0.01)</f>
        <v>60</v>
      </c>
      <c r="M3" s="166" t="s">
        <v>2266</v>
      </c>
      <c r="N3" s="123">
        <v>0</v>
      </c>
      <c r="O3" s="152">
        <f>IF(N3=-3,'Magic Price Sheet'!X4,IF(N3=-2,'Magic Price Sheet'!Y4,IF(N3=-1,'Magic Price Sheet'!Z4,IF(N3=0,'Magic Price Sheet'!AA4,IF(N3=1,'Magic Price Sheet'!AB4,IF(N3=2,'Magic Price Sheet'!AC4,IF(N3=3,'Magic Price Sheet'!AD4,IF(N3=4,'Magic Price Sheet'!AE4))))))))</f>
        <v>1</v>
      </c>
      <c r="P3" s="153">
        <f>1-O3</f>
        <v>0</v>
      </c>
      <c r="Q3" s="124" t="s">
        <v>2265</v>
      </c>
      <c r="R3" s="125"/>
      <c r="S3" s="125"/>
      <c r="T3" s="125"/>
      <c r="U3" s="126"/>
    </row>
    <row r="4" spans="1:21" ht="18.75" x14ac:dyDescent="0.3">
      <c r="A4" s="174" t="s">
        <v>2278</v>
      </c>
      <c r="B4" s="176">
        <v>1000</v>
      </c>
      <c r="C4" s="174">
        <v>1</v>
      </c>
      <c r="D4" s="173">
        <f t="shared" si="0"/>
        <v>1000</v>
      </c>
      <c r="E4" s="174" t="s">
        <v>2242</v>
      </c>
      <c r="F4" s="175">
        <f t="shared" si="1"/>
        <v>1000</v>
      </c>
      <c r="G4" s="174" t="s">
        <v>2241</v>
      </c>
      <c r="H4" s="175">
        <f t="shared" si="2"/>
        <v>0</v>
      </c>
      <c r="I4" s="174" t="s">
        <v>2240</v>
      </c>
      <c r="J4" s="175">
        <f t="shared" si="3"/>
        <v>0</v>
      </c>
      <c r="K4" s="174" t="s">
        <v>2239</v>
      </c>
      <c r="L4" s="173">
        <f>_xlfn.FLOOR.MATH(D4/'[1]Mark Conv'!$E$5,0.01)</f>
        <v>40</v>
      </c>
      <c r="M4" s="166" t="s">
        <v>2246</v>
      </c>
      <c r="N4" s="123">
        <v>0</v>
      </c>
      <c r="O4" s="152">
        <f>IF(N4=-3,'Magic Price Sheet'!X3,IF(N4=-2,'Magic Price Sheet'!Y3,IF(N4=-1,'Magic Price Sheet'!Z3,IF(N4=0,'Magic Price Sheet'!AA3,IF(N4=1,'Magic Price Sheet'!AB3,IF(N4=2,'Magic Price Sheet'!AC3,IF(N4=3,'Magic Price Sheet'!AD3,IF(N4=4,'Magic Price Sheet'!AE3))))))))</f>
        <v>1</v>
      </c>
      <c r="P4" s="153">
        <f>1-O4</f>
        <v>0</v>
      </c>
      <c r="Q4" s="124" t="s">
        <v>2246</v>
      </c>
      <c r="R4" s="125"/>
      <c r="S4" s="125"/>
      <c r="T4" s="125"/>
      <c r="U4" s="126"/>
    </row>
    <row r="5" spans="1:21" ht="18" customHeight="1" x14ac:dyDescent="0.3">
      <c r="A5" s="174" t="s">
        <v>2279</v>
      </c>
      <c r="B5" s="174">
        <v>750</v>
      </c>
      <c r="C5" s="174">
        <v>40</v>
      </c>
      <c r="D5" s="173">
        <f t="shared" si="0"/>
        <v>750</v>
      </c>
      <c r="E5" s="174" t="s">
        <v>2242</v>
      </c>
      <c r="F5" s="175">
        <f t="shared" si="1"/>
        <v>750</v>
      </c>
      <c r="G5" s="174" t="s">
        <v>2241</v>
      </c>
      <c r="H5" s="175">
        <f t="shared" si="2"/>
        <v>0</v>
      </c>
      <c r="I5" s="174" t="s">
        <v>2240</v>
      </c>
      <c r="J5" s="175">
        <f t="shared" si="3"/>
        <v>0</v>
      </c>
      <c r="K5" s="174" t="s">
        <v>2239</v>
      </c>
      <c r="L5" s="173">
        <f>_xlfn.FLOOR.MATH(D5/'[1]Mark Conv'!$E$5,0.01)</f>
        <v>30</v>
      </c>
      <c r="M5" s="166" t="s">
        <v>2264</v>
      </c>
      <c r="N5" s="123" t="s">
        <v>2006</v>
      </c>
      <c r="O5" s="154" t="str">
        <f>IF(N5="Y", 'Magic Price Sheet'!X5, IF(N5="N","1"))</f>
        <v>1</v>
      </c>
      <c r="P5" s="153">
        <f>1-O5</f>
        <v>0</v>
      </c>
      <c r="Q5" s="145" t="s">
        <v>2263</v>
      </c>
      <c r="R5" s="146"/>
      <c r="S5" s="146"/>
      <c r="T5" s="146"/>
      <c r="U5" s="147"/>
    </row>
    <row r="6" spans="1:21" ht="18.75" x14ac:dyDescent="0.3">
      <c r="A6" s="174" t="s">
        <v>2280</v>
      </c>
      <c r="B6" s="174">
        <v>400</v>
      </c>
      <c r="C6" s="174">
        <v>20</v>
      </c>
      <c r="D6" s="173">
        <f t="shared" si="0"/>
        <v>400</v>
      </c>
      <c r="E6" s="174" t="s">
        <v>2242</v>
      </c>
      <c r="F6" s="175">
        <f t="shared" si="1"/>
        <v>400</v>
      </c>
      <c r="G6" s="174" t="s">
        <v>2241</v>
      </c>
      <c r="H6" s="175">
        <f t="shared" si="2"/>
        <v>0</v>
      </c>
      <c r="I6" s="174" t="s">
        <v>2240</v>
      </c>
      <c r="J6" s="175">
        <f t="shared" si="3"/>
        <v>0</v>
      </c>
      <c r="K6" s="174" t="s">
        <v>2239</v>
      </c>
      <c r="L6" s="173">
        <f>_xlfn.FLOOR.MATH(D6/'[1]Mark Conv'!$E$5,0.01)</f>
        <v>16</v>
      </c>
      <c r="M6" s="166" t="s">
        <v>2257</v>
      </c>
      <c r="N6" s="122"/>
      <c r="O6" s="152">
        <f>O3*O4*O5</f>
        <v>1</v>
      </c>
      <c r="P6" s="153">
        <f>1-O6</f>
        <v>0</v>
      </c>
      <c r="Q6" s="148"/>
      <c r="R6" s="149"/>
      <c r="S6" s="149"/>
      <c r="T6" s="149"/>
      <c r="U6" s="150"/>
    </row>
    <row r="7" spans="1:21" ht="18.75" x14ac:dyDescent="0.3">
      <c r="A7" s="174" t="s">
        <v>2281</v>
      </c>
      <c r="B7" s="174">
        <v>200</v>
      </c>
      <c r="C7" s="174">
        <v>60</v>
      </c>
      <c r="D7" s="173">
        <f t="shared" si="0"/>
        <v>200</v>
      </c>
      <c r="E7" s="174" t="s">
        <v>2242</v>
      </c>
      <c r="F7" s="175">
        <f t="shared" si="1"/>
        <v>200</v>
      </c>
      <c r="G7" s="174" t="s">
        <v>2241</v>
      </c>
      <c r="H7" s="175">
        <f t="shared" si="2"/>
        <v>0</v>
      </c>
      <c r="I7" s="174" t="s">
        <v>2240</v>
      </c>
      <c r="J7" s="175">
        <f t="shared" si="3"/>
        <v>0</v>
      </c>
      <c r="K7" s="174" t="s">
        <v>2239</v>
      </c>
      <c r="L7" s="173">
        <f>_xlfn.FLOOR.MATH(D7/'[1]Mark Conv'!$E$5,0.01)</f>
        <v>8</v>
      </c>
      <c r="M7" s="128"/>
      <c r="N7" s="129"/>
      <c r="O7" s="128"/>
      <c r="P7" s="128"/>
      <c r="Q7" s="128"/>
      <c r="R7" s="128"/>
      <c r="S7" s="128"/>
      <c r="T7" s="128"/>
      <c r="U7" s="128"/>
    </row>
    <row r="8" spans="1:21" ht="18.75" x14ac:dyDescent="0.3">
      <c r="A8" s="174" t="s">
        <v>2282</v>
      </c>
      <c r="B8" s="174">
        <v>100</v>
      </c>
      <c r="C8" s="174">
        <v>0</v>
      </c>
      <c r="D8" s="173">
        <f t="shared" si="0"/>
        <v>100</v>
      </c>
      <c r="E8" s="174" t="s">
        <v>2242</v>
      </c>
      <c r="F8" s="175">
        <f t="shared" si="1"/>
        <v>100</v>
      </c>
      <c r="G8" s="174" t="s">
        <v>2241</v>
      </c>
      <c r="H8" s="175">
        <f t="shared" si="2"/>
        <v>0</v>
      </c>
      <c r="I8" s="174" t="s">
        <v>2240</v>
      </c>
      <c r="J8" s="175">
        <f t="shared" si="3"/>
        <v>0</v>
      </c>
      <c r="K8" s="174" t="s">
        <v>2239</v>
      </c>
      <c r="L8" s="173">
        <f>_xlfn.FLOOR.MATH(D8/'[1]Mark Conv'!$E$5,0.01)</f>
        <v>4</v>
      </c>
      <c r="M8" s="131" t="s">
        <v>2255</v>
      </c>
      <c r="N8" s="132"/>
      <c r="O8" s="132"/>
      <c r="P8" s="132"/>
      <c r="Q8" s="132"/>
      <c r="R8" s="132"/>
      <c r="S8" s="132"/>
      <c r="T8" s="132"/>
      <c r="U8" s="132"/>
    </row>
    <row r="9" spans="1:21" ht="18.75" x14ac:dyDescent="0.3">
      <c r="A9" s="174" t="s">
        <v>2283</v>
      </c>
      <c r="B9" s="174">
        <v>100</v>
      </c>
      <c r="C9" s="174">
        <v>0</v>
      </c>
      <c r="D9" s="173">
        <f t="shared" si="0"/>
        <v>100</v>
      </c>
      <c r="E9" s="174" t="s">
        <v>2242</v>
      </c>
      <c r="F9" s="175">
        <f t="shared" si="1"/>
        <v>100</v>
      </c>
      <c r="G9" s="174" t="s">
        <v>2241</v>
      </c>
      <c r="H9" s="175">
        <f t="shared" si="2"/>
        <v>0</v>
      </c>
      <c r="I9" s="174" t="s">
        <v>2240</v>
      </c>
      <c r="J9" s="175">
        <f t="shared" si="3"/>
        <v>0</v>
      </c>
      <c r="K9" s="174" t="s">
        <v>2239</v>
      </c>
      <c r="L9" s="173">
        <f>_xlfn.FLOOR.MATH(D9/'[1]Mark Conv'!$E$5,0.01)</f>
        <v>4</v>
      </c>
      <c r="M9" s="131"/>
      <c r="N9" s="132"/>
      <c r="O9" s="132"/>
      <c r="P9" s="132"/>
      <c r="Q9" s="132"/>
      <c r="R9" s="132"/>
      <c r="S9" s="132"/>
      <c r="T9" s="132"/>
      <c r="U9" s="132"/>
    </row>
    <row r="10" spans="1:21" ht="18.75" x14ac:dyDescent="0.3">
      <c r="A10" s="174" t="s">
        <v>2284</v>
      </c>
      <c r="B10" s="174">
        <v>75</v>
      </c>
      <c r="C10" s="174">
        <v>55</v>
      </c>
      <c r="D10" s="173">
        <f t="shared" si="0"/>
        <v>75</v>
      </c>
      <c r="E10" s="174" t="s">
        <v>2242</v>
      </c>
      <c r="F10" s="175">
        <f t="shared" si="1"/>
        <v>75</v>
      </c>
      <c r="G10" s="174" t="s">
        <v>2241</v>
      </c>
      <c r="H10" s="175">
        <f t="shared" si="2"/>
        <v>0</v>
      </c>
      <c r="I10" s="174" t="s">
        <v>2240</v>
      </c>
      <c r="J10" s="175">
        <f t="shared" si="3"/>
        <v>0</v>
      </c>
      <c r="K10" s="174" t="s">
        <v>2239</v>
      </c>
      <c r="L10" s="173">
        <f>_xlfn.FLOOR.MATH(D10/'[1]Mark Conv'!$E$5,0.01)</f>
        <v>3</v>
      </c>
      <c r="M10" s="128"/>
      <c r="N10" s="129"/>
      <c r="O10" s="128"/>
      <c r="P10" s="128"/>
      <c r="Q10" s="128"/>
      <c r="R10" s="128"/>
      <c r="S10" s="128"/>
      <c r="T10" s="128"/>
      <c r="U10" s="128"/>
    </row>
    <row r="11" spans="1:21" ht="18.75" x14ac:dyDescent="0.3">
      <c r="A11" s="174" t="s">
        <v>2285</v>
      </c>
      <c r="B11" s="174">
        <v>75</v>
      </c>
      <c r="C11" s="174">
        <v>3</v>
      </c>
      <c r="D11" s="173">
        <f t="shared" si="0"/>
        <v>75</v>
      </c>
      <c r="E11" s="174" t="s">
        <v>2242</v>
      </c>
      <c r="F11" s="175">
        <f t="shared" si="1"/>
        <v>75</v>
      </c>
      <c r="G11" s="174" t="s">
        <v>2241</v>
      </c>
      <c r="H11" s="175">
        <f t="shared" si="2"/>
        <v>0</v>
      </c>
      <c r="I11" s="174" t="s">
        <v>2240</v>
      </c>
      <c r="J11" s="175">
        <f t="shared" si="3"/>
        <v>0</v>
      </c>
      <c r="K11" s="174" t="s">
        <v>2239</v>
      </c>
      <c r="L11" s="173">
        <f>_xlfn.FLOOR.MATH(D11/'[1]Mark Conv'!$E$5,0.01)</f>
        <v>3</v>
      </c>
      <c r="M11" s="139" t="s">
        <v>2254</v>
      </c>
      <c r="N11" s="139"/>
      <c r="O11" s="139"/>
      <c r="P11" s="128"/>
      <c r="Q11" s="128"/>
      <c r="R11" s="128"/>
      <c r="S11" s="128"/>
      <c r="T11" s="128"/>
      <c r="U11" s="128"/>
    </row>
    <row r="12" spans="1:21" ht="18.75" x14ac:dyDescent="0.3">
      <c r="A12" s="174" t="s">
        <v>2286</v>
      </c>
      <c r="B12" s="174">
        <v>50</v>
      </c>
      <c r="C12" s="174">
        <v>1</v>
      </c>
      <c r="D12" s="173">
        <f t="shared" si="0"/>
        <v>50</v>
      </c>
      <c r="E12" s="174" t="s">
        <v>2242</v>
      </c>
      <c r="F12" s="175">
        <f t="shared" si="1"/>
        <v>50</v>
      </c>
      <c r="G12" s="174" t="s">
        <v>2241</v>
      </c>
      <c r="H12" s="175">
        <f t="shared" si="2"/>
        <v>0</v>
      </c>
      <c r="I12" s="174" t="s">
        <v>2240</v>
      </c>
      <c r="J12" s="175">
        <f t="shared" si="3"/>
        <v>0</v>
      </c>
      <c r="K12" s="174" t="s">
        <v>2239</v>
      </c>
      <c r="L12" s="173">
        <f>_xlfn.FLOOR.MATH(D12/'[1]Mark Conv'!$E$5,0.01)</f>
        <v>2</v>
      </c>
      <c r="M12" s="166" t="s">
        <v>2253</v>
      </c>
      <c r="N12" s="166"/>
      <c r="O12" s="133"/>
      <c r="P12" s="128"/>
      <c r="Q12" s="128"/>
      <c r="R12" s="128"/>
      <c r="S12" s="128"/>
      <c r="T12" s="128"/>
      <c r="U12" s="128"/>
    </row>
    <row r="13" spans="1:21" ht="18.75" x14ac:dyDescent="0.3">
      <c r="A13" s="174" t="s">
        <v>2287</v>
      </c>
      <c r="B13" s="174">
        <v>50</v>
      </c>
      <c r="C13" s="174">
        <v>8</v>
      </c>
      <c r="D13" s="173">
        <f t="shared" si="0"/>
        <v>50</v>
      </c>
      <c r="E13" s="174" t="s">
        <v>2242</v>
      </c>
      <c r="F13" s="175">
        <f t="shared" si="1"/>
        <v>50</v>
      </c>
      <c r="G13" s="174" t="s">
        <v>2241</v>
      </c>
      <c r="H13" s="175">
        <f t="shared" si="2"/>
        <v>0</v>
      </c>
      <c r="I13" s="174" t="s">
        <v>2240</v>
      </c>
      <c r="J13" s="175">
        <f t="shared" si="3"/>
        <v>0</v>
      </c>
      <c r="K13" s="174" t="s">
        <v>2239</v>
      </c>
      <c r="L13" s="173">
        <f>_xlfn.FLOOR.MATH(D13/'[1]Mark Conv'!$E$5,0.01)</f>
        <v>2</v>
      </c>
      <c r="M13" s="166" t="s">
        <v>2252</v>
      </c>
      <c r="N13" s="166"/>
      <c r="O13" s="133"/>
      <c r="P13" s="128"/>
      <c r="Q13" s="128"/>
      <c r="R13" s="128"/>
      <c r="S13" s="128"/>
      <c r="T13" s="128"/>
      <c r="U13" s="128"/>
    </row>
    <row r="14" spans="1:21" ht="18.75" x14ac:dyDescent="0.3">
      <c r="A14" s="174" t="s">
        <v>2288</v>
      </c>
      <c r="B14" s="174">
        <v>50</v>
      </c>
      <c r="C14" s="174">
        <v>0</v>
      </c>
      <c r="D14" s="173">
        <f t="shared" si="0"/>
        <v>50</v>
      </c>
      <c r="E14" s="174" t="s">
        <v>2242</v>
      </c>
      <c r="F14" s="175">
        <f t="shared" si="1"/>
        <v>50</v>
      </c>
      <c r="G14" s="174" t="s">
        <v>2241</v>
      </c>
      <c r="H14" s="175">
        <f t="shared" si="2"/>
        <v>0</v>
      </c>
      <c r="I14" s="174" t="s">
        <v>2240</v>
      </c>
      <c r="J14" s="175">
        <f t="shared" si="3"/>
        <v>0</v>
      </c>
      <c r="K14" s="174" t="s">
        <v>2239</v>
      </c>
      <c r="L14" s="173">
        <f>_xlfn.FLOOR.MATH(D14/'[1]Mark Conv'!$E$5,0.01)</f>
        <v>2</v>
      </c>
      <c r="M14" s="166" t="s">
        <v>2251</v>
      </c>
      <c r="N14" s="166"/>
      <c r="O14" s="152">
        <f>O12-O13</f>
        <v>0</v>
      </c>
      <c r="P14" s="128"/>
      <c r="Q14" s="128"/>
      <c r="R14" s="128"/>
      <c r="S14" s="128"/>
      <c r="T14" s="128"/>
      <c r="U14" s="128"/>
    </row>
    <row r="15" spans="1:21" ht="18.75" x14ac:dyDescent="0.3">
      <c r="A15" s="174" t="s">
        <v>2289</v>
      </c>
      <c r="B15" s="174">
        <v>50</v>
      </c>
      <c r="C15" s="174">
        <v>20</v>
      </c>
      <c r="D15" s="173">
        <f t="shared" si="0"/>
        <v>50</v>
      </c>
      <c r="E15" s="174" t="s">
        <v>2242</v>
      </c>
      <c r="F15" s="175">
        <f t="shared" si="1"/>
        <v>50</v>
      </c>
      <c r="G15" s="174" t="s">
        <v>2241</v>
      </c>
      <c r="H15" s="175">
        <f t="shared" si="2"/>
        <v>0</v>
      </c>
      <c r="I15" s="174" t="s">
        <v>2240</v>
      </c>
      <c r="J15" s="175">
        <f t="shared" si="3"/>
        <v>0</v>
      </c>
      <c r="K15" s="174" t="s">
        <v>2239</v>
      </c>
      <c r="L15" s="173">
        <f>_xlfn.FLOOR.MATH(D15/'[1]Mark Conv'!$E$5,0.01)</f>
        <v>2</v>
      </c>
      <c r="M15" s="128"/>
      <c r="N15" s="129"/>
      <c r="O15" s="128"/>
      <c r="P15" s="128"/>
      <c r="Q15" s="128"/>
      <c r="R15" s="128"/>
      <c r="S15" s="128"/>
      <c r="T15" s="128"/>
      <c r="U15" s="128"/>
    </row>
    <row r="16" spans="1:21" ht="18.75" x14ac:dyDescent="0.3">
      <c r="A16" s="174" t="s">
        <v>2290</v>
      </c>
      <c r="B16" s="174">
        <v>50</v>
      </c>
      <c r="C16" s="174">
        <v>18</v>
      </c>
      <c r="D16" s="173">
        <f t="shared" si="0"/>
        <v>50</v>
      </c>
      <c r="E16" s="174" t="s">
        <v>2242</v>
      </c>
      <c r="F16" s="175">
        <f t="shared" si="1"/>
        <v>50</v>
      </c>
      <c r="G16" s="174" t="s">
        <v>2241</v>
      </c>
      <c r="H16" s="175">
        <f t="shared" si="2"/>
        <v>0</v>
      </c>
      <c r="I16" s="174" t="s">
        <v>2240</v>
      </c>
      <c r="J16" s="175">
        <f t="shared" si="3"/>
        <v>0</v>
      </c>
      <c r="K16" s="174" t="s">
        <v>2239</v>
      </c>
      <c r="L16" s="173">
        <f>_xlfn.FLOOR.MATH(D16/'[1]Mark Conv'!$E$5,0.01)</f>
        <v>2</v>
      </c>
      <c r="M16" s="128"/>
      <c r="N16" s="129"/>
      <c r="O16" s="128"/>
      <c r="P16" s="128"/>
      <c r="Q16" s="128"/>
      <c r="R16" s="128"/>
      <c r="S16" s="128"/>
      <c r="T16" s="128"/>
      <c r="U16" s="128"/>
    </row>
    <row r="17" spans="1:24" ht="18.75" x14ac:dyDescent="0.3">
      <c r="A17" s="174" t="s">
        <v>2291</v>
      </c>
      <c r="B17" s="174">
        <v>50</v>
      </c>
      <c r="C17" s="174">
        <v>6</v>
      </c>
      <c r="D17" s="173">
        <f t="shared" si="0"/>
        <v>50</v>
      </c>
      <c r="E17" s="174" t="s">
        <v>2242</v>
      </c>
      <c r="F17" s="175">
        <f t="shared" si="1"/>
        <v>50</v>
      </c>
      <c r="G17" s="174" t="s">
        <v>2241</v>
      </c>
      <c r="H17" s="175">
        <f t="shared" si="2"/>
        <v>0</v>
      </c>
      <c r="I17" s="174" t="s">
        <v>2240</v>
      </c>
      <c r="J17" s="175">
        <f t="shared" si="3"/>
        <v>0</v>
      </c>
      <c r="K17" s="174" t="s">
        <v>2239</v>
      </c>
      <c r="L17" s="173">
        <f>_xlfn.FLOOR.MATH(D17/'[1]Mark Conv'!$E$5,0.01)</f>
        <v>2</v>
      </c>
      <c r="M17" s="134" t="s">
        <v>2250</v>
      </c>
      <c r="N17" s="135"/>
      <c r="O17" s="135"/>
      <c r="P17" s="136"/>
      <c r="Q17" s="134" t="s">
        <v>2248</v>
      </c>
      <c r="R17" s="135"/>
      <c r="S17" s="135"/>
      <c r="T17" s="136"/>
      <c r="U17" s="134" t="s">
        <v>2246</v>
      </c>
      <c r="V17" s="135"/>
      <c r="W17" s="135"/>
      <c r="X17" s="136"/>
    </row>
    <row r="18" spans="1:24" ht="18.75" x14ac:dyDescent="0.3">
      <c r="A18" s="174" t="s">
        <v>2292</v>
      </c>
      <c r="B18" s="174">
        <v>50</v>
      </c>
      <c r="C18" s="174">
        <v>2</v>
      </c>
      <c r="D18" s="173">
        <f t="shared" si="0"/>
        <v>50</v>
      </c>
      <c r="E18" s="174" t="s">
        <v>2242</v>
      </c>
      <c r="F18" s="175">
        <f t="shared" si="1"/>
        <v>50</v>
      </c>
      <c r="G18" s="174" t="s">
        <v>2241</v>
      </c>
      <c r="H18" s="175">
        <f t="shared" si="2"/>
        <v>0</v>
      </c>
      <c r="I18" s="174" t="s">
        <v>2240</v>
      </c>
      <c r="J18" s="175">
        <f t="shared" si="3"/>
        <v>0</v>
      </c>
      <c r="K18" s="174" t="s">
        <v>2239</v>
      </c>
      <c r="L18" s="173">
        <f>_xlfn.FLOOR.MATH(D18/'[1]Mark Conv'!$E$5,0.01)</f>
        <v>2</v>
      </c>
      <c r="M18" s="178" t="s">
        <v>2249</v>
      </c>
      <c r="N18" s="178"/>
      <c r="O18" s="178"/>
      <c r="P18" s="178"/>
      <c r="Q18" s="178" t="s">
        <v>2247</v>
      </c>
      <c r="R18" s="178"/>
      <c r="S18" s="178"/>
      <c r="T18" s="178"/>
      <c r="U18" s="178" t="s">
        <v>2245</v>
      </c>
      <c r="V18" s="178"/>
      <c r="W18" s="178"/>
      <c r="X18" s="178"/>
    </row>
    <row r="19" spans="1:24" ht="18.75" x14ac:dyDescent="0.3">
      <c r="A19" s="174" t="s">
        <v>2293</v>
      </c>
      <c r="B19" s="174">
        <v>50</v>
      </c>
      <c r="C19" s="174">
        <v>2</v>
      </c>
      <c r="D19" s="173">
        <f t="shared" si="0"/>
        <v>50</v>
      </c>
      <c r="E19" s="174" t="s">
        <v>2242</v>
      </c>
      <c r="F19" s="175">
        <f t="shared" si="1"/>
        <v>50</v>
      </c>
      <c r="G19" s="174" t="s">
        <v>2241</v>
      </c>
      <c r="H19" s="175">
        <f t="shared" si="2"/>
        <v>0</v>
      </c>
      <c r="I19" s="174" t="s">
        <v>2240</v>
      </c>
      <c r="J19" s="175">
        <f t="shared" si="3"/>
        <v>0</v>
      </c>
      <c r="K19" s="174" t="s">
        <v>2239</v>
      </c>
      <c r="L19" s="173">
        <f>_xlfn.FLOOR.MATH(D19/'[1]Mark Conv'!$E$5,0.01)</f>
        <v>2</v>
      </c>
      <c r="M19" s="178"/>
      <c r="N19" s="178"/>
      <c r="O19" s="178"/>
      <c r="P19" s="178"/>
      <c r="Q19" s="178"/>
      <c r="R19" s="178"/>
      <c r="S19" s="178"/>
      <c r="T19" s="178"/>
      <c r="U19" s="178"/>
      <c r="V19" s="178"/>
      <c r="W19" s="178"/>
      <c r="X19" s="178"/>
    </row>
    <row r="20" spans="1:24" ht="18.75" x14ac:dyDescent="0.3">
      <c r="A20" s="174" t="s">
        <v>2294</v>
      </c>
      <c r="B20" s="174">
        <v>50</v>
      </c>
      <c r="C20" s="174">
        <v>0.5</v>
      </c>
      <c r="D20" s="173">
        <f t="shared" si="0"/>
        <v>50</v>
      </c>
      <c r="E20" s="174" t="s">
        <v>2242</v>
      </c>
      <c r="F20" s="175">
        <f t="shared" si="1"/>
        <v>50</v>
      </c>
      <c r="G20" s="174" t="s">
        <v>2241</v>
      </c>
      <c r="H20" s="175">
        <f t="shared" si="2"/>
        <v>0</v>
      </c>
      <c r="I20" s="174" t="s">
        <v>2240</v>
      </c>
      <c r="J20" s="175">
        <f t="shared" si="3"/>
        <v>0</v>
      </c>
      <c r="K20" s="174" t="s">
        <v>2239</v>
      </c>
      <c r="L20" s="173">
        <f>_xlfn.FLOOR.MATH(D20/'[1]Mark Conv'!$E$5,0.01)</f>
        <v>2</v>
      </c>
      <c r="M20" s="178"/>
      <c r="N20" s="178"/>
      <c r="O20" s="178"/>
      <c r="P20" s="178"/>
      <c r="Q20" s="178"/>
      <c r="R20" s="178"/>
      <c r="S20" s="178"/>
      <c r="T20" s="178"/>
      <c r="U20" s="178"/>
      <c r="V20" s="178"/>
      <c r="W20" s="178"/>
      <c r="X20" s="178"/>
    </row>
    <row r="21" spans="1:24" ht="18.75" x14ac:dyDescent="0.3">
      <c r="A21" s="174" t="s">
        <v>2295</v>
      </c>
      <c r="B21" s="174">
        <v>50</v>
      </c>
      <c r="C21" s="174">
        <v>45</v>
      </c>
      <c r="D21" s="173">
        <f t="shared" si="0"/>
        <v>50</v>
      </c>
      <c r="E21" s="174" t="s">
        <v>2242</v>
      </c>
      <c r="F21" s="175">
        <f t="shared" si="1"/>
        <v>50</v>
      </c>
      <c r="G21" s="174" t="s">
        <v>2241</v>
      </c>
      <c r="H21" s="175">
        <f t="shared" si="2"/>
        <v>0</v>
      </c>
      <c r="I21" s="174" t="s">
        <v>2240</v>
      </c>
      <c r="J21" s="175">
        <f t="shared" si="3"/>
        <v>0</v>
      </c>
      <c r="K21" s="174" t="s">
        <v>2239</v>
      </c>
      <c r="L21" s="173">
        <f>_xlfn.FLOOR.MATH(D21/'[1]Mark Conv'!$E$5,0.01)</f>
        <v>2</v>
      </c>
      <c r="M21" s="178"/>
      <c r="N21" s="178"/>
      <c r="O21" s="178"/>
      <c r="P21" s="178"/>
      <c r="Q21" s="178"/>
      <c r="R21" s="178"/>
      <c r="S21" s="178"/>
      <c r="T21" s="178"/>
      <c r="U21" s="178"/>
      <c r="V21" s="178"/>
      <c r="W21" s="178"/>
      <c r="X21" s="178"/>
    </row>
    <row r="22" spans="1:24" ht="18.75" x14ac:dyDescent="0.3">
      <c r="A22" s="174" t="s">
        <v>2296</v>
      </c>
      <c r="B22" s="174">
        <v>50</v>
      </c>
      <c r="C22" s="174">
        <v>3</v>
      </c>
      <c r="D22" s="173">
        <f t="shared" si="0"/>
        <v>50</v>
      </c>
      <c r="E22" s="174" t="s">
        <v>2242</v>
      </c>
      <c r="F22" s="175">
        <f t="shared" si="1"/>
        <v>50</v>
      </c>
      <c r="G22" s="174" t="s">
        <v>2241</v>
      </c>
      <c r="H22" s="175">
        <f t="shared" si="2"/>
        <v>0</v>
      </c>
      <c r="I22" s="174" t="s">
        <v>2240</v>
      </c>
      <c r="J22" s="175">
        <f t="shared" si="3"/>
        <v>0</v>
      </c>
      <c r="K22" s="174" t="s">
        <v>2239</v>
      </c>
      <c r="L22" s="173">
        <f>_xlfn.FLOOR.MATH(D22/'[1]Mark Conv'!$E$5,0.01)</f>
        <v>2</v>
      </c>
      <c r="M22" s="178"/>
      <c r="N22" s="178"/>
      <c r="O22" s="178"/>
      <c r="P22" s="178"/>
      <c r="Q22" s="178"/>
      <c r="R22" s="178"/>
      <c r="S22" s="178"/>
      <c r="T22" s="178"/>
      <c r="U22" s="178"/>
      <c r="V22" s="178"/>
      <c r="W22" s="178"/>
      <c r="X22" s="178"/>
    </row>
    <row r="23" spans="1:24" ht="18.75" x14ac:dyDescent="0.3">
      <c r="A23" s="174" t="s">
        <v>2297</v>
      </c>
      <c r="B23" s="174">
        <v>50</v>
      </c>
      <c r="C23" s="174">
        <v>10</v>
      </c>
      <c r="D23" s="173">
        <f t="shared" si="0"/>
        <v>50</v>
      </c>
      <c r="E23" s="174" t="s">
        <v>2242</v>
      </c>
      <c r="F23" s="175">
        <f t="shared" si="1"/>
        <v>50</v>
      </c>
      <c r="G23" s="174" t="s">
        <v>2241</v>
      </c>
      <c r="H23" s="175">
        <f t="shared" si="2"/>
        <v>0</v>
      </c>
      <c r="I23" s="174" t="s">
        <v>2240</v>
      </c>
      <c r="J23" s="175">
        <f t="shared" si="3"/>
        <v>0</v>
      </c>
      <c r="K23" s="174" t="s">
        <v>2239</v>
      </c>
      <c r="L23" s="173">
        <f>_xlfn.FLOOR.MATH(D23/'[1]Mark Conv'!$E$5,0.01)</f>
        <v>2</v>
      </c>
      <c r="M23" s="178"/>
      <c r="N23" s="178"/>
      <c r="O23" s="178"/>
      <c r="P23" s="178"/>
      <c r="Q23" s="178"/>
      <c r="R23" s="178"/>
      <c r="S23" s="178"/>
      <c r="T23" s="178"/>
      <c r="U23" s="178"/>
      <c r="V23" s="178"/>
      <c r="W23" s="178"/>
      <c r="X23" s="178"/>
    </row>
    <row r="24" spans="1:24" ht="18.75" x14ac:dyDescent="0.3">
      <c r="A24" s="174" t="s">
        <v>2298</v>
      </c>
      <c r="B24" s="174">
        <v>45</v>
      </c>
      <c r="C24" s="174">
        <v>13</v>
      </c>
      <c r="D24" s="173">
        <f t="shared" si="0"/>
        <v>45</v>
      </c>
      <c r="E24" s="174" t="s">
        <v>2242</v>
      </c>
      <c r="F24" s="175">
        <f t="shared" si="1"/>
        <v>45</v>
      </c>
      <c r="G24" s="174" t="s">
        <v>2241</v>
      </c>
      <c r="H24" s="175">
        <f t="shared" si="2"/>
        <v>0</v>
      </c>
      <c r="I24" s="174" t="s">
        <v>2240</v>
      </c>
      <c r="J24" s="175">
        <f t="shared" si="3"/>
        <v>0</v>
      </c>
      <c r="K24" s="174" t="s">
        <v>2239</v>
      </c>
      <c r="L24" s="173">
        <f>_xlfn.FLOOR.MATH(D24/'[1]Mark Conv'!$E$5,0.01)</f>
        <v>1.8</v>
      </c>
      <c r="M24" s="178"/>
      <c r="N24" s="178"/>
      <c r="O24" s="178"/>
      <c r="P24" s="178"/>
      <c r="Q24" s="178"/>
      <c r="R24" s="178"/>
      <c r="S24" s="178"/>
      <c r="T24" s="178"/>
      <c r="U24" s="178"/>
      <c r="V24" s="178"/>
      <c r="W24" s="178"/>
      <c r="X24" s="178"/>
    </row>
    <row r="25" spans="1:24" ht="18.75" x14ac:dyDescent="0.3">
      <c r="A25" s="174" t="s">
        <v>2299</v>
      </c>
      <c r="B25" s="174">
        <v>35</v>
      </c>
      <c r="C25" s="174">
        <v>2</v>
      </c>
      <c r="D25" s="173">
        <f t="shared" si="0"/>
        <v>35</v>
      </c>
      <c r="E25" s="174" t="s">
        <v>2242</v>
      </c>
      <c r="F25" s="175">
        <f t="shared" si="1"/>
        <v>35</v>
      </c>
      <c r="G25" s="174" t="s">
        <v>2241</v>
      </c>
      <c r="H25" s="175">
        <f t="shared" si="2"/>
        <v>0</v>
      </c>
      <c r="I25" s="174" t="s">
        <v>2240</v>
      </c>
      <c r="J25" s="175">
        <f t="shared" si="3"/>
        <v>0</v>
      </c>
      <c r="K25" s="174" t="s">
        <v>2239</v>
      </c>
      <c r="L25" s="173">
        <f>_xlfn.FLOOR.MATH(D25/'[1]Mark Conv'!$E$5,0.01)</f>
        <v>1.4000000000000001</v>
      </c>
      <c r="M25" s="178"/>
      <c r="N25" s="178"/>
      <c r="O25" s="178"/>
      <c r="P25" s="178"/>
      <c r="Q25" s="178"/>
      <c r="R25" s="178"/>
      <c r="S25" s="178"/>
      <c r="T25" s="178"/>
      <c r="U25" s="178"/>
      <c r="V25" s="178"/>
      <c r="W25" s="178"/>
      <c r="X25" s="178"/>
    </row>
    <row r="26" spans="1:24" ht="18.75" x14ac:dyDescent="0.3">
      <c r="A26" s="174" t="s">
        <v>2300</v>
      </c>
      <c r="B26" s="174">
        <v>30</v>
      </c>
      <c r="C26" s="174">
        <v>6</v>
      </c>
      <c r="D26" s="173">
        <f t="shared" si="0"/>
        <v>30</v>
      </c>
      <c r="E26" s="174" t="s">
        <v>2242</v>
      </c>
      <c r="F26" s="175">
        <f t="shared" si="1"/>
        <v>30</v>
      </c>
      <c r="G26" s="174" t="s">
        <v>2241</v>
      </c>
      <c r="H26" s="175">
        <f t="shared" si="2"/>
        <v>0</v>
      </c>
      <c r="I26" s="174" t="s">
        <v>2240</v>
      </c>
      <c r="J26" s="175">
        <f t="shared" si="3"/>
        <v>0</v>
      </c>
      <c r="K26" s="174" t="s">
        <v>2239</v>
      </c>
      <c r="L26" s="173">
        <f>_xlfn.FLOOR.MATH(D26/'[1]Mark Conv'!$E$5,0.01)</f>
        <v>1.2</v>
      </c>
      <c r="M26" s="178"/>
      <c r="N26" s="178"/>
      <c r="O26" s="178"/>
      <c r="P26" s="178"/>
      <c r="Q26" s="178"/>
      <c r="R26" s="178"/>
      <c r="S26" s="178"/>
      <c r="T26" s="178"/>
      <c r="U26" s="128"/>
      <c r="V26" s="128"/>
      <c r="W26" s="128"/>
      <c r="X26" s="128"/>
    </row>
    <row r="27" spans="1:24" ht="18.75" x14ac:dyDescent="0.3">
      <c r="A27" s="174" t="s">
        <v>2301</v>
      </c>
      <c r="B27" s="174">
        <v>30</v>
      </c>
      <c r="C27" s="174">
        <v>5</v>
      </c>
      <c r="D27" s="173">
        <f t="shared" si="0"/>
        <v>30</v>
      </c>
      <c r="E27" s="174" t="s">
        <v>2242</v>
      </c>
      <c r="F27" s="175">
        <f t="shared" si="1"/>
        <v>30</v>
      </c>
      <c r="G27" s="174" t="s">
        <v>2241</v>
      </c>
      <c r="H27" s="175">
        <f t="shared" si="2"/>
        <v>0</v>
      </c>
      <c r="I27" s="174" t="s">
        <v>2240</v>
      </c>
      <c r="J27" s="175">
        <f t="shared" si="3"/>
        <v>0</v>
      </c>
      <c r="K27" s="174" t="s">
        <v>2239</v>
      </c>
      <c r="L27" s="173">
        <f>_xlfn.FLOOR.MATH(D27/'[1]Mark Conv'!$E$5,0.01)</f>
        <v>1.2</v>
      </c>
      <c r="M27" s="178"/>
      <c r="N27" s="178"/>
      <c r="O27" s="178"/>
      <c r="P27" s="178"/>
      <c r="Q27" s="178"/>
      <c r="R27" s="178"/>
      <c r="S27" s="178"/>
      <c r="T27" s="178"/>
      <c r="U27" s="134" t="s">
        <v>2244</v>
      </c>
      <c r="V27" s="135"/>
      <c r="W27" s="135"/>
      <c r="X27" s="136"/>
    </row>
    <row r="28" spans="1:24" ht="18.75" x14ac:dyDescent="0.3">
      <c r="A28" s="174" t="s">
        <v>2302</v>
      </c>
      <c r="B28" s="174">
        <v>30</v>
      </c>
      <c r="C28" s="174">
        <v>7</v>
      </c>
      <c r="D28" s="173">
        <f t="shared" si="0"/>
        <v>30</v>
      </c>
      <c r="E28" s="174" t="s">
        <v>2242</v>
      </c>
      <c r="F28" s="175">
        <f t="shared" si="1"/>
        <v>30</v>
      </c>
      <c r="G28" s="174" t="s">
        <v>2241</v>
      </c>
      <c r="H28" s="175">
        <f t="shared" si="2"/>
        <v>0</v>
      </c>
      <c r="I28" s="174" t="s">
        <v>2240</v>
      </c>
      <c r="J28" s="175">
        <f t="shared" si="3"/>
        <v>0</v>
      </c>
      <c r="K28" s="174" t="s">
        <v>2239</v>
      </c>
      <c r="L28" s="173">
        <f>_xlfn.FLOOR.MATH(D28/'[1]Mark Conv'!$E$5,0.01)</f>
        <v>1.2</v>
      </c>
      <c r="M28" s="178"/>
      <c r="N28" s="178"/>
      <c r="O28" s="178"/>
      <c r="P28" s="178"/>
      <c r="Q28" s="178"/>
      <c r="R28" s="178"/>
      <c r="S28" s="178"/>
      <c r="T28" s="178"/>
      <c r="U28" s="178" t="s">
        <v>2243</v>
      </c>
      <c r="V28" s="178"/>
      <c r="W28" s="178"/>
      <c r="X28" s="178"/>
    </row>
    <row r="29" spans="1:24" ht="18.75" x14ac:dyDescent="0.3">
      <c r="A29" s="174" t="s">
        <v>2303</v>
      </c>
      <c r="B29" s="174">
        <v>30</v>
      </c>
      <c r="C29" s="174">
        <v>2</v>
      </c>
      <c r="D29" s="173">
        <f t="shared" si="0"/>
        <v>30</v>
      </c>
      <c r="E29" s="174" t="s">
        <v>2242</v>
      </c>
      <c r="F29" s="175">
        <f t="shared" si="1"/>
        <v>30</v>
      </c>
      <c r="G29" s="174" t="s">
        <v>2241</v>
      </c>
      <c r="H29" s="175">
        <f t="shared" si="2"/>
        <v>0</v>
      </c>
      <c r="I29" s="174" t="s">
        <v>2240</v>
      </c>
      <c r="J29" s="175">
        <f t="shared" si="3"/>
        <v>0</v>
      </c>
      <c r="K29" s="174" t="s">
        <v>2239</v>
      </c>
      <c r="L29" s="173">
        <f>_xlfn.FLOOR.MATH(D29/'[1]Mark Conv'!$E$5,0.01)</f>
        <v>1.2</v>
      </c>
      <c r="M29" s="178"/>
      <c r="N29" s="178"/>
      <c r="O29" s="178"/>
      <c r="P29" s="178"/>
      <c r="Q29" s="178"/>
      <c r="R29" s="178"/>
      <c r="S29" s="178"/>
      <c r="T29" s="178"/>
      <c r="U29" s="178"/>
      <c r="V29" s="178"/>
      <c r="W29" s="178"/>
      <c r="X29" s="178"/>
    </row>
    <row r="30" spans="1:24" ht="18.75" x14ac:dyDescent="0.3">
      <c r="A30" s="174" t="s">
        <v>2304</v>
      </c>
      <c r="B30" s="174">
        <v>30</v>
      </c>
      <c r="C30" s="174">
        <v>40</v>
      </c>
      <c r="D30" s="173">
        <f t="shared" si="0"/>
        <v>30</v>
      </c>
      <c r="E30" s="174" t="s">
        <v>2242</v>
      </c>
      <c r="F30" s="175">
        <f t="shared" si="1"/>
        <v>30</v>
      </c>
      <c r="G30" s="174" t="s">
        <v>2241</v>
      </c>
      <c r="H30" s="175">
        <f t="shared" si="2"/>
        <v>0</v>
      </c>
      <c r="I30" s="174" t="s">
        <v>2240</v>
      </c>
      <c r="J30" s="175">
        <f t="shared" si="3"/>
        <v>0</v>
      </c>
      <c r="K30" s="174" t="s">
        <v>2239</v>
      </c>
      <c r="L30" s="173">
        <f>_xlfn.FLOOR.MATH(D30/'[1]Mark Conv'!$E$5,0.01)</f>
        <v>1.2</v>
      </c>
      <c r="M30" s="178"/>
      <c r="N30" s="178"/>
      <c r="O30" s="178"/>
      <c r="P30" s="178"/>
      <c r="Q30" s="178"/>
      <c r="R30" s="178"/>
      <c r="S30" s="178"/>
      <c r="T30" s="178"/>
      <c r="U30" s="178"/>
      <c r="V30" s="178"/>
      <c r="W30" s="178"/>
      <c r="X30" s="178"/>
    </row>
    <row r="31" spans="1:24" ht="18.75" x14ac:dyDescent="0.3">
      <c r="A31" s="174" t="s">
        <v>2305</v>
      </c>
      <c r="B31" s="174">
        <v>30</v>
      </c>
      <c r="C31" s="174">
        <v>1</v>
      </c>
      <c r="D31" s="173">
        <f t="shared" si="0"/>
        <v>30</v>
      </c>
      <c r="E31" s="174" t="s">
        <v>2242</v>
      </c>
      <c r="F31" s="175">
        <f t="shared" si="1"/>
        <v>30</v>
      </c>
      <c r="G31" s="174" t="s">
        <v>2241</v>
      </c>
      <c r="H31" s="175">
        <f t="shared" si="2"/>
        <v>0</v>
      </c>
      <c r="I31" s="174" t="s">
        <v>2240</v>
      </c>
      <c r="J31" s="175">
        <f t="shared" si="3"/>
        <v>0</v>
      </c>
      <c r="K31" s="174" t="s">
        <v>2239</v>
      </c>
      <c r="L31" s="173">
        <f>_xlfn.FLOOR.MATH(D31/'[1]Mark Conv'!$E$5,0.01)</f>
        <v>1.2</v>
      </c>
      <c r="M31" s="178"/>
      <c r="N31" s="178"/>
      <c r="O31" s="178"/>
      <c r="P31" s="178"/>
      <c r="Q31" s="178"/>
      <c r="R31" s="178"/>
      <c r="S31" s="178"/>
      <c r="T31" s="178"/>
      <c r="U31" s="178"/>
      <c r="V31" s="178"/>
      <c r="W31" s="178"/>
      <c r="X31" s="178"/>
    </row>
    <row r="32" spans="1:24" ht="18.75" x14ac:dyDescent="0.3">
      <c r="A32" s="174" t="s">
        <v>2306</v>
      </c>
      <c r="B32" s="174">
        <v>25</v>
      </c>
      <c r="C32" s="174">
        <v>1</v>
      </c>
      <c r="D32" s="173">
        <f t="shared" si="0"/>
        <v>25</v>
      </c>
      <c r="E32" s="174" t="s">
        <v>2242</v>
      </c>
      <c r="F32" s="175">
        <f t="shared" si="1"/>
        <v>25</v>
      </c>
      <c r="G32" s="174" t="s">
        <v>2241</v>
      </c>
      <c r="H32" s="175">
        <f t="shared" si="2"/>
        <v>0</v>
      </c>
      <c r="I32" s="174" t="s">
        <v>2240</v>
      </c>
      <c r="J32" s="175">
        <f t="shared" si="3"/>
        <v>0</v>
      </c>
      <c r="K32" s="174" t="s">
        <v>2239</v>
      </c>
      <c r="L32" s="173">
        <f>_xlfn.FLOOR.MATH(D32/'[1]Mark Conv'!$E$5,0.01)</f>
        <v>1</v>
      </c>
      <c r="M32" s="178"/>
      <c r="N32" s="178"/>
      <c r="O32" s="178"/>
      <c r="P32" s="178"/>
      <c r="Q32" s="178"/>
      <c r="R32" s="178"/>
      <c r="S32" s="178"/>
      <c r="T32" s="178"/>
      <c r="U32" s="128"/>
    </row>
    <row r="33" spans="1:21" ht="18.75" x14ac:dyDescent="0.3">
      <c r="A33" s="174" t="s">
        <v>2307</v>
      </c>
      <c r="B33" s="174">
        <v>25</v>
      </c>
      <c r="C33" s="174">
        <v>5</v>
      </c>
      <c r="D33" s="173">
        <f t="shared" si="0"/>
        <v>25</v>
      </c>
      <c r="E33" s="174" t="s">
        <v>2242</v>
      </c>
      <c r="F33" s="175">
        <f t="shared" si="1"/>
        <v>25</v>
      </c>
      <c r="G33" s="174" t="s">
        <v>2241</v>
      </c>
      <c r="H33" s="175">
        <f t="shared" si="2"/>
        <v>0</v>
      </c>
      <c r="I33" s="174" t="s">
        <v>2240</v>
      </c>
      <c r="J33" s="175">
        <f t="shared" si="3"/>
        <v>0</v>
      </c>
      <c r="K33" s="174" t="s">
        <v>2239</v>
      </c>
      <c r="L33" s="173">
        <f>_xlfn.FLOOR.MATH(D33/'[1]Mark Conv'!$E$5,0.01)</f>
        <v>1</v>
      </c>
      <c r="M33" s="128"/>
      <c r="N33" s="129"/>
      <c r="O33" s="128"/>
      <c r="P33" s="128"/>
      <c r="Q33" s="128"/>
      <c r="R33" s="129"/>
      <c r="S33" s="128"/>
      <c r="T33" s="128"/>
      <c r="U33" s="128"/>
    </row>
    <row r="34" spans="1:21" ht="18.75" x14ac:dyDescent="0.3">
      <c r="A34" s="174" t="s">
        <v>2308</v>
      </c>
      <c r="B34" s="174">
        <v>25</v>
      </c>
      <c r="C34" s="174">
        <v>12</v>
      </c>
      <c r="D34" s="173">
        <f t="shared" si="0"/>
        <v>25</v>
      </c>
      <c r="E34" s="174" t="s">
        <v>2242</v>
      </c>
      <c r="F34" s="175">
        <f t="shared" si="1"/>
        <v>25</v>
      </c>
      <c r="G34" s="174" t="s">
        <v>2241</v>
      </c>
      <c r="H34" s="175">
        <f t="shared" si="2"/>
        <v>0</v>
      </c>
      <c r="I34" s="174" t="s">
        <v>2240</v>
      </c>
      <c r="J34" s="175">
        <f t="shared" si="3"/>
        <v>0</v>
      </c>
      <c r="K34" s="174" t="s">
        <v>2239</v>
      </c>
      <c r="L34" s="173">
        <f>_xlfn.FLOOR.MATH(D34/'[1]Mark Conv'!$E$5,0.01)</f>
        <v>1</v>
      </c>
      <c r="U34" s="128"/>
    </row>
    <row r="35" spans="1:21" ht="18.75" x14ac:dyDescent="0.3">
      <c r="A35" s="174" t="s">
        <v>2309</v>
      </c>
      <c r="B35" s="174">
        <v>25</v>
      </c>
      <c r="C35" s="174">
        <v>2</v>
      </c>
      <c r="D35" s="173">
        <f t="shared" si="0"/>
        <v>25</v>
      </c>
      <c r="E35" s="174" t="s">
        <v>2242</v>
      </c>
      <c r="F35" s="175">
        <f t="shared" si="1"/>
        <v>25</v>
      </c>
      <c r="G35" s="174" t="s">
        <v>2241</v>
      </c>
      <c r="H35" s="175">
        <f t="shared" si="2"/>
        <v>0</v>
      </c>
      <c r="I35" s="174" t="s">
        <v>2240</v>
      </c>
      <c r="J35" s="175">
        <f t="shared" si="3"/>
        <v>0</v>
      </c>
      <c r="K35" s="174" t="s">
        <v>2239</v>
      </c>
      <c r="L35" s="173">
        <f>_xlfn.FLOOR.MATH(D35/'[1]Mark Conv'!$E$5,0.01)</f>
        <v>1</v>
      </c>
      <c r="U35" s="128"/>
    </row>
    <row r="36" spans="1:21" ht="18.75" x14ac:dyDescent="0.3">
      <c r="A36" s="174" t="s">
        <v>2310</v>
      </c>
      <c r="B36" s="174">
        <v>25</v>
      </c>
      <c r="C36" s="174">
        <v>5</v>
      </c>
      <c r="D36" s="173">
        <f t="shared" si="0"/>
        <v>25</v>
      </c>
      <c r="E36" s="174" t="s">
        <v>2242</v>
      </c>
      <c r="F36" s="175">
        <f t="shared" si="1"/>
        <v>25</v>
      </c>
      <c r="G36" s="174" t="s">
        <v>2241</v>
      </c>
      <c r="H36" s="175">
        <f t="shared" si="2"/>
        <v>0</v>
      </c>
      <c r="I36" s="174" t="s">
        <v>2240</v>
      </c>
      <c r="J36" s="175">
        <f t="shared" si="3"/>
        <v>0</v>
      </c>
      <c r="K36" s="174" t="s">
        <v>2239</v>
      </c>
      <c r="L36" s="173">
        <f>_xlfn.FLOOR.MATH(D36/'[1]Mark Conv'!$E$5,0.01)</f>
        <v>1</v>
      </c>
      <c r="U36" s="128"/>
    </row>
    <row r="37" spans="1:21" ht="18.75" x14ac:dyDescent="0.3">
      <c r="A37" s="174" t="s">
        <v>2311</v>
      </c>
      <c r="B37" s="174">
        <v>25</v>
      </c>
      <c r="C37" s="174">
        <v>3</v>
      </c>
      <c r="D37" s="173">
        <f t="shared" si="0"/>
        <v>25</v>
      </c>
      <c r="E37" s="174" t="s">
        <v>2242</v>
      </c>
      <c r="F37" s="175">
        <f t="shared" si="1"/>
        <v>25</v>
      </c>
      <c r="G37" s="174" t="s">
        <v>2241</v>
      </c>
      <c r="H37" s="175">
        <f t="shared" si="2"/>
        <v>0</v>
      </c>
      <c r="I37" s="174" t="s">
        <v>2240</v>
      </c>
      <c r="J37" s="175">
        <f t="shared" si="3"/>
        <v>0</v>
      </c>
      <c r="K37" s="174" t="s">
        <v>2239</v>
      </c>
      <c r="L37" s="173">
        <f>_xlfn.FLOOR.MATH(D37/'[1]Mark Conv'!$E$5,0.01)</f>
        <v>1</v>
      </c>
      <c r="U37" s="128"/>
    </row>
    <row r="38" spans="1:21" ht="18.75" x14ac:dyDescent="0.3">
      <c r="A38" s="174" t="s">
        <v>2312</v>
      </c>
      <c r="B38" s="174">
        <v>25</v>
      </c>
      <c r="C38" s="174">
        <v>10</v>
      </c>
      <c r="D38" s="173">
        <f t="shared" si="0"/>
        <v>25</v>
      </c>
      <c r="E38" s="174" t="s">
        <v>2242</v>
      </c>
      <c r="F38" s="175">
        <f t="shared" si="1"/>
        <v>25</v>
      </c>
      <c r="G38" s="174" t="s">
        <v>2241</v>
      </c>
      <c r="H38" s="175">
        <f t="shared" si="2"/>
        <v>0</v>
      </c>
      <c r="I38" s="174" t="s">
        <v>2240</v>
      </c>
      <c r="J38" s="175">
        <f t="shared" si="3"/>
        <v>0</v>
      </c>
      <c r="K38" s="174" t="s">
        <v>2239</v>
      </c>
      <c r="L38" s="173">
        <f>_xlfn.FLOOR.MATH(D38/'[1]Mark Conv'!$E$5,0.01)</f>
        <v>1</v>
      </c>
      <c r="U38" s="128"/>
    </row>
    <row r="39" spans="1:21" ht="18.75" x14ac:dyDescent="0.3">
      <c r="A39" s="174" t="s">
        <v>2313</v>
      </c>
      <c r="B39" s="174">
        <v>25</v>
      </c>
      <c r="C39" s="174">
        <v>1</v>
      </c>
      <c r="D39" s="173">
        <f t="shared" si="0"/>
        <v>25</v>
      </c>
      <c r="E39" s="174" t="s">
        <v>2242</v>
      </c>
      <c r="F39" s="175">
        <f t="shared" si="1"/>
        <v>25</v>
      </c>
      <c r="G39" s="174" t="s">
        <v>2241</v>
      </c>
      <c r="H39" s="175">
        <f t="shared" si="2"/>
        <v>0</v>
      </c>
      <c r="I39" s="174" t="s">
        <v>2240</v>
      </c>
      <c r="J39" s="175">
        <f t="shared" si="3"/>
        <v>0</v>
      </c>
      <c r="K39" s="174" t="s">
        <v>2239</v>
      </c>
      <c r="L39" s="173">
        <f>_xlfn.FLOOR.MATH(D39/'[1]Mark Conv'!$E$5,0.01)</f>
        <v>1</v>
      </c>
      <c r="U39" s="128"/>
    </row>
    <row r="40" spans="1:21" ht="18.75" x14ac:dyDescent="0.3">
      <c r="A40" s="174" t="s">
        <v>2314</v>
      </c>
      <c r="B40" s="174">
        <v>25</v>
      </c>
      <c r="C40" s="174">
        <v>1</v>
      </c>
      <c r="D40" s="173">
        <f t="shared" si="0"/>
        <v>25</v>
      </c>
      <c r="E40" s="174" t="s">
        <v>2242</v>
      </c>
      <c r="F40" s="175">
        <f t="shared" si="1"/>
        <v>25</v>
      </c>
      <c r="G40" s="174" t="s">
        <v>2241</v>
      </c>
      <c r="H40" s="175">
        <f t="shared" si="2"/>
        <v>0</v>
      </c>
      <c r="I40" s="174" t="s">
        <v>2240</v>
      </c>
      <c r="J40" s="175">
        <f t="shared" si="3"/>
        <v>0</v>
      </c>
      <c r="K40" s="174" t="s">
        <v>2239</v>
      </c>
      <c r="L40" s="173">
        <f>_xlfn.FLOOR.MATH(D40/'[1]Mark Conv'!$E$5,0.01)</f>
        <v>1</v>
      </c>
      <c r="U40" s="128"/>
    </row>
    <row r="41" spans="1:21" ht="18.75" x14ac:dyDescent="0.3">
      <c r="A41" s="174" t="s">
        <v>2315</v>
      </c>
      <c r="B41" s="174">
        <v>25</v>
      </c>
      <c r="C41" s="174">
        <v>2</v>
      </c>
      <c r="D41" s="173">
        <f t="shared" si="0"/>
        <v>25</v>
      </c>
      <c r="E41" s="174" t="s">
        <v>2242</v>
      </c>
      <c r="F41" s="175">
        <f t="shared" si="1"/>
        <v>25</v>
      </c>
      <c r="G41" s="174" t="s">
        <v>2241</v>
      </c>
      <c r="H41" s="175">
        <f t="shared" si="2"/>
        <v>0</v>
      </c>
      <c r="I41" s="174" t="s">
        <v>2240</v>
      </c>
      <c r="J41" s="175">
        <f t="shared" si="3"/>
        <v>0</v>
      </c>
      <c r="K41" s="174" t="s">
        <v>2239</v>
      </c>
      <c r="L41" s="173">
        <f>_xlfn.FLOOR.MATH(D41/'[1]Mark Conv'!$E$5,0.01)</f>
        <v>1</v>
      </c>
      <c r="U41" s="128"/>
    </row>
    <row r="42" spans="1:21" ht="18.75" x14ac:dyDescent="0.3">
      <c r="A42" s="174" t="s">
        <v>2316</v>
      </c>
      <c r="B42" s="174">
        <v>25</v>
      </c>
      <c r="C42" s="174">
        <v>2</v>
      </c>
      <c r="D42" s="173">
        <f t="shared" si="0"/>
        <v>25</v>
      </c>
      <c r="E42" s="174" t="s">
        <v>2242</v>
      </c>
      <c r="F42" s="175">
        <f t="shared" si="1"/>
        <v>25</v>
      </c>
      <c r="G42" s="174" t="s">
        <v>2241</v>
      </c>
      <c r="H42" s="175">
        <f t="shared" si="2"/>
        <v>0</v>
      </c>
      <c r="I42" s="174" t="s">
        <v>2240</v>
      </c>
      <c r="J42" s="175">
        <f t="shared" si="3"/>
        <v>0</v>
      </c>
      <c r="K42" s="174" t="s">
        <v>2239</v>
      </c>
      <c r="L42" s="173">
        <f>_xlfn.FLOOR.MATH(D42/'[1]Mark Conv'!$E$5,0.01)</f>
        <v>1</v>
      </c>
      <c r="U42" s="128"/>
    </row>
    <row r="43" spans="1:21" ht="18.75" x14ac:dyDescent="0.3">
      <c r="A43" s="174" t="s">
        <v>2317</v>
      </c>
      <c r="B43" s="174">
        <v>25</v>
      </c>
      <c r="C43" s="174">
        <v>2</v>
      </c>
      <c r="D43" s="173">
        <f t="shared" si="0"/>
        <v>25</v>
      </c>
      <c r="E43" s="174" t="s">
        <v>2242</v>
      </c>
      <c r="F43" s="175">
        <f t="shared" si="1"/>
        <v>25</v>
      </c>
      <c r="G43" s="174" t="s">
        <v>2241</v>
      </c>
      <c r="H43" s="175">
        <f t="shared" si="2"/>
        <v>0</v>
      </c>
      <c r="I43" s="174" t="s">
        <v>2240</v>
      </c>
      <c r="J43" s="175">
        <f t="shared" si="3"/>
        <v>0</v>
      </c>
      <c r="K43" s="174" t="s">
        <v>2239</v>
      </c>
      <c r="L43" s="173">
        <f>_xlfn.FLOOR.MATH(D43/'[1]Mark Conv'!$E$5,0.01)</f>
        <v>1</v>
      </c>
      <c r="U43" s="128"/>
    </row>
    <row r="44" spans="1:21" ht="18.75" x14ac:dyDescent="0.3">
      <c r="A44" s="174" t="s">
        <v>2318</v>
      </c>
      <c r="B44" s="174">
        <v>25</v>
      </c>
      <c r="C44" s="174">
        <v>3</v>
      </c>
      <c r="D44" s="173">
        <f t="shared" si="0"/>
        <v>25</v>
      </c>
      <c r="E44" s="174" t="s">
        <v>2242</v>
      </c>
      <c r="F44" s="175">
        <f t="shared" si="1"/>
        <v>25</v>
      </c>
      <c r="G44" s="174" t="s">
        <v>2241</v>
      </c>
      <c r="H44" s="175">
        <f t="shared" si="2"/>
        <v>0</v>
      </c>
      <c r="I44" s="174" t="s">
        <v>2240</v>
      </c>
      <c r="J44" s="175">
        <f t="shared" si="3"/>
        <v>0</v>
      </c>
      <c r="K44" s="174" t="s">
        <v>2239</v>
      </c>
      <c r="L44" s="173">
        <f>_xlfn.FLOOR.MATH(D44/'[1]Mark Conv'!$E$5,0.01)</f>
        <v>1</v>
      </c>
      <c r="U44" s="128"/>
    </row>
    <row r="45" spans="1:21" ht="18.75" x14ac:dyDescent="0.3">
      <c r="A45" s="174" t="s">
        <v>2319</v>
      </c>
      <c r="B45" s="174">
        <v>25</v>
      </c>
      <c r="C45" s="174">
        <v>2</v>
      </c>
      <c r="D45" s="173">
        <f t="shared" si="0"/>
        <v>25</v>
      </c>
      <c r="E45" s="174" t="s">
        <v>2242</v>
      </c>
      <c r="F45" s="175">
        <f t="shared" si="1"/>
        <v>25</v>
      </c>
      <c r="G45" s="174" t="s">
        <v>2241</v>
      </c>
      <c r="H45" s="175">
        <f t="shared" si="2"/>
        <v>0</v>
      </c>
      <c r="I45" s="174" t="s">
        <v>2240</v>
      </c>
      <c r="J45" s="175">
        <f t="shared" si="3"/>
        <v>0</v>
      </c>
      <c r="K45" s="174" t="s">
        <v>2239</v>
      </c>
      <c r="L45" s="173">
        <f>_xlfn.FLOOR.MATH(D45/'[1]Mark Conv'!$E$5,0.01)</f>
        <v>1</v>
      </c>
      <c r="U45" s="128"/>
    </row>
    <row r="46" spans="1:21" ht="18.75" x14ac:dyDescent="0.3">
      <c r="A46" s="174" t="s">
        <v>2320</v>
      </c>
      <c r="B46" s="174">
        <v>25</v>
      </c>
      <c r="C46" s="174">
        <v>1</v>
      </c>
      <c r="D46" s="173">
        <f t="shared" si="0"/>
        <v>25</v>
      </c>
      <c r="E46" s="174" t="s">
        <v>2242</v>
      </c>
      <c r="F46" s="175">
        <f t="shared" si="1"/>
        <v>25</v>
      </c>
      <c r="G46" s="174" t="s">
        <v>2241</v>
      </c>
      <c r="H46" s="175">
        <f t="shared" si="2"/>
        <v>0</v>
      </c>
      <c r="I46" s="174" t="s">
        <v>2240</v>
      </c>
      <c r="J46" s="175">
        <f t="shared" si="3"/>
        <v>0</v>
      </c>
      <c r="K46" s="174" t="s">
        <v>2239</v>
      </c>
      <c r="L46" s="173">
        <f>_xlfn.FLOOR.MATH(D46/'[1]Mark Conv'!$E$5,0.01)</f>
        <v>1</v>
      </c>
      <c r="U46" s="128"/>
    </row>
    <row r="47" spans="1:21" ht="18.75" x14ac:dyDescent="0.3">
      <c r="A47" s="174" t="s">
        <v>2321</v>
      </c>
      <c r="B47" s="174">
        <v>20</v>
      </c>
      <c r="C47" s="174">
        <v>9</v>
      </c>
      <c r="D47" s="173">
        <f t="shared" si="0"/>
        <v>20</v>
      </c>
      <c r="E47" s="174" t="s">
        <v>2242</v>
      </c>
      <c r="F47" s="175">
        <f t="shared" si="1"/>
        <v>20</v>
      </c>
      <c r="G47" s="174" t="s">
        <v>2241</v>
      </c>
      <c r="H47" s="175">
        <f t="shared" si="2"/>
        <v>0</v>
      </c>
      <c r="I47" s="174" t="s">
        <v>2240</v>
      </c>
      <c r="J47" s="175">
        <f t="shared" si="3"/>
        <v>0</v>
      </c>
      <c r="K47" s="174" t="s">
        <v>2239</v>
      </c>
      <c r="L47" s="173">
        <f>_xlfn.FLOOR.MATH(D47/'[1]Mark Conv'!$E$5,0.01)</f>
        <v>0.8</v>
      </c>
      <c r="U47" s="128"/>
    </row>
    <row r="48" spans="1:21" ht="18.75" x14ac:dyDescent="0.3">
      <c r="A48" s="174" t="s">
        <v>2322</v>
      </c>
      <c r="B48" s="174">
        <v>20</v>
      </c>
      <c r="C48" s="174">
        <v>6</v>
      </c>
      <c r="D48" s="173">
        <f t="shared" si="0"/>
        <v>20</v>
      </c>
      <c r="E48" s="174" t="s">
        <v>2242</v>
      </c>
      <c r="F48" s="175">
        <f t="shared" si="1"/>
        <v>20</v>
      </c>
      <c r="G48" s="174" t="s">
        <v>2241</v>
      </c>
      <c r="H48" s="175">
        <f t="shared" si="2"/>
        <v>0</v>
      </c>
      <c r="I48" s="174" t="s">
        <v>2240</v>
      </c>
      <c r="J48" s="175">
        <f t="shared" si="3"/>
        <v>0</v>
      </c>
      <c r="K48" s="174" t="s">
        <v>2239</v>
      </c>
      <c r="L48" s="173">
        <f>_xlfn.FLOOR.MATH(D48/'[1]Mark Conv'!$E$5,0.01)</f>
        <v>0.8</v>
      </c>
      <c r="U48" s="128"/>
    </row>
    <row r="49" spans="1:21" ht="18.75" x14ac:dyDescent="0.3">
      <c r="A49" s="174" t="s">
        <v>2323</v>
      </c>
      <c r="B49" s="174">
        <v>20</v>
      </c>
      <c r="C49" s="174">
        <v>6</v>
      </c>
      <c r="D49" s="173">
        <f t="shared" si="0"/>
        <v>20</v>
      </c>
      <c r="E49" s="174" t="s">
        <v>2242</v>
      </c>
      <c r="F49" s="175">
        <f t="shared" si="1"/>
        <v>20</v>
      </c>
      <c r="G49" s="174" t="s">
        <v>2241</v>
      </c>
      <c r="H49" s="175">
        <f t="shared" si="2"/>
        <v>0</v>
      </c>
      <c r="I49" s="174" t="s">
        <v>2240</v>
      </c>
      <c r="J49" s="175">
        <f t="shared" si="3"/>
        <v>0</v>
      </c>
      <c r="K49" s="174" t="s">
        <v>2239</v>
      </c>
      <c r="L49" s="173">
        <f>_xlfn.FLOOR.MATH(D49/'[1]Mark Conv'!$E$5,0.01)</f>
        <v>0.8</v>
      </c>
      <c r="Q49" s="128"/>
      <c r="R49" s="128"/>
      <c r="S49" s="128"/>
      <c r="T49" s="128"/>
      <c r="U49" s="128"/>
    </row>
    <row r="50" spans="1:21" ht="18.75" x14ac:dyDescent="0.3">
      <c r="A50" s="174" t="s">
        <v>2324</v>
      </c>
      <c r="B50" s="174">
        <v>20</v>
      </c>
      <c r="C50" s="174">
        <v>3</v>
      </c>
      <c r="D50" s="173">
        <f t="shared" si="0"/>
        <v>20</v>
      </c>
      <c r="E50" s="174" t="s">
        <v>2242</v>
      </c>
      <c r="F50" s="175">
        <f t="shared" si="1"/>
        <v>20</v>
      </c>
      <c r="G50" s="174" t="s">
        <v>2241</v>
      </c>
      <c r="H50" s="175">
        <f t="shared" si="2"/>
        <v>0</v>
      </c>
      <c r="I50" s="174" t="s">
        <v>2240</v>
      </c>
      <c r="J50" s="175">
        <f t="shared" si="3"/>
        <v>0</v>
      </c>
      <c r="K50" s="174" t="s">
        <v>2239</v>
      </c>
      <c r="L50" s="173">
        <f>_xlfn.FLOOR.MATH(D50/'[1]Mark Conv'!$E$5,0.01)</f>
        <v>0.8</v>
      </c>
      <c r="Q50" s="128"/>
      <c r="R50" s="128"/>
      <c r="S50" s="128"/>
      <c r="T50" s="128"/>
      <c r="U50" s="128"/>
    </row>
    <row r="51" spans="1:21" ht="18.75" x14ac:dyDescent="0.3">
      <c r="A51" s="174" t="s">
        <v>2325</v>
      </c>
      <c r="B51" s="174">
        <v>20</v>
      </c>
      <c r="C51" s="174">
        <v>8</v>
      </c>
      <c r="D51" s="173">
        <f t="shared" si="0"/>
        <v>20</v>
      </c>
      <c r="E51" s="174" t="s">
        <v>2242</v>
      </c>
      <c r="F51" s="175">
        <f t="shared" si="1"/>
        <v>20</v>
      </c>
      <c r="G51" s="174" t="s">
        <v>2241</v>
      </c>
      <c r="H51" s="175">
        <f t="shared" si="2"/>
        <v>0</v>
      </c>
      <c r="I51" s="174" t="s">
        <v>2240</v>
      </c>
      <c r="J51" s="175">
        <f t="shared" si="3"/>
        <v>0</v>
      </c>
      <c r="K51" s="174" t="s">
        <v>2239</v>
      </c>
      <c r="L51" s="173">
        <f>_xlfn.FLOOR.MATH(D51/'[1]Mark Conv'!$E$5,0.01)</f>
        <v>0.8</v>
      </c>
      <c r="Q51" s="128"/>
      <c r="R51" s="128"/>
      <c r="S51" s="128"/>
      <c r="T51" s="128"/>
      <c r="U51" s="128"/>
    </row>
    <row r="52" spans="1:21" ht="18.75" x14ac:dyDescent="0.3">
      <c r="A52" s="174" t="s">
        <v>2326</v>
      </c>
      <c r="B52" s="174">
        <v>15</v>
      </c>
      <c r="C52" s="174">
        <v>6</v>
      </c>
      <c r="D52" s="173">
        <f t="shared" si="0"/>
        <v>15</v>
      </c>
      <c r="E52" s="174" t="s">
        <v>2242</v>
      </c>
      <c r="F52" s="175">
        <f t="shared" si="1"/>
        <v>15</v>
      </c>
      <c r="G52" s="174" t="s">
        <v>2241</v>
      </c>
      <c r="H52" s="175">
        <f t="shared" si="2"/>
        <v>0</v>
      </c>
      <c r="I52" s="174" t="s">
        <v>2240</v>
      </c>
      <c r="J52" s="175">
        <f t="shared" si="3"/>
        <v>0</v>
      </c>
      <c r="K52" s="174" t="s">
        <v>2239</v>
      </c>
      <c r="L52" s="173">
        <f>_xlfn.FLOOR.MATH(D52/'[1]Mark Conv'!$E$5,0.01)</f>
        <v>0.6</v>
      </c>
      <c r="Q52" s="128"/>
      <c r="R52" s="128"/>
      <c r="S52" s="128"/>
      <c r="T52" s="128"/>
      <c r="U52" s="128"/>
    </row>
    <row r="53" spans="1:21" ht="18.75" x14ac:dyDescent="0.3">
      <c r="A53" s="174" t="s">
        <v>2327</v>
      </c>
      <c r="B53" s="174">
        <v>15</v>
      </c>
      <c r="C53" s="174">
        <v>6</v>
      </c>
      <c r="D53" s="173">
        <f t="shared" si="0"/>
        <v>15</v>
      </c>
      <c r="E53" s="174" t="s">
        <v>2242</v>
      </c>
      <c r="F53" s="175">
        <f t="shared" si="1"/>
        <v>15</v>
      </c>
      <c r="G53" s="174" t="s">
        <v>2241</v>
      </c>
      <c r="H53" s="175">
        <f t="shared" si="2"/>
        <v>0</v>
      </c>
      <c r="I53" s="174" t="s">
        <v>2240</v>
      </c>
      <c r="J53" s="175">
        <f t="shared" si="3"/>
        <v>0</v>
      </c>
      <c r="K53" s="174" t="s">
        <v>2239</v>
      </c>
      <c r="L53" s="173">
        <f>_xlfn.FLOOR.MATH(D53/'[1]Mark Conv'!$E$5,0.01)</f>
        <v>0.6</v>
      </c>
      <c r="Q53" s="128"/>
      <c r="R53" s="128"/>
      <c r="S53" s="128"/>
      <c r="T53" s="128"/>
      <c r="U53" s="128"/>
    </row>
    <row r="54" spans="1:21" ht="18.75" x14ac:dyDescent="0.3">
      <c r="A54" s="174" t="s">
        <v>2328</v>
      </c>
      <c r="B54" s="174">
        <v>15</v>
      </c>
      <c r="C54" s="174">
        <v>5</v>
      </c>
      <c r="D54" s="173">
        <f t="shared" si="0"/>
        <v>15</v>
      </c>
      <c r="E54" s="174" t="s">
        <v>2242</v>
      </c>
      <c r="F54" s="175">
        <f t="shared" si="1"/>
        <v>15</v>
      </c>
      <c r="G54" s="174" t="s">
        <v>2241</v>
      </c>
      <c r="H54" s="175">
        <f t="shared" si="2"/>
        <v>0</v>
      </c>
      <c r="I54" s="174" t="s">
        <v>2240</v>
      </c>
      <c r="J54" s="175">
        <f t="shared" si="3"/>
        <v>0</v>
      </c>
      <c r="K54" s="174" t="s">
        <v>2239</v>
      </c>
      <c r="L54" s="173">
        <f>_xlfn.FLOOR.MATH(D54/'[1]Mark Conv'!$E$5,0.01)</f>
        <v>0.6</v>
      </c>
      <c r="Q54" s="128"/>
      <c r="R54" s="128"/>
      <c r="S54" s="128"/>
      <c r="T54" s="128"/>
      <c r="U54" s="128"/>
    </row>
    <row r="55" spans="1:21" ht="18.75" x14ac:dyDescent="0.3">
      <c r="A55" s="174" t="s">
        <v>2329</v>
      </c>
      <c r="B55" s="174">
        <v>15</v>
      </c>
      <c r="C55" s="174">
        <v>3</v>
      </c>
      <c r="D55" s="173">
        <f t="shared" si="0"/>
        <v>15</v>
      </c>
      <c r="E55" s="174" t="s">
        <v>2242</v>
      </c>
      <c r="F55" s="175">
        <f t="shared" si="1"/>
        <v>15</v>
      </c>
      <c r="G55" s="174" t="s">
        <v>2241</v>
      </c>
      <c r="H55" s="175">
        <f t="shared" si="2"/>
        <v>0</v>
      </c>
      <c r="I55" s="174" t="s">
        <v>2240</v>
      </c>
      <c r="J55" s="175">
        <f t="shared" si="3"/>
        <v>0</v>
      </c>
      <c r="K55" s="174" t="s">
        <v>2239</v>
      </c>
      <c r="L55" s="173">
        <f>_xlfn.FLOOR.MATH(D55/'[1]Mark Conv'!$E$5,0.01)</f>
        <v>0.6</v>
      </c>
      <c r="Q55" s="128"/>
      <c r="R55" s="128"/>
      <c r="S55" s="128"/>
      <c r="T55" s="128"/>
      <c r="U55" s="128"/>
    </row>
    <row r="56" spans="1:21" ht="18.75" x14ac:dyDescent="0.3">
      <c r="A56" s="174" t="s">
        <v>2330</v>
      </c>
      <c r="B56" s="174">
        <v>15</v>
      </c>
      <c r="C56" s="174">
        <v>4</v>
      </c>
      <c r="D56" s="173">
        <f t="shared" si="0"/>
        <v>15</v>
      </c>
      <c r="E56" s="174" t="s">
        <v>2242</v>
      </c>
      <c r="F56" s="175">
        <f t="shared" si="1"/>
        <v>15</v>
      </c>
      <c r="G56" s="174" t="s">
        <v>2241</v>
      </c>
      <c r="H56" s="175">
        <f t="shared" si="2"/>
        <v>0</v>
      </c>
      <c r="I56" s="174" t="s">
        <v>2240</v>
      </c>
      <c r="J56" s="175">
        <f t="shared" si="3"/>
        <v>0</v>
      </c>
      <c r="K56" s="174" t="s">
        <v>2239</v>
      </c>
      <c r="L56" s="173">
        <f>_xlfn.FLOOR.MATH(D56/'[1]Mark Conv'!$E$5,0.01)</f>
        <v>0.6</v>
      </c>
      <c r="Q56" s="128"/>
      <c r="R56" s="128"/>
      <c r="S56" s="128"/>
      <c r="T56" s="128"/>
      <c r="U56" s="128"/>
    </row>
    <row r="57" spans="1:21" ht="18.75" x14ac:dyDescent="0.3">
      <c r="A57" s="174" t="s">
        <v>2331</v>
      </c>
      <c r="B57" s="174">
        <v>15</v>
      </c>
      <c r="C57" s="174">
        <v>2</v>
      </c>
      <c r="D57" s="173">
        <f t="shared" si="0"/>
        <v>15</v>
      </c>
      <c r="E57" s="174" t="s">
        <v>2242</v>
      </c>
      <c r="F57" s="175">
        <f t="shared" si="1"/>
        <v>15</v>
      </c>
      <c r="G57" s="174" t="s">
        <v>2241</v>
      </c>
      <c r="H57" s="175">
        <f t="shared" si="2"/>
        <v>0</v>
      </c>
      <c r="I57" s="174" t="s">
        <v>2240</v>
      </c>
      <c r="J57" s="175">
        <f t="shared" si="3"/>
        <v>0</v>
      </c>
      <c r="K57" s="174" t="s">
        <v>2239</v>
      </c>
      <c r="L57" s="173">
        <f>_xlfn.FLOOR.MATH(D57/'[1]Mark Conv'!$E$5,0.01)</f>
        <v>0.6</v>
      </c>
      <c r="Q57" s="128"/>
      <c r="R57" s="128"/>
      <c r="S57" s="128"/>
      <c r="T57" s="128"/>
      <c r="U57" s="128"/>
    </row>
    <row r="58" spans="1:21" ht="18.75" x14ac:dyDescent="0.3">
      <c r="A58" s="174" t="s">
        <v>2332</v>
      </c>
      <c r="B58" s="174">
        <v>12</v>
      </c>
      <c r="C58" s="174">
        <v>2</v>
      </c>
      <c r="D58" s="173">
        <f t="shared" si="0"/>
        <v>12</v>
      </c>
      <c r="E58" s="174" t="s">
        <v>2242</v>
      </c>
      <c r="F58" s="175">
        <f t="shared" si="1"/>
        <v>12</v>
      </c>
      <c r="G58" s="174" t="s">
        <v>2241</v>
      </c>
      <c r="H58" s="175">
        <f t="shared" si="2"/>
        <v>0</v>
      </c>
      <c r="I58" s="174" t="s">
        <v>2240</v>
      </c>
      <c r="J58" s="175">
        <f t="shared" si="3"/>
        <v>0</v>
      </c>
      <c r="K58" s="174" t="s">
        <v>2239</v>
      </c>
      <c r="L58" s="173">
        <f>_xlfn.FLOOR.MATH(D58/'[1]Mark Conv'!$E$5,0.01)</f>
        <v>0.48</v>
      </c>
      <c r="Q58" s="128"/>
      <c r="R58" s="128"/>
      <c r="S58" s="128"/>
      <c r="T58" s="128"/>
      <c r="U58" s="128"/>
    </row>
    <row r="59" spans="1:21" ht="18.75" x14ac:dyDescent="0.3">
      <c r="A59" s="174" t="s">
        <v>2333</v>
      </c>
      <c r="B59" s="174">
        <v>10</v>
      </c>
      <c r="C59" s="174">
        <v>4</v>
      </c>
      <c r="D59" s="173">
        <f t="shared" si="0"/>
        <v>10</v>
      </c>
      <c r="E59" s="174" t="s">
        <v>2242</v>
      </c>
      <c r="F59" s="175">
        <f t="shared" si="1"/>
        <v>10</v>
      </c>
      <c r="G59" s="174" t="s">
        <v>2241</v>
      </c>
      <c r="H59" s="175">
        <f t="shared" si="2"/>
        <v>0</v>
      </c>
      <c r="I59" s="174" t="s">
        <v>2240</v>
      </c>
      <c r="J59" s="175">
        <f t="shared" si="3"/>
        <v>0</v>
      </c>
      <c r="K59" s="174" t="s">
        <v>2239</v>
      </c>
      <c r="L59" s="173">
        <f>_xlfn.FLOOR.MATH(D59/'[1]Mark Conv'!$E$5,0.01)</f>
        <v>0.4</v>
      </c>
      <c r="Q59" s="128"/>
      <c r="R59" s="128"/>
      <c r="S59" s="128"/>
      <c r="T59" s="128"/>
      <c r="U59" s="128"/>
    </row>
    <row r="60" spans="1:21" ht="18.75" x14ac:dyDescent="0.3">
      <c r="A60" s="174" t="s">
        <v>2334</v>
      </c>
      <c r="B60" s="174">
        <v>10</v>
      </c>
      <c r="C60" s="174">
        <v>1</v>
      </c>
      <c r="D60" s="173">
        <f t="shared" si="0"/>
        <v>10</v>
      </c>
      <c r="E60" s="174" t="s">
        <v>2242</v>
      </c>
      <c r="F60" s="175">
        <f t="shared" si="1"/>
        <v>10</v>
      </c>
      <c r="G60" s="174" t="s">
        <v>2241</v>
      </c>
      <c r="H60" s="175">
        <f t="shared" si="2"/>
        <v>0</v>
      </c>
      <c r="I60" s="174" t="s">
        <v>2240</v>
      </c>
      <c r="J60" s="175">
        <f t="shared" si="3"/>
        <v>0</v>
      </c>
      <c r="K60" s="174" t="s">
        <v>2239</v>
      </c>
      <c r="L60" s="173">
        <f>_xlfn.FLOOR.MATH(D60/'[1]Mark Conv'!$E$5,0.01)</f>
        <v>0.4</v>
      </c>
      <c r="Q60" s="128"/>
      <c r="R60" s="128"/>
      <c r="S60" s="128"/>
      <c r="T60" s="128"/>
      <c r="U60" s="128"/>
    </row>
    <row r="61" spans="1:21" ht="18.75" x14ac:dyDescent="0.3">
      <c r="A61" s="174" t="s">
        <v>2335</v>
      </c>
      <c r="B61" s="174">
        <v>10</v>
      </c>
      <c r="C61" s="174">
        <v>5</v>
      </c>
      <c r="D61" s="173">
        <f t="shared" si="0"/>
        <v>10</v>
      </c>
      <c r="E61" s="174" t="s">
        <v>2242</v>
      </c>
      <c r="F61" s="175">
        <f t="shared" si="1"/>
        <v>10</v>
      </c>
      <c r="G61" s="174" t="s">
        <v>2241</v>
      </c>
      <c r="H61" s="175">
        <f t="shared" si="2"/>
        <v>0</v>
      </c>
      <c r="I61" s="174" t="s">
        <v>2240</v>
      </c>
      <c r="J61" s="175">
        <f t="shared" si="3"/>
        <v>0</v>
      </c>
      <c r="K61" s="174" t="s">
        <v>2239</v>
      </c>
      <c r="L61" s="173">
        <f>_xlfn.FLOOR.MATH(D61/'[1]Mark Conv'!$E$5,0.01)</f>
        <v>0.4</v>
      </c>
      <c r="Q61" s="128"/>
      <c r="R61" s="128"/>
      <c r="S61" s="128"/>
      <c r="T61" s="128"/>
      <c r="U61" s="128"/>
    </row>
    <row r="62" spans="1:21" ht="18.75" x14ac:dyDescent="0.3">
      <c r="A62" s="174" t="s">
        <v>2336</v>
      </c>
      <c r="B62" s="174">
        <v>10</v>
      </c>
      <c r="C62" s="174">
        <v>1</v>
      </c>
      <c r="D62" s="173">
        <f t="shared" si="0"/>
        <v>10</v>
      </c>
      <c r="E62" s="174" t="s">
        <v>2242</v>
      </c>
      <c r="F62" s="175">
        <f t="shared" si="1"/>
        <v>10</v>
      </c>
      <c r="G62" s="174" t="s">
        <v>2241</v>
      </c>
      <c r="H62" s="175">
        <f t="shared" si="2"/>
        <v>0</v>
      </c>
      <c r="I62" s="174" t="s">
        <v>2240</v>
      </c>
      <c r="J62" s="175">
        <f t="shared" si="3"/>
        <v>0</v>
      </c>
      <c r="K62" s="174" t="s">
        <v>2239</v>
      </c>
      <c r="L62" s="173">
        <f>_xlfn.FLOOR.MATH(D62/'[1]Mark Conv'!$E$5,0.01)</f>
        <v>0.4</v>
      </c>
      <c r="Q62" s="128"/>
      <c r="R62" s="128"/>
      <c r="S62" s="128"/>
      <c r="T62" s="128"/>
      <c r="U62" s="128"/>
    </row>
    <row r="63" spans="1:21" ht="18.75" x14ac:dyDescent="0.3">
      <c r="A63" s="174" t="s">
        <v>2337</v>
      </c>
      <c r="B63" s="174">
        <v>10</v>
      </c>
      <c r="C63" s="174">
        <v>2</v>
      </c>
      <c r="D63" s="173">
        <f t="shared" si="0"/>
        <v>10</v>
      </c>
      <c r="E63" s="174" t="s">
        <v>2242</v>
      </c>
      <c r="F63" s="175">
        <f t="shared" si="1"/>
        <v>10</v>
      </c>
      <c r="G63" s="174" t="s">
        <v>2241</v>
      </c>
      <c r="H63" s="175">
        <f t="shared" si="2"/>
        <v>0</v>
      </c>
      <c r="I63" s="174" t="s">
        <v>2240</v>
      </c>
      <c r="J63" s="175">
        <f t="shared" si="3"/>
        <v>0</v>
      </c>
      <c r="K63" s="174" t="s">
        <v>2239</v>
      </c>
      <c r="L63" s="173">
        <f>_xlfn.FLOOR.MATH(D63/'[1]Mark Conv'!$E$5,0.01)</f>
        <v>0.4</v>
      </c>
      <c r="Q63" s="128"/>
      <c r="R63" s="128"/>
      <c r="S63" s="128"/>
      <c r="T63" s="128"/>
      <c r="U63" s="128"/>
    </row>
    <row r="64" spans="1:21" ht="18.75" x14ac:dyDescent="0.3">
      <c r="A64" s="174" t="s">
        <v>2338</v>
      </c>
      <c r="B64" s="174">
        <v>10</v>
      </c>
      <c r="C64" s="174">
        <v>12</v>
      </c>
      <c r="D64" s="173">
        <f t="shared" si="0"/>
        <v>10</v>
      </c>
      <c r="E64" s="174" t="s">
        <v>2242</v>
      </c>
      <c r="F64" s="175">
        <f t="shared" si="1"/>
        <v>10</v>
      </c>
      <c r="G64" s="174" t="s">
        <v>2241</v>
      </c>
      <c r="H64" s="175">
        <f t="shared" si="2"/>
        <v>0</v>
      </c>
      <c r="I64" s="174" t="s">
        <v>2240</v>
      </c>
      <c r="J64" s="175">
        <f t="shared" si="3"/>
        <v>0</v>
      </c>
      <c r="K64" s="174" t="s">
        <v>2239</v>
      </c>
      <c r="L64" s="173">
        <f>_xlfn.FLOOR.MATH(D64/'[1]Mark Conv'!$E$5,0.01)</f>
        <v>0.4</v>
      </c>
      <c r="Q64" s="128"/>
      <c r="R64" s="128"/>
      <c r="S64" s="128"/>
      <c r="T64" s="128"/>
      <c r="U64" s="128"/>
    </row>
    <row r="65" spans="1:21" ht="18.75" x14ac:dyDescent="0.3">
      <c r="A65" s="174" t="s">
        <v>2339</v>
      </c>
      <c r="B65" s="174">
        <v>10</v>
      </c>
      <c r="C65" s="174">
        <v>0</v>
      </c>
      <c r="D65" s="173">
        <f t="shared" si="0"/>
        <v>10</v>
      </c>
      <c r="E65" s="174" t="s">
        <v>2242</v>
      </c>
      <c r="F65" s="175">
        <f t="shared" si="1"/>
        <v>10</v>
      </c>
      <c r="G65" s="174" t="s">
        <v>2241</v>
      </c>
      <c r="H65" s="175">
        <f t="shared" si="2"/>
        <v>0</v>
      </c>
      <c r="I65" s="174" t="s">
        <v>2240</v>
      </c>
      <c r="J65" s="175">
        <f t="shared" si="3"/>
        <v>0</v>
      </c>
      <c r="K65" s="174" t="s">
        <v>2239</v>
      </c>
      <c r="L65" s="173">
        <f>_xlfn.FLOOR.MATH(D65/'[1]Mark Conv'!$E$5,0.01)</f>
        <v>0.4</v>
      </c>
      <c r="Q65" s="128"/>
      <c r="R65" s="128"/>
      <c r="S65" s="128"/>
      <c r="T65" s="128"/>
      <c r="U65" s="128"/>
    </row>
    <row r="66" spans="1:21" ht="18.75" x14ac:dyDescent="0.3">
      <c r="A66" s="174" t="s">
        <v>2340</v>
      </c>
      <c r="B66" s="174">
        <v>10</v>
      </c>
      <c r="C66" s="174">
        <v>6</v>
      </c>
      <c r="D66" s="173">
        <f t="shared" si="0"/>
        <v>10</v>
      </c>
      <c r="E66" s="174" t="s">
        <v>2242</v>
      </c>
      <c r="F66" s="175">
        <f t="shared" si="1"/>
        <v>10</v>
      </c>
      <c r="G66" s="174" t="s">
        <v>2241</v>
      </c>
      <c r="H66" s="175">
        <f t="shared" si="2"/>
        <v>0</v>
      </c>
      <c r="I66" s="174" t="s">
        <v>2240</v>
      </c>
      <c r="J66" s="175">
        <f t="shared" si="3"/>
        <v>0</v>
      </c>
      <c r="K66" s="174" t="s">
        <v>2239</v>
      </c>
      <c r="L66" s="173">
        <f>_xlfn.FLOOR.MATH(D66/'[1]Mark Conv'!$E$5,0.01)</f>
        <v>0.4</v>
      </c>
      <c r="M66" s="128"/>
      <c r="N66" s="129"/>
      <c r="O66" s="128"/>
      <c r="P66" s="128"/>
      <c r="Q66" s="128"/>
      <c r="R66" s="128"/>
      <c r="S66" s="128"/>
      <c r="T66" s="128"/>
      <c r="U66" s="128"/>
    </row>
    <row r="67" spans="1:21" ht="18.75" x14ac:dyDescent="0.3">
      <c r="A67" s="174" t="s">
        <v>2341</v>
      </c>
      <c r="B67" s="174">
        <v>10</v>
      </c>
      <c r="C67" s="174">
        <v>2</v>
      </c>
      <c r="D67" s="173">
        <f t="shared" ref="D67:D130" si="4">B67*$O$6</f>
        <v>10</v>
      </c>
      <c r="E67" s="174" t="s">
        <v>2242</v>
      </c>
      <c r="F67" s="175">
        <f t="shared" ref="F67:F130" si="5">_xlfn.FLOOR.MATH(D67,1)</f>
        <v>10</v>
      </c>
      <c r="G67" s="174" t="s">
        <v>2241</v>
      </c>
      <c r="H67" s="175">
        <f t="shared" ref="H67:H130" si="6">_xlfn.FLOOR.MATH(((D67-F67)*10), 1)</f>
        <v>0</v>
      </c>
      <c r="I67" s="174" t="s">
        <v>2240</v>
      </c>
      <c r="J67" s="175">
        <f t="shared" ref="J67:J130" si="7">((D67-F67)*10-H67)*10</f>
        <v>0</v>
      </c>
      <c r="K67" s="174" t="s">
        <v>2239</v>
      </c>
      <c r="L67" s="173">
        <f>_xlfn.FLOOR.MATH(D67/'[1]Mark Conv'!$E$5,0.01)</f>
        <v>0.4</v>
      </c>
      <c r="M67" s="128"/>
      <c r="N67" s="129"/>
      <c r="O67" s="128"/>
      <c r="P67" s="128"/>
      <c r="Q67" s="128"/>
      <c r="R67" s="128"/>
      <c r="S67" s="128"/>
      <c r="T67" s="128"/>
      <c r="U67" s="128"/>
    </row>
    <row r="68" spans="1:21" ht="18.75" x14ac:dyDescent="0.3">
      <c r="A68" s="174" t="s">
        <v>2342</v>
      </c>
      <c r="B68" s="174">
        <v>10</v>
      </c>
      <c r="C68" s="174">
        <v>10</v>
      </c>
      <c r="D68" s="173">
        <f t="shared" si="4"/>
        <v>10</v>
      </c>
      <c r="E68" s="174" t="s">
        <v>2242</v>
      </c>
      <c r="F68" s="175">
        <f t="shared" si="5"/>
        <v>10</v>
      </c>
      <c r="G68" s="174" t="s">
        <v>2241</v>
      </c>
      <c r="H68" s="175">
        <f t="shared" si="6"/>
        <v>0</v>
      </c>
      <c r="I68" s="174" t="s">
        <v>2240</v>
      </c>
      <c r="J68" s="175">
        <f t="shared" si="7"/>
        <v>0</v>
      </c>
      <c r="K68" s="174" t="s">
        <v>2239</v>
      </c>
      <c r="L68" s="173">
        <f>_xlfn.FLOOR.MATH(D68/'[1]Mark Conv'!$E$5,0.01)</f>
        <v>0.4</v>
      </c>
      <c r="M68" s="128"/>
      <c r="N68" s="129"/>
      <c r="O68" s="128"/>
      <c r="P68" s="128"/>
      <c r="Q68" s="128"/>
      <c r="R68" s="128"/>
      <c r="S68" s="128"/>
      <c r="T68" s="128"/>
      <c r="U68" s="128"/>
    </row>
    <row r="69" spans="1:21" ht="18.75" x14ac:dyDescent="0.3">
      <c r="A69" s="174" t="s">
        <v>2343</v>
      </c>
      <c r="B69" s="174">
        <v>10</v>
      </c>
      <c r="C69" s="174">
        <v>1</v>
      </c>
      <c r="D69" s="173">
        <f t="shared" si="4"/>
        <v>10</v>
      </c>
      <c r="E69" s="174" t="s">
        <v>2242</v>
      </c>
      <c r="F69" s="175">
        <f t="shared" si="5"/>
        <v>10</v>
      </c>
      <c r="G69" s="174" t="s">
        <v>2241</v>
      </c>
      <c r="H69" s="175">
        <f t="shared" si="6"/>
        <v>0</v>
      </c>
      <c r="I69" s="174" t="s">
        <v>2240</v>
      </c>
      <c r="J69" s="175">
        <f t="shared" si="7"/>
        <v>0</v>
      </c>
      <c r="K69" s="174" t="s">
        <v>2239</v>
      </c>
      <c r="L69" s="173">
        <f>_xlfn.FLOOR.MATH(D69/'[1]Mark Conv'!$E$5,0.01)</f>
        <v>0.4</v>
      </c>
      <c r="M69" s="128"/>
      <c r="N69" s="129"/>
      <c r="O69" s="128"/>
      <c r="P69" s="128"/>
      <c r="Q69" s="128"/>
      <c r="R69" s="128"/>
      <c r="S69" s="128"/>
      <c r="T69" s="128"/>
      <c r="U69" s="128"/>
    </row>
    <row r="70" spans="1:21" ht="18.75" x14ac:dyDescent="0.3">
      <c r="A70" s="174" t="s">
        <v>2344</v>
      </c>
      <c r="B70" s="174">
        <v>10</v>
      </c>
      <c r="C70" s="174">
        <v>8</v>
      </c>
      <c r="D70" s="173">
        <f t="shared" si="4"/>
        <v>10</v>
      </c>
      <c r="E70" s="174" t="s">
        <v>2242</v>
      </c>
      <c r="F70" s="175">
        <f t="shared" si="5"/>
        <v>10</v>
      </c>
      <c r="G70" s="174" t="s">
        <v>2241</v>
      </c>
      <c r="H70" s="175">
        <f t="shared" si="6"/>
        <v>0</v>
      </c>
      <c r="I70" s="174" t="s">
        <v>2240</v>
      </c>
      <c r="J70" s="175">
        <f t="shared" si="7"/>
        <v>0</v>
      </c>
      <c r="K70" s="174" t="s">
        <v>2239</v>
      </c>
      <c r="L70" s="173">
        <f>_xlfn.FLOOR.MATH(D70/'[1]Mark Conv'!$E$5,0.01)</f>
        <v>0.4</v>
      </c>
      <c r="M70" s="128"/>
      <c r="N70" s="129"/>
      <c r="O70" s="128"/>
      <c r="P70" s="128"/>
      <c r="Q70" s="128"/>
      <c r="R70" s="128"/>
      <c r="S70" s="128"/>
      <c r="T70" s="128"/>
      <c r="U70" s="128"/>
    </row>
    <row r="71" spans="1:21" ht="18.75" x14ac:dyDescent="0.3">
      <c r="A71" s="174" t="s">
        <v>2345</v>
      </c>
      <c r="B71" s="174">
        <v>10</v>
      </c>
      <c r="C71" s="174">
        <v>10</v>
      </c>
      <c r="D71" s="173">
        <f t="shared" si="4"/>
        <v>10</v>
      </c>
      <c r="E71" s="174" t="s">
        <v>2242</v>
      </c>
      <c r="F71" s="175">
        <f t="shared" si="5"/>
        <v>10</v>
      </c>
      <c r="G71" s="174" t="s">
        <v>2241</v>
      </c>
      <c r="H71" s="175">
        <f t="shared" si="6"/>
        <v>0</v>
      </c>
      <c r="I71" s="174" t="s">
        <v>2240</v>
      </c>
      <c r="J71" s="175">
        <f t="shared" si="7"/>
        <v>0</v>
      </c>
      <c r="K71" s="174" t="s">
        <v>2239</v>
      </c>
      <c r="L71" s="173">
        <f>_xlfn.FLOOR.MATH(D71/'[1]Mark Conv'!$E$5,0.01)</f>
        <v>0.4</v>
      </c>
      <c r="M71" s="128"/>
      <c r="N71" s="129"/>
      <c r="O71" s="128"/>
      <c r="P71" s="128"/>
      <c r="Q71" s="128"/>
      <c r="R71" s="128"/>
      <c r="S71" s="128"/>
      <c r="T71" s="128"/>
      <c r="U71" s="128"/>
    </row>
    <row r="72" spans="1:21" ht="18.75" x14ac:dyDescent="0.3">
      <c r="A72" s="174" t="s">
        <v>2346</v>
      </c>
      <c r="B72" s="174">
        <v>10</v>
      </c>
      <c r="C72" s="174">
        <v>5</v>
      </c>
      <c r="D72" s="173">
        <f t="shared" si="4"/>
        <v>10</v>
      </c>
      <c r="E72" s="174" t="s">
        <v>2242</v>
      </c>
      <c r="F72" s="175">
        <f t="shared" si="5"/>
        <v>10</v>
      </c>
      <c r="G72" s="174" t="s">
        <v>2241</v>
      </c>
      <c r="H72" s="175">
        <f t="shared" si="6"/>
        <v>0</v>
      </c>
      <c r="I72" s="174" t="s">
        <v>2240</v>
      </c>
      <c r="J72" s="175">
        <f t="shared" si="7"/>
        <v>0</v>
      </c>
      <c r="K72" s="174" t="s">
        <v>2239</v>
      </c>
      <c r="L72" s="173">
        <f>_xlfn.FLOOR.MATH(D72/'[1]Mark Conv'!$E$5,0.01)</f>
        <v>0.4</v>
      </c>
      <c r="M72" s="128"/>
      <c r="N72" s="129"/>
      <c r="O72" s="128"/>
      <c r="P72" s="128"/>
      <c r="Q72" s="128"/>
      <c r="R72" s="128"/>
      <c r="S72" s="128"/>
      <c r="T72" s="128"/>
      <c r="U72" s="128"/>
    </row>
    <row r="73" spans="1:21" ht="18.75" x14ac:dyDescent="0.3">
      <c r="A73" s="174" t="s">
        <v>2347</v>
      </c>
      <c r="B73" s="174">
        <v>10</v>
      </c>
      <c r="C73" s="174">
        <v>3</v>
      </c>
      <c r="D73" s="173">
        <f t="shared" si="4"/>
        <v>10</v>
      </c>
      <c r="E73" s="174" t="s">
        <v>2242</v>
      </c>
      <c r="F73" s="175">
        <f t="shared" si="5"/>
        <v>10</v>
      </c>
      <c r="G73" s="174" t="s">
        <v>2241</v>
      </c>
      <c r="H73" s="175">
        <f t="shared" si="6"/>
        <v>0</v>
      </c>
      <c r="I73" s="174" t="s">
        <v>2240</v>
      </c>
      <c r="J73" s="175">
        <f t="shared" si="7"/>
        <v>0</v>
      </c>
      <c r="K73" s="174" t="s">
        <v>2239</v>
      </c>
      <c r="L73" s="173">
        <f>_xlfn.FLOOR.MATH(D73/'[1]Mark Conv'!$E$5,0.01)</f>
        <v>0.4</v>
      </c>
      <c r="M73" s="128"/>
      <c r="N73" s="129"/>
      <c r="O73" s="128"/>
      <c r="P73" s="128"/>
      <c r="Q73" s="128"/>
      <c r="R73" s="128"/>
      <c r="S73" s="128"/>
      <c r="T73" s="128"/>
      <c r="U73" s="128"/>
    </row>
    <row r="74" spans="1:21" ht="18.75" x14ac:dyDescent="0.3">
      <c r="A74" s="174" t="s">
        <v>2348</v>
      </c>
      <c r="B74" s="174">
        <v>10</v>
      </c>
      <c r="C74" s="174">
        <v>2</v>
      </c>
      <c r="D74" s="173">
        <f t="shared" si="4"/>
        <v>10</v>
      </c>
      <c r="E74" s="174" t="s">
        <v>2242</v>
      </c>
      <c r="F74" s="175">
        <f t="shared" si="5"/>
        <v>10</v>
      </c>
      <c r="G74" s="174" t="s">
        <v>2241</v>
      </c>
      <c r="H74" s="175">
        <f t="shared" si="6"/>
        <v>0</v>
      </c>
      <c r="I74" s="174" t="s">
        <v>2240</v>
      </c>
      <c r="J74" s="175">
        <f t="shared" si="7"/>
        <v>0</v>
      </c>
      <c r="K74" s="174" t="s">
        <v>2239</v>
      </c>
      <c r="L74" s="173">
        <f>_xlfn.FLOOR.MATH(D74/'[1]Mark Conv'!$E$5,0.01)</f>
        <v>0.4</v>
      </c>
      <c r="M74" s="128"/>
      <c r="N74" s="129"/>
      <c r="O74" s="128"/>
      <c r="P74" s="128"/>
      <c r="Q74" s="128"/>
      <c r="R74" s="128"/>
      <c r="S74" s="128"/>
      <c r="T74" s="128"/>
      <c r="U74" s="128"/>
    </row>
    <row r="75" spans="1:21" ht="18.75" x14ac:dyDescent="0.3">
      <c r="A75" s="174" t="s">
        <v>2349</v>
      </c>
      <c r="B75" s="174">
        <v>10</v>
      </c>
      <c r="C75" s="174">
        <v>5</v>
      </c>
      <c r="D75" s="173">
        <f t="shared" si="4"/>
        <v>10</v>
      </c>
      <c r="E75" s="174" t="s">
        <v>2242</v>
      </c>
      <c r="F75" s="175">
        <f t="shared" si="5"/>
        <v>10</v>
      </c>
      <c r="G75" s="174" t="s">
        <v>2241</v>
      </c>
      <c r="H75" s="175">
        <f t="shared" si="6"/>
        <v>0</v>
      </c>
      <c r="I75" s="174" t="s">
        <v>2240</v>
      </c>
      <c r="J75" s="175">
        <f t="shared" si="7"/>
        <v>0</v>
      </c>
      <c r="K75" s="174" t="s">
        <v>2239</v>
      </c>
      <c r="L75" s="173">
        <f>_xlfn.FLOOR.MATH(D75/'[1]Mark Conv'!$E$5,0.01)</f>
        <v>0.4</v>
      </c>
      <c r="M75" s="128"/>
      <c r="N75" s="129"/>
      <c r="O75" s="128"/>
      <c r="P75" s="128"/>
      <c r="Q75" s="128"/>
      <c r="R75" s="128"/>
      <c r="S75" s="128"/>
      <c r="T75" s="128"/>
      <c r="U75" s="128"/>
    </row>
    <row r="76" spans="1:21" ht="18.75" x14ac:dyDescent="0.3">
      <c r="A76" s="174" t="s">
        <v>2350</v>
      </c>
      <c r="B76" s="174">
        <v>10</v>
      </c>
      <c r="C76" s="174">
        <v>6</v>
      </c>
      <c r="D76" s="173">
        <f t="shared" si="4"/>
        <v>10</v>
      </c>
      <c r="E76" s="174" t="s">
        <v>2242</v>
      </c>
      <c r="F76" s="175">
        <f t="shared" si="5"/>
        <v>10</v>
      </c>
      <c r="G76" s="174" t="s">
        <v>2241</v>
      </c>
      <c r="H76" s="175">
        <f t="shared" si="6"/>
        <v>0</v>
      </c>
      <c r="I76" s="174" t="s">
        <v>2240</v>
      </c>
      <c r="J76" s="175">
        <f t="shared" si="7"/>
        <v>0</v>
      </c>
      <c r="K76" s="174" t="s">
        <v>2239</v>
      </c>
      <c r="L76" s="173">
        <f>_xlfn.FLOOR.MATH(D76/'[1]Mark Conv'!$E$5,0.01)</f>
        <v>0.4</v>
      </c>
      <c r="M76" s="128"/>
      <c r="N76" s="129"/>
      <c r="O76" s="128"/>
      <c r="P76" s="128"/>
      <c r="Q76" s="128"/>
      <c r="R76" s="128"/>
      <c r="S76" s="128"/>
      <c r="T76" s="128"/>
      <c r="U76" s="128"/>
    </row>
    <row r="77" spans="1:21" ht="18.75" x14ac:dyDescent="0.3">
      <c r="A77" s="174" t="s">
        <v>2351</v>
      </c>
      <c r="B77" s="174">
        <v>10</v>
      </c>
      <c r="C77" s="174">
        <v>2</v>
      </c>
      <c r="D77" s="173">
        <f t="shared" si="4"/>
        <v>10</v>
      </c>
      <c r="E77" s="174" t="s">
        <v>2242</v>
      </c>
      <c r="F77" s="175">
        <f t="shared" si="5"/>
        <v>10</v>
      </c>
      <c r="G77" s="174" t="s">
        <v>2241</v>
      </c>
      <c r="H77" s="175">
        <f t="shared" si="6"/>
        <v>0</v>
      </c>
      <c r="I77" s="174" t="s">
        <v>2240</v>
      </c>
      <c r="J77" s="175">
        <f t="shared" si="7"/>
        <v>0</v>
      </c>
      <c r="K77" s="174" t="s">
        <v>2239</v>
      </c>
      <c r="L77" s="173">
        <f>_xlfn.FLOOR.MATH(D77/'[1]Mark Conv'!$E$5,0.01)</f>
        <v>0.4</v>
      </c>
      <c r="M77" s="128"/>
      <c r="N77" s="129"/>
      <c r="O77" s="128"/>
      <c r="P77" s="128"/>
      <c r="Q77" s="128"/>
      <c r="R77" s="128"/>
      <c r="S77" s="128"/>
      <c r="T77" s="128"/>
      <c r="U77" s="128"/>
    </row>
    <row r="78" spans="1:21" ht="18.75" x14ac:dyDescent="0.3">
      <c r="A78" s="174" t="s">
        <v>2352</v>
      </c>
      <c r="B78" s="174">
        <v>10</v>
      </c>
      <c r="C78" s="174">
        <v>1</v>
      </c>
      <c r="D78" s="173">
        <f t="shared" si="4"/>
        <v>10</v>
      </c>
      <c r="E78" s="174" t="s">
        <v>2242</v>
      </c>
      <c r="F78" s="175">
        <f t="shared" si="5"/>
        <v>10</v>
      </c>
      <c r="G78" s="174" t="s">
        <v>2241</v>
      </c>
      <c r="H78" s="175">
        <f t="shared" si="6"/>
        <v>0</v>
      </c>
      <c r="I78" s="174" t="s">
        <v>2240</v>
      </c>
      <c r="J78" s="175">
        <f t="shared" si="7"/>
        <v>0</v>
      </c>
      <c r="K78" s="174" t="s">
        <v>2239</v>
      </c>
      <c r="L78" s="173">
        <f>_xlfn.FLOOR.MATH(D78/'[1]Mark Conv'!$E$5,0.01)</f>
        <v>0.4</v>
      </c>
      <c r="M78" s="128"/>
      <c r="N78" s="129"/>
      <c r="O78" s="128"/>
      <c r="P78" s="128"/>
      <c r="Q78" s="128"/>
      <c r="R78" s="128"/>
      <c r="S78" s="128"/>
      <c r="T78" s="128"/>
      <c r="U78" s="128"/>
    </row>
    <row r="79" spans="1:21" ht="18.75" x14ac:dyDescent="0.3">
      <c r="A79" s="174" t="s">
        <v>2353</v>
      </c>
      <c r="B79" s="174">
        <v>10</v>
      </c>
      <c r="C79" s="174">
        <v>1</v>
      </c>
      <c r="D79" s="173">
        <f t="shared" si="4"/>
        <v>10</v>
      </c>
      <c r="E79" s="174" t="s">
        <v>2242</v>
      </c>
      <c r="F79" s="175">
        <f t="shared" si="5"/>
        <v>10</v>
      </c>
      <c r="G79" s="174" t="s">
        <v>2241</v>
      </c>
      <c r="H79" s="175">
        <f t="shared" si="6"/>
        <v>0</v>
      </c>
      <c r="I79" s="174" t="s">
        <v>2240</v>
      </c>
      <c r="J79" s="175">
        <f t="shared" si="7"/>
        <v>0</v>
      </c>
      <c r="K79" s="174" t="s">
        <v>2239</v>
      </c>
      <c r="L79" s="173">
        <f>_xlfn.FLOOR.MATH(D79/'[1]Mark Conv'!$E$5,0.01)</f>
        <v>0.4</v>
      </c>
      <c r="M79" s="128"/>
      <c r="N79" s="129"/>
      <c r="O79" s="128"/>
      <c r="P79" s="128"/>
      <c r="Q79" s="128"/>
      <c r="R79" s="128"/>
      <c r="S79" s="128"/>
      <c r="T79" s="128"/>
      <c r="U79" s="128"/>
    </row>
    <row r="80" spans="1:21" ht="18.75" x14ac:dyDescent="0.3">
      <c r="A80" s="174" t="s">
        <v>2354</v>
      </c>
      <c r="B80" s="174">
        <v>8</v>
      </c>
      <c r="C80" s="174">
        <v>6</v>
      </c>
      <c r="D80" s="173">
        <f t="shared" si="4"/>
        <v>8</v>
      </c>
      <c r="E80" s="174" t="s">
        <v>2242</v>
      </c>
      <c r="F80" s="175">
        <f t="shared" si="5"/>
        <v>8</v>
      </c>
      <c r="G80" s="174" t="s">
        <v>2241</v>
      </c>
      <c r="H80" s="175">
        <f t="shared" si="6"/>
        <v>0</v>
      </c>
      <c r="I80" s="174" t="s">
        <v>2240</v>
      </c>
      <c r="J80" s="175">
        <f t="shared" si="7"/>
        <v>0</v>
      </c>
      <c r="K80" s="174" t="s">
        <v>2239</v>
      </c>
      <c r="L80" s="173">
        <f>_xlfn.FLOOR.MATH(D80/'[1]Mark Conv'!$E$5,0.01)</f>
        <v>0.32</v>
      </c>
      <c r="M80" s="128"/>
      <c r="N80" s="129"/>
      <c r="O80" s="128"/>
      <c r="P80" s="128"/>
      <c r="Q80" s="128"/>
      <c r="R80" s="128"/>
      <c r="S80" s="128"/>
      <c r="T80" s="128"/>
      <c r="U80" s="128"/>
    </row>
    <row r="81" spans="1:21" ht="18.75" x14ac:dyDescent="0.3">
      <c r="A81" s="174" t="s">
        <v>2355</v>
      </c>
      <c r="B81" s="174">
        <v>6</v>
      </c>
      <c r="C81" s="174">
        <v>3</v>
      </c>
      <c r="D81" s="173">
        <f t="shared" si="4"/>
        <v>6</v>
      </c>
      <c r="E81" s="174" t="s">
        <v>2242</v>
      </c>
      <c r="F81" s="175">
        <f t="shared" si="5"/>
        <v>6</v>
      </c>
      <c r="G81" s="174" t="s">
        <v>2241</v>
      </c>
      <c r="H81" s="175">
        <f t="shared" si="6"/>
        <v>0</v>
      </c>
      <c r="I81" s="174" t="s">
        <v>2240</v>
      </c>
      <c r="J81" s="175">
        <f t="shared" si="7"/>
        <v>0</v>
      </c>
      <c r="K81" s="174" t="s">
        <v>2239</v>
      </c>
      <c r="L81" s="173">
        <f>_xlfn.FLOOR.MATH(D81/'[1]Mark Conv'!$E$5,0.01)</f>
        <v>0.24</v>
      </c>
      <c r="M81" s="128"/>
      <c r="N81" s="129"/>
      <c r="O81" s="128"/>
      <c r="P81" s="128"/>
      <c r="Q81" s="128"/>
      <c r="R81" s="128"/>
      <c r="S81" s="128"/>
      <c r="T81" s="128"/>
      <c r="U81" s="128"/>
    </row>
    <row r="82" spans="1:21" ht="18.75" x14ac:dyDescent="0.3">
      <c r="A82" s="174" t="s">
        <v>2356</v>
      </c>
      <c r="B82" s="174">
        <v>5</v>
      </c>
      <c r="C82" s="174">
        <v>1</v>
      </c>
      <c r="D82" s="173">
        <f t="shared" si="4"/>
        <v>5</v>
      </c>
      <c r="E82" s="174" t="s">
        <v>2242</v>
      </c>
      <c r="F82" s="175">
        <f t="shared" si="5"/>
        <v>5</v>
      </c>
      <c r="G82" s="174" t="s">
        <v>2241</v>
      </c>
      <c r="H82" s="175">
        <f t="shared" si="6"/>
        <v>0</v>
      </c>
      <c r="I82" s="174" t="s">
        <v>2240</v>
      </c>
      <c r="J82" s="175">
        <f t="shared" si="7"/>
        <v>0</v>
      </c>
      <c r="K82" s="174" t="s">
        <v>2239</v>
      </c>
      <c r="L82" s="173">
        <f>_xlfn.FLOOR.MATH(D82/'[1]Mark Conv'!$E$5,0.01)</f>
        <v>0.2</v>
      </c>
      <c r="M82" s="128"/>
      <c r="N82" s="129"/>
      <c r="O82" s="128"/>
      <c r="P82" s="128"/>
      <c r="Q82" s="128"/>
      <c r="R82" s="128"/>
      <c r="S82" s="128"/>
      <c r="T82" s="128"/>
      <c r="U82" s="128"/>
    </row>
    <row r="83" spans="1:21" ht="18.75" x14ac:dyDescent="0.3">
      <c r="A83" s="174" t="s">
        <v>2357</v>
      </c>
      <c r="B83" s="174">
        <v>5</v>
      </c>
      <c r="C83" s="174">
        <v>10</v>
      </c>
      <c r="D83" s="173">
        <f t="shared" si="4"/>
        <v>5</v>
      </c>
      <c r="E83" s="174" t="s">
        <v>2242</v>
      </c>
      <c r="F83" s="175">
        <f t="shared" si="5"/>
        <v>5</v>
      </c>
      <c r="G83" s="174" t="s">
        <v>2241</v>
      </c>
      <c r="H83" s="175">
        <f t="shared" si="6"/>
        <v>0</v>
      </c>
      <c r="I83" s="174" t="s">
        <v>2240</v>
      </c>
      <c r="J83" s="175">
        <f t="shared" si="7"/>
        <v>0</v>
      </c>
      <c r="K83" s="174" t="s">
        <v>2239</v>
      </c>
      <c r="L83" s="173">
        <f>_xlfn.FLOOR.MATH(D83/'[1]Mark Conv'!$E$5,0.01)</f>
        <v>0.2</v>
      </c>
      <c r="M83" s="128"/>
      <c r="N83" s="129"/>
      <c r="O83" s="128"/>
      <c r="P83" s="128"/>
      <c r="Q83" s="128"/>
      <c r="R83" s="128"/>
      <c r="S83" s="128"/>
      <c r="T83" s="128"/>
      <c r="U83" s="128"/>
    </row>
    <row r="84" spans="1:21" ht="18.75" x14ac:dyDescent="0.3">
      <c r="A84" s="174" t="s">
        <v>2358</v>
      </c>
      <c r="B84" s="174">
        <v>5</v>
      </c>
      <c r="C84" s="174">
        <v>25</v>
      </c>
      <c r="D84" s="173">
        <f t="shared" si="4"/>
        <v>5</v>
      </c>
      <c r="E84" s="174" t="s">
        <v>2242</v>
      </c>
      <c r="F84" s="175">
        <f t="shared" si="5"/>
        <v>5</v>
      </c>
      <c r="G84" s="174" t="s">
        <v>2241</v>
      </c>
      <c r="H84" s="175">
        <f t="shared" si="6"/>
        <v>0</v>
      </c>
      <c r="I84" s="174" t="s">
        <v>2240</v>
      </c>
      <c r="J84" s="175">
        <f t="shared" si="7"/>
        <v>0</v>
      </c>
      <c r="K84" s="174" t="s">
        <v>2239</v>
      </c>
      <c r="L84" s="173">
        <f>_xlfn.FLOOR.MATH(D84/'[1]Mark Conv'!$E$5,0.01)</f>
        <v>0.2</v>
      </c>
      <c r="M84" s="128"/>
      <c r="N84" s="129"/>
      <c r="O84" s="128"/>
      <c r="P84" s="128"/>
      <c r="Q84" s="128"/>
      <c r="R84" s="128"/>
      <c r="S84" s="128"/>
      <c r="T84" s="128"/>
      <c r="U84" s="128"/>
    </row>
    <row r="85" spans="1:21" ht="18.75" x14ac:dyDescent="0.3">
      <c r="A85" s="174" t="s">
        <v>2359</v>
      </c>
      <c r="B85" s="174">
        <v>5</v>
      </c>
      <c r="C85" s="174">
        <v>4</v>
      </c>
      <c r="D85" s="173">
        <f t="shared" si="4"/>
        <v>5</v>
      </c>
      <c r="E85" s="174" t="s">
        <v>2242</v>
      </c>
      <c r="F85" s="175">
        <f t="shared" si="5"/>
        <v>5</v>
      </c>
      <c r="G85" s="174" t="s">
        <v>2241</v>
      </c>
      <c r="H85" s="175">
        <f t="shared" si="6"/>
        <v>0</v>
      </c>
      <c r="I85" s="174" t="s">
        <v>2240</v>
      </c>
      <c r="J85" s="175">
        <f t="shared" si="7"/>
        <v>0</v>
      </c>
      <c r="K85" s="174" t="s">
        <v>2239</v>
      </c>
      <c r="L85" s="173">
        <f>_xlfn.FLOOR.MATH(D85/'[1]Mark Conv'!$E$5,0.01)</f>
        <v>0.2</v>
      </c>
      <c r="M85" s="128"/>
      <c r="N85" s="129"/>
      <c r="O85" s="128"/>
      <c r="P85" s="128"/>
      <c r="Q85" s="128"/>
      <c r="R85" s="128"/>
      <c r="S85" s="128"/>
      <c r="T85" s="128"/>
      <c r="U85" s="128"/>
    </row>
    <row r="86" spans="1:21" ht="18.75" x14ac:dyDescent="0.3">
      <c r="A86" s="174" t="s">
        <v>2360</v>
      </c>
      <c r="B86" s="174">
        <v>5</v>
      </c>
      <c r="C86" s="174">
        <v>5</v>
      </c>
      <c r="D86" s="173">
        <f t="shared" si="4"/>
        <v>5</v>
      </c>
      <c r="E86" s="174" t="s">
        <v>2242</v>
      </c>
      <c r="F86" s="175">
        <f t="shared" si="5"/>
        <v>5</v>
      </c>
      <c r="G86" s="174" t="s">
        <v>2241</v>
      </c>
      <c r="H86" s="175">
        <f t="shared" si="6"/>
        <v>0</v>
      </c>
      <c r="I86" s="174" t="s">
        <v>2240</v>
      </c>
      <c r="J86" s="175">
        <f t="shared" si="7"/>
        <v>0</v>
      </c>
      <c r="K86" s="174" t="s">
        <v>2239</v>
      </c>
      <c r="L86" s="173">
        <f>_xlfn.FLOOR.MATH(D86/'[1]Mark Conv'!$E$5,0.01)</f>
        <v>0.2</v>
      </c>
      <c r="M86" s="128"/>
      <c r="N86" s="129"/>
      <c r="O86" s="128"/>
      <c r="P86" s="128"/>
      <c r="Q86" s="128"/>
      <c r="R86" s="128"/>
      <c r="S86" s="128"/>
      <c r="T86" s="128"/>
      <c r="U86" s="128"/>
    </row>
    <row r="87" spans="1:21" ht="18.75" x14ac:dyDescent="0.3">
      <c r="A87" s="174" t="s">
        <v>2361</v>
      </c>
      <c r="B87" s="174">
        <v>5</v>
      </c>
      <c r="C87" s="174">
        <v>0</v>
      </c>
      <c r="D87" s="173">
        <f t="shared" si="4"/>
        <v>5</v>
      </c>
      <c r="E87" s="174" t="s">
        <v>2242</v>
      </c>
      <c r="F87" s="175">
        <f t="shared" si="5"/>
        <v>5</v>
      </c>
      <c r="G87" s="174" t="s">
        <v>2241</v>
      </c>
      <c r="H87" s="175">
        <f t="shared" si="6"/>
        <v>0</v>
      </c>
      <c r="I87" s="174" t="s">
        <v>2240</v>
      </c>
      <c r="J87" s="175">
        <f t="shared" si="7"/>
        <v>0</v>
      </c>
      <c r="K87" s="174" t="s">
        <v>2239</v>
      </c>
      <c r="L87" s="173">
        <f>_xlfn.FLOOR.MATH(D87/'[1]Mark Conv'!$E$5,0.01)</f>
        <v>0.2</v>
      </c>
      <c r="M87" s="128"/>
      <c r="N87" s="129"/>
      <c r="O87" s="128"/>
      <c r="P87" s="128"/>
      <c r="Q87" s="128"/>
      <c r="R87" s="128"/>
      <c r="S87" s="128"/>
      <c r="T87" s="128"/>
      <c r="U87" s="128"/>
    </row>
    <row r="88" spans="1:21" ht="18.75" x14ac:dyDescent="0.3">
      <c r="A88" s="174" t="s">
        <v>2362</v>
      </c>
      <c r="B88" s="174">
        <v>5</v>
      </c>
      <c r="C88" s="174">
        <v>2</v>
      </c>
      <c r="D88" s="173">
        <f t="shared" si="4"/>
        <v>5</v>
      </c>
      <c r="E88" s="174" t="s">
        <v>2242</v>
      </c>
      <c r="F88" s="175">
        <f t="shared" si="5"/>
        <v>5</v>
      </c>
      <c r="G88" s="174" t="s">
        <v>2241</v>
      </c>
      <c r="H88" s="175">
        <f t="shared" si="6"/>
        <v>0</v>
      </c>
      <c r="I88" s="174" t="s">
        <v>2240</v>
      </c>
      <c r="J88" s="175">
        <f t="shared" si="7"/>
        <v>0</v>
      </c>
      <c r="K88" s="174" t="s">
        <v>2239</v>
      </c>
      <c r="L88" s="173">
        <f>_xlfn.FLOOR.MATH(D88/'[1]Mark Conv'!$E$5,0.01)</f>
        <v>0.2</v>
      </c>
      <c r="M88" s="128"/>
      <c r="N88" s="129"/>
      <c r="O88" s="128"/>
      <c r="P88" s="128"/>
      <c r="Q88" s="128"/>
      <c r="R88" s="128"/>
      <c r="S88" s="128"/>
      <c r="T88" s="128"/>
      <c r="U88" s="128"/>
    </row>
    <row r="89" spans="1:21" ht="18.75" x14ac:dyDescent="0.3">
      <c r="A89" s="174" t="s">
        <v>2363</v>
      </c>
      <c r="B89" s="174">
        <v>5</v>
      </c>
      <c r="C89" s="174">
        <v>3</v>
      </c>
      <c r="D89" s="173">
        <f t="shared" si="4"/>
        <v>5</v>
      </c>
      <c r="E89" s="174" t="s">
        <v>2242</v>
      </c>
      <c r="F89" s="175">
        <f t="shared" si="5"/>
        <v>5</v>
      </c>
      <c r="G89" s="174" t="s">
        <v>2241</v>
      </c>
      <c r="H89" s="175">
        <f t="shared" si="6"/>
        <v>0</v>
      </c>
      <c r="I89" s="174" t="s">
        <v>2240</v>
      </c>
      <c r="J89" s="175">
        <f t="shared" si="7"/>
        <v>0</v>
      </c>
      <c r="K89" s="174" t="s">
        <v>2239</v>
      </c>
      <c r="L89" s="173">
        <f>_xlfn.FLOOR.MATH(D89/'[1]Mark Conv'!$E$5,0.01)</f>
        <v>0.2</v>
      </c>
      <c r="M89" s="128"/>
      <c r="N89" s="129"/>
      <c r="O89" s="128"/>
      <c r="P89" s="128"/>
      <c r="Q89" s="128"/>
      <c r="R89" s="128"/>
      <c r="S89" s="128"/>
      <c r="T89" s="128"/>
      <c r="U89" s="128"/>
    </row>
    <row r="90" spans="1:21" ht="18.75" x14ac:dyDescent="0.3">
      <c r="A90" s="174" t="s">
        <v>2364</v>
      </c>
      <c r="B90" s="174">
        <v>5</v>
      </c>
      <c r="C90" s="174">
        <v>3</v>
      </c>
      <c r="D90" s="173">
        <f t="shared" si="4"/>
        <v>5</v>
      </c>
      <c r="E90" s="174" t="s">
        <v>2242</v>
      </c>
      <c r="F90" s="175">
        <f t="shared" si="5"/>
        <v>5</v>
      </c>
      <c r="G90" s="174" t="s">
        <v>2241</v>
      </c>
      <c r="H90" s="175">
        <f t="shared" si="6"/>
        <v>0</v>
      </c>
      <c r="I90" s="174" t="s">
        <v>2240</v>
      </c>
      <c r="J90" s="175">
        <f t="shared" si="7"/>
        <v>0</v>
      </c>
      <c r="K90" s="174" t="s">
        <v>2239</v>
      </c>
      <c r="L90" s="173">
        <f>_xlfn.FLOOR.MATH(D90/'[1]Mark Conv'!$E$5,0.01)</f>
        <v>0.2</v>
      </c>
      <c r="M90" s="128"/>
      <c r="N90" s="129"/>
      <c r="O90" s="128"/>
      <c r="P90" s="128"/>
      <c r="Q90" s="128"/>
      <c r="R90" s="128"/>
      <c r="S90" s="128"/>
      <c r="T90" s="128"/>
      <c r="U90" s="128"/>
    </row>
    <row r="91" spans="1:21" ht="18.75" x14ac:dyDescent="0.3">
      <c r="A91" s="174" t="s">
        <v>2365</v>
      </c>
      <c r="B91" s="174">
        <v>5</v>
      </c>
      <c r="C91" s="174">
        <v>25</v>
      </c>
      <c r="D91" s="173">
        <f t="shared" si="4"/>
        <v>5</v>
      </c>
      <c r="E91" s="174" t="s">
        <v>2242</v>
      </c>
      <c r="F91" s="175">
        <f t="shared" si="5"/>
        <v>5</v>
      </c>
      <c r="G91" s="174" t="s">
        <v>2241</v>
      </c>
      <c r="H91" s="175">
        <f t="shared" si="6"/>
        <v>0</v>
      </c>
      <c r="I91" s="174" t="s">
        <v>2240</v>
      </c>
      <c r="J91" s="175">
        <f t="shared" si="7"/>
        <v>0</v>
      </c>
      <c r="K91" s="174" t="s">
        <v>2239</v>
      </c>
      <c r="L91" s="173">
        <f>_xlfn.FLOOR.MATH(D91/'[1]Mark Conv'!$E$5,0.01)</f>
        <v>0.2</v>
      </c>
      <c r="M91" s="128"/>
      <c r="N91" s="129"/>
      <c r="O91" s="128"/>
      <c r="P91" s="128"/>
      <c r="Q91" s="128"/>
      <c r="R91" s="128"/>
      <c r="S91" s="128"/>
      <c r="T91" s="128"/>
      <c r="U91" s="128"/>
    </row>
    <row r="92" spans="1:21" ht="18.75" x14ac:dyDescent="0.3">
      <c r="A92" s="174" t="s">
        <v>2366</v>
      </c>
      <c r="B92" s="174">
        <v>5</v>
      </c>
      <c r="C92" s="174">
        <v>2</v>
      </c>
      <c r="D92" s="173">
        <f t="shared" si="4"/>
        <v>5</v>
      </c>
      <c r="E92" s="174" t="s">
        <v>2242</v>
      </c>
      <c r="F92" s="175">
        <f t="shared" si="5"/>
        <v>5</v>
      </c>
      <c r="G92" s="174" t="s">
        <v>2241</v>
      </c>
      <c r="H92" s="175">
        <f t="shared" si="6"/>
        <v>0</v>
      </c>
      <c r="I92" s="174" t="s">
        <v>2240</v>
      </c>
      <c r="J92" s="175">
        <f t="shared" si="7"/>
        <v>0</v>
      </c>
      <c r="K92" s="174" t="s">
        <v>2239</v>
      </c>
      <c r="L92" s="173">
        <f>_xlfn.FLOOR.MATH(D92/'[1]Mark Conv'!$E$5,0.01)</f>
        <v>0.2</v>
      </c>
      <c r="M92" s="128"/>
      <c r="N92" s="129"/>
      <c r="O92" s="128"/>
      <c r="P92" s="128"/>
      <c r="Q92" s="128"/>
      <c r="R92" s="128"/>
      <c r="S92" s="128"/>
      <c r="T92" s="128"/>
      <c r="U92" s="128"/>
    </row>
    <row r="93" spans="1:21" ht="18.75" x14ac:dyDescent="0.3">
      <c r="A93" s="174" t="s">
        <v>2367</v>
      </c>
      <c r="B93" s="174">
        <v>5</v>
      </c>
      <c r="C93" s="174">
        <v>5</v>
      </c>
      <c r="D93" s="173">
        <f t="shared" si="4"/>
        <v>5</v>
      </c>
      <c r="E93" s="174" t="s">
        <v>2242</v>
      </c>
      <c r="F93" s="175">
        <f t="shared" si="5"/>
        <v>5</v>
      </c>
      <c r="G93" s="174" t="s">
        <v>2241</v>
      </c>
      <c r="H93" s="175">
        <f t="shared" si="6"/>
        <v>0</v>
      </c>
      <c r="I93" s="174" t="s">
        <v>2240</v>
      </c>
      <c r="J93" s="175">
        <f t="shared" si="7"/>
        <v>0</v>
      </c>
      <c r="K93" s="174" t="s">
        <v>2239</v>
      </c>
      <c r="L93" s="173">
        <f>_xlfn.FLOOR.MATH(D93/'[1]Mark Conv'!$E$5,0.01)</f>
        <v>0.2</v>
      </c>
      <c r="M93" s="128"/>
      <c r="N93" s="129"/>
      <c r="O93" s="128"/>
      <c r="P93" s="128"/>
      <c r="Q93" s="128"/>
      <c r="R93" s="128"/>
      <c r="S93" s="128"/>
      <c r="T93" s="128"/>
      <c r="U93" s="128"/>
    </row>
    <row r="94" spans="1:21" ht="18.75" x14ac:dyDescent="0.3">
      <c r="A94" s="174" t="s">
        <v>2368</v>
      </c>
      <c r="B94" s="174">
        <v>5</v>
      </c>
      <c r="C94" s="174">
        <v>4</v>
      </c>
      <c r="D94" s="173">
        <f t="shared" si="4"/>
        <v>5</v>
      </c>
      <c r="E94" s="174" t="s">
        <v>2242</v>
      </c>
      <c r="F94" s="175">
        <f t="shared" si="5"/>
        <v>5</v>
      </c>
      <c r="G94" s="174" t="s">
        <v>2241</v>
      </c>
      <c r="H94" s="175">
        <f t="shared" si="6"/>
        <v>0</v>
      </c>
      <c r="I94" s="174" t="s">
        <v>2240</v>
      </c>
      <c r="J94" s="175">
        <f t="shared" si="7"/>
        <v>0</v>
      </c>
      <c r="K94" s="174" t="s">
        <v>2239</v>
      </c>
      <c r="L94" s="173">
        <f>_xlfn.FLOOR.MATH(D94/'[1]Mark Conv'!$E$5,0.01)</f>
        <v>0.2</v>
      </c>
      <c r="M94" s="128"/>
      <c r="N94" s="129"/>
      <c r="O94" s="128"/>
      <c r="P94" s="128"/>
      <c r="Q94" s="128"/>
      <c r="R94" s="128"/>
      <c r="S94" s="128"/>
      <c r="T94" s="128"/>
      <c r="U94" s="128"/>
    </row>
    <row r="95" spans="1:21" ht="18.75" x14ac:dyDescent="0.3">
      <c r="A95" s="174" t="s">
        <v>2369</v>
      </c>
      <c r="B95" s="174">
        <v>5</v>
      </c>
      <c r="C95" s="174">
        <v>0.5</v>
      </c>
      <c r="D95" s="173">
        <f t="shared" si="4"/>
        <v>5</v>
      </c>
      <c r="E95" s="174" t="s">
        <v>2242</v>
      </c>
      <c r="F95" s="175">
        <f t="shared" si="5"/>
        <v>5</v>
      </c>
      <c r="G95" s="174" t="s">
        <v>2241</v>
      </c>
      <c r="H95" s="175">
        <f t="shared" si="6"/>
        <v>0</v>
      </c>
      <c r="I95" s="174" t="s">
        <v>2240</v>
      </c>
      <c r="J95" s="175">
        <f t="shared" si="7"/>
        <v>0</v>
      </c>
      <c r="K95" s="174" t="s">
        <v>2239</v>
      </c>
      <c r="L95" s="173">
        <f>_xlfn.FLOOR.MATH(D95/'[1]Mark Conv'!$E$5,0.01)</f>
        <v>0.2</v>
      </c>
      <c r="M95" s="128"/>
      <c r="N95" s="129"/>
      <c r="O95" s="128"/>
      <c r="P95" s="128"/>
      <c r="Q95" s="128"/>
      <c r="R95" s="128"/>
      <c r="S95" s="128"/>
      <c r="T95" s="128"/>
      <c r="U95" s="128"/>
    </row>
    <row r="96" spans="1:21" ht="18.75" x14ac:dyDescent="0.3">
      <c r="A96" s="174" t="s">
        <v>2370</v>
      </c>
      <c r="B96" s="174">
        <v>5</v>
      </c>
      <c r="C96" s="174">
        <v>8</v>
      </c>
      <c r="D96" s="173">
        <f t="shared" si="4"/>
        <v>5</v>
      </c>
      <c r="E96" s="174" t="s">
        <v>2242</v>
      </c>
      <c r="F96" s="175">
        <f t="shared" si="5"/>
        <v>5</v>
      </c>
      <c r="G96" s="174" t="s">
        <v>2241</v>
      </c>
      <c r="H96" s="175">
        <f t="shared" si="6"/>
        <v>0</v>
      </c>
      <c r="I96" s="174" t="s">
        <v>2240</v>
      </c>
      <c r="J96" s="175">
        <f t="shared" si="7"/>
        <v>0</v>
      </c>
      <c r="K96" s="174" t="s">
        <v>2239</v>
      </c>
      <c r="L96" s="173">
        <f>_xlfn.FLOOR.MATH(D96/'[1]Mark Conv'!$E$5,0.01)</f>
        <v>0.2</v>
      </c>
      <c r="M96" s="128"/>
      <c r="N96" s="129"/>
      <c r="O96" s="128"/>
      <c r="P96" s="128"/>
      <c r="Q96" s="128"/>
      <c r="R96" s="128"/>
      <c r="S96" s="128"/>
      <c r="T96" s="128"/>
      <c r="U96" s="128"/>
    </row>
    <row r="97" spans="1:21" ht="18.75" x14ac:dyDescent="0.3">
      <c r="A97" s="174" t="s">
        <v>2371</v>
      </c>
      <c r="B97" s="174">
        <v>5</v>
      </c>
      <c r="C97" s="174">
        <v>0</v>
      </c>
      <c r="D97" s="173">
        <f t="shared" si="4"/>
        <v>5</v>
      </c>
      <c r="E97" s="174" t="s">
        <v>2242</v>
      </c>
      <c r="F97" s="175">
        <f t="shared" si="5"/>
        <v>5</v>
      </c>
      <c r="G97" s="174" t="s">
        <v>2241</v>
      </c>
      <c r="H97" s="175">
        <f t="shared" si="6"/>
        <v>0</v>
      </c>
      <c r="I97" s="174" t="s">
        <v>2240</v>
      </c>
      <c r="J97" s="175">
        <f t="shared" si="7"/>
        <v>0</v>
      </c>
      <c r="K97" s="174" t="s">
        <v>2239</v>
      </c>
      <c r="L97" s="173">
        <f>_xlfn.FLOOR.MATH(D97/'[1]Mark Conv'!$E$5,0.01)</f>
        <v>0.2</v>
      </c>
      <c r="M97" s="128"/>
      <c r="N97" s="129"/>
      <c r="O97" s="128"/>
      <c r="P97" s="128"/>
      <c r="Q97" s="128"/>
      <c r="R97" s="128"/>
      <c r="S97" s="128"/>
      <c r="T97" s="128"/>
      <c r="U97" s="128"/>
    </row>
    <row r="98" spans="1:21" ht="18.75" x14ac:dyDescent="0.3">
      <c r="A98" s="174" t="s">
        <v>2372</v>
      </c>
      <c r="B98" s="174">
        <v>5</v>
      </c>
      <c r="C98" s="174">
        <v>18</v>
      </c>
      <c r="D98" s="173">
        <f t="shared" si="4"/>
        <v>5</v>
      </c>
      <c r="E98" s="174" t="s">
        <v>2242</v>
      </c>
      <c r="F98" s="175">
        <f t="shared" si="5"/>
        <v>5</v>
      </c>
      <c r="G98" s="174" t="s">
        <v>2241</v>
      </c>
      <c r="H98" s="175">
        <f t="shared" si="6"/>
        <v>0</v>
      </c>
      <c r="I98" s="174" t="s">
        <v>2240</v>
      </c>
      <c r="J98" s="175">
        <f t="shared" si="7"/>
        <v>0</v>
      </c>
      <c r="K98" s="174" t="s">
        <v>2239</v>
      </c>
      <c r="L98" s="173">
        <f>_xlfn.FLOOR.MATH(D98/'[1]Mark Conv'!$E$5,0.01)</f>
        <v>0.2</v>
      </c>
      <c r="M98" s="128"/>
      <c r="N98" s="129"/>
      <c r="O98" s="128"/>
      <c r="P98" s="128"/>
      <c r="Q98" s="128"/>
      <c r="R98" s="128"/>
      <c r="S98" s="128"/>
      <c r="T98" s="128"/>
      <c r="U98" s="128"/>
    </row>
    <row r="99" spans="1:21" ht="18.75" x14ac:dyDescent="0.3">
      <c r="A99" s="174" t="s">
        <v>2373</v>
      </c>
      <c r="B99" s="174">
        <v>5</v>
      </c>
      <c r="C99" s="174">
        <v>2</v>
      </c>
      <c r="D99" s="173">
        <f t="shared" si="4"/>
        <v>5</v>
      </c>
      <c r="E99" s="174" t="s">
        <v>2242</v>
      </c>
      <c r="F99" s="175">
        <f t="shared" si="5"/>
        <v>5</v>
      </c>
      <c r="G99" s="174" t="s">
        <v>2241</v>
      </c>
      <c r="H99" s="175">
        <f t="shared" si="6"/>
        <v>0</v>
      </c>
      <c r="I99" s="174" t="s">
        <v>2240</v>
      </c>
      <c r="J99" s="175">
        <f t="shared" si="7"/>
        <v>0</v>
      </c>
      <c r="K99" s="174" t="s">
        <v>2239</v>
      </c>
      <c r="L99" s="173">
        <f>_xlfn.FLOOR.MATH(D99/'[1]Mark Conv'!$E$5,0.01)</f>
        <v>0.2</v>
      </c>
      <c r="M99" s="128"/>
      <c r="N99" s="129"/>
      <c r="O99" s="128"/>
      <c r="P99" s="128"/>
      <c r="Q99" s="128"/>
      <c r="R99" s="128"/>
      <c r="S99" s="128"/>
      <c r="T99" s="128"/>
      <c r="U99" s="128"/>
    </row>
    <row r="100" spans="1:21" ht="18.75" x14ac:dyDescent="0.3">
      <c r="A100" s="174" t="s">
        <v>2374</v>
      </c>
      <c r="B100" s="174">
        <v>5</v>
      </c>
      <c r="C100" s="174">
        <v>3</v>
      </c>
      <c r="D100" s="173">
        <f t="shared" si="4"/>
        <v>5</v>
      </c>
      <c r="E100" s="174" t="s">
        <v>2242</v>
      </c>
      <c r="F100" s="175">
        <f t="shared" si="5"/>
        <v>5</v>
      </c>
      <c r="G100" s="174" t="s">
        <v>2241</v>
      </c>
      <c r="H100" s="175">
        <f t="shared" si="6"/>
        <v>0</v>
      </c>
      <c r="I100" s="174" t="s">
        <v>2240</v>
      </c>
      <c r="J100" s="175">
        <f t="shared" si="7"/>
        <v>0</v>
      </c>
      <c r="K100" s="174" t="s">
        <v>2239</v>
      </c>
      <c r="L100" s="173">
        <f>_xlfn.FLOOR.MATH(D100/'[1]Mark Conv'!$E$5,0.01)</f>
        <v>0.2</v>
      </c>
      <c r="M100" s="128"/>
      <c r="N100" s="129"/>
      <c r="O100" s="128"/>
      <c r="P100" s="128"/>
      <c r="Q100" s="128"/>
      <c r="R100" s="128"/>
      <c r="S100" s="128"/>
      <c r="T100" s="128"/>
      <c r="U100" s="128"/>
    </row>
    <row r="101" spans="1:21" ht="18.75" x14ac:dyDescent="0.3">
      <c r="A101" s="174" t="s">
        <v>2375</v>
      </c>
      <c r="B101" s="174">
        <v>5</v>
      </c>
      <c r="C101" s="174">
        <v>0</v>
      </c>
      <c r="D101" s="173">
        <f t="shared" si="4"/>
        <v>5</v>
      </c>
      <c r="E101" s="174" t="s">
        <v>2242</v>
      </c>
      <c r="F101" s="175">
        <f t="shared" si="5"/>
        <v>5</v>
      </c>
      <c r="G101" s="174" t="s">
        <v>2241</v>
      </c>
      <c r="H101" s="175">
        <f t="shared" si="6"/>
        <v>0</v>
      </c>
      <c r="I101" s="174" t="s">
        <v>2240</v>
      </c>
      <c r="J101" s="175">
        <f t="shared" si="7"/>
        <v>0</v>
      </c>
      <c r="K101" s="174" t="s">
        <v>2239</v>
      </c>
      <c r="L101" s="173">
        <f>_xlfn.FLOOR.MATH(D101/'[1]Mark Conv'!$E$5,0.01)</f>
        <v>0.2</v>
      </c>
      <c r="M101" s="128"/>
      <c r="N101" s="129"/>
      <c r="O101" s="128"/>
      <c r="P101" s="128"/>
      <c r="Q101" s="128"/>
      <c r="R101" s="128"/>
      <c r="S101" s="128"/>
      <c r="T101" s="128"/>
      <c r="U101" s="128"/>
    </row>
    <row r="102" spans="1:21" ht="18.75" x14ac:dyDescent="0.3">
      <c r="A102" s="174" t="s">
        <v>2376</v>
      </c>
      <c r="B102" s="174">
        <v>5</v>
      </c>
      <c r="C102" s="174">
        <v>4</v>
      </c>
      <c r="D102" s="173">
        <f t="shared" si="4"/>
        <v>5</v>
      </c>
      <c r="E102" s="174" t="s">
        <v>2242</v>
      </c>
      <c r="F102" s="175">
        <f t="shared" si="5"/>
        <v>5</v>
      </c>
      <c r="G102" s="174" t="s">
        <v>2241</v>
      </c>
      <c r="H102" s="175">
        <f t="shared" si="6"/>
        <v>0</v>
      </c>
      <c r="I102" s="174" t="s">
        <v>2240</v>
      </c>
      <c r="J102" s="175">
        <f t="shared" si="7"/>
        <v>0</v>
      </c>
      <c r="K102" s="174" t="s">
        <v>2239</v>
      </c>
      <c r="L102" s="173">
        <f>_xlfn.FLOOR.MATH(D102/'[1]Mark Conv'!$E$5,0.01)</f>
        <v>0.2</v>
      </c>
      <c r="M102" s="128"/>
      <c r="N102" s="129"/>
      <c r="O102" s="128"/>
      <c r="P102" s="128"/>
      <c r="Q102" s="128"/>
      <c r="R102" s="128"/>
      <c r="S102" s="128"/>
      <c r="T102" s="128"/>
      <c r="U102" s="128"/>
    </row>
    <row r="103" spans="1:21" ht="18.75" x14ac:dyDescent="0.3">
      <c r="A103" s="174" t="s">
        <v>2377</v>
      </c>
      <c r="B103" s="174">
        <v>5</v>
      </c>
      <c r="C103" s="174">
        <v>4</v>
      </c>
      <c r="D103" s="173">
        <f t="shared" si="4"/>
        <v>5</v>
      </c>
      <c r="E103" s="174" t="s">
        <v>2242</v>
      </c>
      <c r="F103" s="175">
        <f t="shared" si="5"/>
        <v>5</v>
      </c>
      <c r="G103" s="174" t="s">
        <v>2241</v>
      </c>
      <c r="H103" s="175">
        <f t="shared" si="6"/>
        <v>0</v>
      </c>
      <c r="I103" s="174" t="s">
        <v>2240</v>
      </c>
      <c r="J103" s="175">
        <f t="shared" si="7"/>
        <v>0</v>
      </c>
      <c r="K103" s="174" t="s">
        <v>2239</v>
      </c>
      <c r="L103" s="173">
        <f>_xlfn.FLOOR.MATH(D103/'[1]Mark Conv'!$E$5,0.01)</f>
        <v>0.2</v>
      </c>
      <c r="M103" s="128"/>
      <c r="N103" s="129"/>
      <c r="O103" s="128"/>
      <c r="P103" s="128"/>
      <c r="Q103" s="128"/>
      <c r="R103" s="128"/>
      <c r="S103" s="128"/>
      <c r="T103" s="128"/>
      <c r="U103" s="128"/>
    </row>
    <row r="104" spans="1:21" ht="18.75" x14ac:dyDescent="0.3">
      <c r="A104" s="174" t="s">
        <v>2378</v>
      </c>
      <c r="B104" s="174">
        <v>5</v>
      </c>
      <c r="C104" s="174">
        <v>2</v>
      </c>
      <c r="D104" s="173">
        <f t="shared" si="4"/>
        <v>5</v>
      </c>
      <c r="E104" s="174" t="s">
        <v>2242</v>
      </c>
      <c r="F104" s="175">
        <f t="shared" si="5"/>
        <v>5</v>
      </c>
      <c r="G104" s="174" t="s">
        <v>2241</v>
      </c>
      <c r="H104" s="175">
        <f t="shared" si="6"/>
        <v>0</v>
      </c>
      <c r="I104" s="174" t="s">
        <v>2240</v>
      </c>
      <c r="J104" s="175">
        <f t="shared" si="7"/>
        <v>0</v>
      </c>
      <c r="K104" s="174" t="s">
        <v>2239</v>
      </c>
      <c r="L104" s="173">
        <f>_xlfn.FLOOR.MATH(D104/'[1]Mark Conv'!$E$5,0.01)</f>
        <v>0.2</v>
      </c>
      <c r="M104" s="128"/>
      <c r="N104" s="129"/>
      <c r="O104" s="128"/>
      <c r="P104" s="128"/>
      <c r="Q104" s="128"/>
      <c r="R104" s="128"/>
      <c r="S104" s="128"/>
      <c r="T104" s="128"/>
      <c r="U104" s="128"/>
    </row>
    <row r="105" spans="1:21" ht="18.75" x14ac:dyDescent="0.3">
      <c r="A105" s="174" t="s">
        <v>2379</v>
      </c>
      <c r="B105" s="174">
        <v>5</v>
      </c>
      <c r="C105" s="174">
        <v>4</v>
      </c>
      <c r="D105" s="173">
        <f t="shared" si="4"/>
        <v>5</v>
      </c>
      <c r="E105" s="174" t="s">
        <v>2242</v>
      </c>
      <c r="F105" s="175">
        <f t="shared" si="5"/>
        <v>5</v>
      </c>
      <c r="G105" s="174" t="s">
        <v>2241</v>
      </c>
      <c r="H105" s="175">
        <f t="shared" si="6"/>
        <v>0</v>
      </c>
      <c r="I105" s="174" t="s">
        <v>2240</v>
      </c>
      <c r="J105" s="175">
        <f t="shared" si="7"/>
        <v>0</v>
      </c>
      <c r="K105" s="174" t="s">
        <v>2239</v>
      </c>
      <c r="L105" s="173">
        <f>_xlfn.FLOOR.MATH(D105/'[1]Mark Conv'!$E$5,0.01)</f>
        <v>0.2</v>
      </c>
      <c r="M105" s="128"/>
      <c r="N105" s="129"/>
      <c r="O105" s="128"/>
      <c r="P105" s="128"/>
      <c r="Q105" s="128"/>
      <c r="R105" s="128"/>
      <c r="S105" s="128"/>
      <c r="T105" s="128"/>
      <c r="U105" s="128"/>
    </row>
    <row r="106" spans="1:21" ht="18.75" x14ac:dyDescent="0.3">
      <c r="A106" s="174" t="s">
        <v>2380</v>
      </c>
      <c r="B106" s="174">
        <v>4</v>
      </c>
      <c r="C106" s="174">
        <v>35</v>
      </c>
      <c r="D106" s="173">
        <f t="shared" si="4"/>
        <v>4</v>
      </c>
      <c r="E106" s="174" t="s">
        <v>2242</v>
      </c>
      <c r="F106" s="175">
        <f t="shared" si="5"/>
        <v>4</v>
      </c>
      <c r="G106" s="174" t="s">
        <v>2241</v>
      </c>
      <c r="H106" s="175">
        <f t="shared" si="6"/>
        <v>0</v>
      </c>
      <c r="I106" s="174" t="s">
        <v>2240</v>
      </c>
      <c r="J106" s="175">
        <f t="shared" si="7"/>
        <v>0</v>
      </c>
      <c r="K106" s="174" t="s">
        <v>2239</v>
      </c>
      <c r="L106" s="173">
        <f>_xlfn.FLOOR.MATH(D106/'[1]Mark Conv'!$E$5,0.01)</f>
        <v>0.16</v>
      </c>
      <c r="M106" s="128"/>
      <c r="N106" s="129"/>
      <c r="O106" s="128"/>
      <c r="P106" s="128"/>
      <c r="Q106" s="128"/>
      <c r="R106" s="128"/>
      <c r="S106" s="128"/>
      <c r="T106" s="128"/>
      <c r="U106" s="128"/>
    </row>
    <row r="107" spans="1:21" ht="18.75" x14ac:dyDescent="0.3">
      <c r="A107" s="174" t="s">
        <v>2381</v>
      </c>
      <c r="B107" s="174">
        <v>3</v>
      </c>
      <c r="C107" s="174">
        <v>2</v>
      </c>
      <c r="D107" s="173">
        <f t="shared" si="4"/>
        <v>3</v>
      </c>
      <c r="E107" s="174" t="s">
        <v>2242</v>
      </c>
      <c r="F107" s="175">
        <f t="shared" si="5"/>
        <v>3</v>
      </c>
      <c r="G107" s="174" t="s">
        <v>2241</v>
      </c>
      <c r="H107" s="175">
        <f t="shared" si="6"/>
        <v>0</v>
      </c>
      <c r="I107" s="174" t="s">
        <v>2240</v>
      </c>
      <c r="J107" s="175">
        <f t="shared" si="7"/>
        <v>0</v>
      </c>
      <c r="K107" s="174" t="s">
        <v>2239</v>
      </c>
      <c r="L107" s="173">
        <f>_xlfn.FLOOR.MATH(D107/'[1]Mark Conv'!$E$5,0.01)</f>
        <v>0.12</v>
      </c>
      <c r="M107" s="128"/>
      <c r="N107" s="129"/>
      <c r="O107" s="128"/>
      <c r="P107" s="128"/>
      <c r="Q107" s="128"/>
      <c r="R107" s="128"/>
      <c r="S107" s="128"/>
      <c r="T107" s="128"/>
      <c r="U107" s="128"/>
    </row>
    <row r="108" spans="1:21" ht="18.75" x14ac:dyDescent="0.3">
      <c r="A108" s="174" t="s">
        <v>2382</v>
      </c>
      <c r="B108" s="174">
        <v>2</v>
      </c>
      <c r="C108" s="174">
        <v>2</v>
      </c>
      <c r="D108" s="173">
        <f t="shared" si="4"/>
        <v>2</v>
      </c>
      <c r="E108" s="174" t="s">
        <v>2242</v>
      </c>
      <c r="F108" s="175">
        <f t="shared" si="5"/>
        <v>2</v>
      </c>
      <c r="G108" s="174" t="s">
        <v>2241</v>
      </c>
      <c r="H108" s="175">
        <f t="shared" si="6"/>
        <v>0</v>
      </c>
      <c r="I108" s="174" t="s">
        <v>2240</v>
      </c>
      <c r="J108" s="175">
        <f t="shared" si="7"/>
        <v>0</v>
      </c>
      <c r="K108" s="174" t="s">
        <v>2239</v>
      </c>
      <c r="L108" s="173">
        <f>_xlfn.FLOOR.MATH(D108/'[1]Mark Conv'!$E$5,0.01)</f>
        <v>0.08</v>
      </c>
      <c r="M108" s="128"/>
      <c r="N108" s="129"/>
      <c r="O108" s="128"/>
      <c r="P108" s="128"/>
      <c r="Q108" s="128"/>
      <c r="R108" s="128"/>
      <c r="S108" s="128"/>
      <c r="T108" s="128"/>
      <c r="U108" s="128"/>
    </row>
    <row r="109" spans="1:21" ht="18.75" x14ac:dyDescent="0.3">
      <c r="A109" s="174" t="s">
        <v>2383</v>
      </c>
      <c r="B109" s="174">
        <v>2</v>
      </c>
      <c r="C109" s="174">
        <v>5</v>
      </c>
      <c r="D109" s="173">
        <f t="shared" si="4"/>
        <v>2</v>
      </c>
      <c r="E109" s="174" t="s">
        <v>2242</v>
      </c>
      <c r="F109" s="175">
        <f t="shared" si="5"/>
        <v>2</v>
      </c>
      <c r="G109" s="174" t="s">
        <v>2241</v>
      </c>
      <c r="H109" s="175">
        <f t="shared" si="6"/>
        <v>0</v>
      </c>
      <c r="I109" s="174" t="s">
        <v>2240</v>
      </c>
      <c r="J109" s="175">
        <f t="shared" si="7"/>
        <v>0</v>
      </c>
      <c r="K109" s="174" t="s">
        <v>2239</v>
      </c>
      <c r="L109" s="173">
        <f>_xlfn.FLOOR.MATH(D109/'[1]Mark Conv'!$E$5,0.01)</f>
        <v>0.08</v>
      </c>
      <c r="M109" s="128"/>
      <c r="N109" s="129"/>
      <c r="O109" s="128"/>
      <c r="P109" s="128"/>
      <c r="Q109" s="128"/>
      <c r="R109" s="128"/>
      <c r="S109" s="128"/>
      <c r="T109" s="128"/>
      <c r="U109" s="128"/>
    </row>
    <row r="110" spans="1:21" ht="18.75" x14ac:dyDescent="0.3">
      <c r="A110" s="174" t="s">
        <v>2384</v>
      </c>
      <c r="B110" s="174">
        <v>2</v>
      </c>
      <c r="C110" s="174">
        <v>70</v>
      </c>
      <c r="D110" s="173">
        <f t="shared" si="4"/>
        <v>2</v>
      </c>
      <c r="E110" s="174" t="s">
        <v>2242</v>
      </c>
      <c r="F110" s="175">
        <f t="shared" si="5"/>
        <v>2</v>
      </c>
      <c r="G110" s="174" t="s">
        <v>2241</v>
      </c>
      <c r="H110" s="175">
        <f t="shared" si="6"/>
        <v>0</v>
      </c>
      <c r="I110" s="174" t="s">
        <v>2240</v>
      </c>
      <c r="J110" s="175">
        <f t="shared" si="7"/>
        <v>0</v>
      </c>
      <c r="K110" s="174" t="s">
        <v>2239</v>
      </c>
      <c r="L110" s="173">
        <f>_xlfn.FLOOR.MATH(D110/'[1]Mark Conv'!$E$5,0.01)</f>
        <v>0.08</v>
      </c>
      <c r="M110" s="128"/>
      <c r="N110" s="129"/>
      <c r="O110" s="128"/>
      <c r="P110" s="128"/>
      <c r="Q110" s="128"/>
      <c r="R110" s="128"/>
      <c r="S110" s="128"/>
      <c r="T110" s="128"/>
      <c r="U110" s="128"/>
    </row>
    <row r="111" spans="1:21" ht="18.75" x14ac:dyDescent="0.3">
      <c r="A111" s="174" t="s">
        <v>2385</v>
      </c>
      <c r="B111" s="174">
        <v>2</v>
      </c>
      <c r="C111" s="174">
        <v>2</v>
      </c>
      <c r="D111" s="173">
        <f t="shared" si="4"/>
        <v>2</v>
      </c>
      <c r="E111" s="174" t="s">
        <v>2242</v>
      </c>
      <c r="F111" s="175">
        <f t="shared" si="5"/>
        <v>2</v>
      </c>
      <c r="G111" s="174" t="s">
        <v>2241</v>
      </c>
      <c r="H111" s="175">
        <f t="shared" si="6"/>
        <v>0</v>
      </c>
      <c r="I111" s="174" t="s">
        <v>2240</v>
      </c>
      <c r="J111" s="175">
        <f t="shared" si="7"/>
        <v>0</v>
      </c>
      <c r="K111" s="174" t="s">
        <v>2239</v>
      </c>
      <c r="L111" s="173">
        <f>_xlfn.FLOOR.MATH(D111/'[1]Mark Conv'!$E$5,0.01)</f>
        <v>0.08</v>
      </c>
      <c r="M111" s="128"/>
      <c r="N111" s="129"/>
      <c r="O111" s="128"/>
      <c r="P111" s="128"/>
      <c r="Q111" s="128"/>
      <c r="R111" s="128"/>
      <c r="S111" s="128"/>
      <c r="T111" s="128"/>
      <c r="U111" s="128"/>
    </row>
    <row r="112" spans="1:21" ht="18.75" x14ac:dyDescent="0.3">
      <c r="A112" s="174" t="s">
        <v>2386</v>
      </c>
      <c r="B112" s="174">
        <v>2</v>
      </c>
      <c r="C112" s="174">
        <v>4</v>
      </c>
      <c r="D112" s="173">
        <f t="shared" si="4"/>
        <v>2</v>
      </c>
      <c r="E112" s="174" t="s">
        <v>2242</v>
      </c>
      <c r="F112" s="175">
        <f t="shared" si="5"/>
        <v>2</v>
      </c>
      <c r="G112" s="174" t="s">
        <v>2241</v>
      </c>
      <c r="H112" s="175">
        <f t="shared" si="6"/>
        <v>0</v>
      </c>
      <c r="I112" s="174" t="s">
        <v>2240</v>
      </c>
      <c r="J112" s="175">
        <f t="shared" si="7"/>
        <v>0</v>
      </c>
      <c r="K112" s="174" t="s">
        <v>2239</v>
      </c>
      <c r="L112" s="173">
        <f>_xlfn.FLOOR.MATH(D112/'[1]Mark Conv'!$E$5,0.01)</f>
        <v>0.08</v>
      </c>
      <c r="M112" s="128"/>
      <c r="N112" s="129"/>
      <c r="O112" s="128"/>
      <c r="P112" s="128"/>
      <c r="Q112" s="128"/>
      <c r="R112" s="128"/>
      <c r="S112" s="128"/>
      <c r="T112" s="128"/>
      <c r="U112" s="128"/>
    </row>
    <row r="113" spans="1:21" ht="18.75" x14ac:dyDescent="0.3">
      <c r="A113" s="174" t="s">
        <v>2387</v>
      </c>
      <c r="B113" s="174">
        <v>2</v>
      </c>
      <c r="C113" s="174">
        <v>5</v>
      </c>
      <c r="D113" s="173">
        <f t="shared" si="4"/>
        <v>2</v>
      </c>
      <c r="E113" s="174" t="s">
        <v>2242</v>
      </c>
      <c r="F113" s="175">
        <f t="shared" si="5"/>
        <v>2</v>
      </c>
      <c r="G113" s="174" t="s">
        <v>2241</v>
      </c>
      <c r="H113" s="175">
        <f t="shared" si="6"/>
        <v>0</v>
      </c>
      <c r="I113" s="174" t="s">
        <v>2240</v>
      </c>
      <c r="J113" s="175">
        <f t="shared" si="7"/>
        <v>0</v>
      </c>
      <c r="K113" s="174" t="s">
        <v>2239</v>
      </c>
      <c r="L113" s="173">
        <f>_xlfn.FLOOR.MATH(D113/'[1]Mark Conv'!$E$5,0.01)</f>
        <v>0.08</v>
      </c>
      <c r="M113" s="128"/>
      <c r="N113" s="129"/>
      <c r="O113" s="128"/>
      <c r="P113" s="128"/>
      <c r="Q113" s="128"/>
      <c r="R113" s="128"/>
      <c r="S113" s="128"/>
      <c r="T113" s="128"/>
      <c r="U113" s="128"/>
    </row>
    <row r="114" spans="1:21" ht="18.75" x14ac:dyDescent="0.3">
      <c r="A114" s="174" t="s">
        <v>2388</v>
      </c>
      <c r="B114" s="174">
        <v>2</v>
      </c>
      <c r="C114" s="174">
        <v>1</v>
      </c>
      <c r="D114" s="173">
        <f t="shared" si="4"/>
        <v>2</v>
      </c>
      <c r="E114" s="174" t="s">
        <v>2242</v>
      </c>
      <c r="F114" s="175">
        <f t="shared" si="5"/>
        <v>2</v>
      </c>
      <c r="G114" s="174" t="s">
        <v>2241</v>
      </c>
      <c r="H114" s="175">
        <f t="shared" si="6"/>
        <v>0</v>
      </c>
      <c r="I114" s="174" t="s">
        <v>2240</v>
      </c>
      <c r="J114" s="175">
        <f t="shared" si="7"/>
        <v>0</v>
      </c>
      <c r="K114" s="174" t="s">
        <v>2239</v>
      </c>
      <c r="L114" s="173">
        <f>_xlfn.FLOOR.MATH(D114/'[1]Mark Conv'!$E$5,0.01)</f>
        <v>0.08</v>
      </c>
      <c r="M114" s="128"/>
      <c r="N114" s="129"/>
      <c r="O114" s="128"/>
      <c r="P114" s="128"/>
      <c r="Q114" s="128"/>
      <c r="R114" s="128"/>
      <c r="S114" s="128"/>
      <c r="T114" s="128"/>
      <c r="U114" s="128"/>
    </row>
    <row r="115" spans="1:21" ht="18.75" x14ac:dyDescent="0.3">
      <c r="A115" s="174" t="s">
        <v>2389</v>
      </c>
      <c r="B115" s="174">
        <v>2</v>
      </c>
      <c r="C115" s="174">
        <v>1</v>
      </c>
      <c r="D115" s="173">
        <f t="shared" si="4"/>
        <v>2</v>
      </c>
      <c r="E115" s="174" t="s">
        <v>2242</v>
      </c>
      <c r="F115" s="175">
        <f t="shared" si="5"/>
        <v>2</v>
      </c>
      <c r="G115" s="174" t="s">
        <v>2241</v>
      </c>
      <c r="H115" s="175">
        <f t="shared" si="6"/>
        <v>0</v>
      </c>
      <c r="I115" s="174" t="s">
        <v>2240</v>
      </c>
      <c r="J115" s="175">
        <f t="shared" si="7"/>
        <v>0</v>
      </c>
      <c r="K115" s="174" t="s">
        <v>2239</v>
      </c>
      <c r="L115" s="173">
        <f>_xlfn.FLOOR.MATH(D115/'[1]Mark Conv'!$E$5,0.01)</f>
        <v>0.08</v>
      </c>
      <c r="M115" s="128"/>
      <c r="N115" s="129"/>
      <c r="O115" s="128"/>
      <c r="P115" s="128"/>
      <c r="Q115" s="128"/>
      <c r="R115" s="128"/>
      <c r="S115" s="128"/>
      <c r="T115" s="128"/>
      <c r="U115" s="128"/>
    </row>
    <row r="116" spans="1:21" ht="18.75" x14ac:dyDescent="0.3">
      <c r="A116" s="174" t="s">
        <v>2390</v>
      </c>
      <c r="B116" s="174">
        <v>2</v>
      </c>
      <c r="C116" s="174">
        <v>4</v>
      </c>
      <c r="D116" s="173">
        <f t="shared" si="4"/>
        <v>2</v>
      </c>
      <c r="E116" s="174" t="s">
        <v>2242</v>
      </c>
      <c r="F116" s="175">
        <f t="shared" si="5"/>
        <v>2</v>
      </c>
      <c r="G116" s="174" t="s">
        <v>2241</v>
      </c>
      <c r="H116" s="175">
        <f t="shared" si="6"/>
        <v>0</v>
      </c>
      <c r="I116" s="174" t="s">
        <v>2240</v>
      </c>
      <c r="J116" s="175">
        <f t="shared" si="7"/>
        <v>0</v>
      </c>
      <c r="K116" s="174" t="s">
        <v>2239</v>
      </c>
      <c r="L116" s="173">
        <f>_xlfn.FLOOR.MATH(D116/'[1]Mark Conv'!$E$5,0.01)</f>
        <v>0.08</v>
      </c>
      <c r="M116" s="128"/>
      <c r="N116" s="129"/>
      <c r="O116" s="128"/>
      <c r="P116" s="128"/>
      <c r="Q116" s="128"/>
      <c r="R116" s="128"/>
      <c r="S116" s="128"/>
      <c r="T116" s="128"/>
      <c r="U116" s="128"/>
    </row>
    <row r="117" spans="1:21" ht="18.75" x14ac:dyDescent="0.3">
      <c r="A117" s="174" t="s">
        <v>2391</v>
      </c>
      <c r="B117" s="174">
        <v>2</v>
      </c>
      <c r="C117" s="174">
        <v>10</v>
      </c>
      <c r="D117" s="173">
        <f t="shared" si="4"/>
        <v>2</v>
      </c>
      <c r="E117" s="174" t="s">
        <v>2242</v>
      </c>
      <c r="F117" s="175">
        <f t="shared" si="5"/>
        <v>2</v>
      </c>
      <c r="G117" s="174" t="s">
        <v>2241</v>
      </c>
      <c r="H117" s="175">
        <f t="shared" si="6"/>
        <v>0</v>
      </c>
      <c r="I117" s="174" t="s">
        <v>2240</v>
      </c>
      <c r="J117" s="175">
        <f t="shared" si="7"/>
        <v>0</v>
      </c>
      <c r="K117" s="174" t="s">
        <v>2239</v>
      </c>
      <c r="L117" s="173">
        <f>_xlfn.FLOOR.MATH(D117/'[1]Mark Conv'!$E$5,0.01)</f>
        <v>0.08</v>
      </c>
      <c r="M117" s="128"/>
      <c r="N117" s="129"/>
      <c r="O117" s="128"/>
      <c r="P117" s="128"/>
      <c r="Q117" s="128"/>
      <c r="R117" s="128"/>
      <c r="S117" s="128"/>
      <c r="T117" s="128"/>
      <c r="U117" s="128"/>
    </row>
    <row r="118" spans="1:21" ht="18.75" x14ac:dyDescent="0.3">
      <c r="A118" s="174" t="s">
        <v>2392</v>
      </c>
      <c r="B118" s="174">
        <v>2</v>
      </c>
      <c r="C118" s="174">
        <v>2</v>
      </c>
      <c r="D118" s="173">
        <f t="shared" si="4"/>
        <v>2</v>
      </c>
      <c r="E118" s="174" t="s">
        <v>2242</v>
      </c>
      <c r="F118" s="175">
        <f t="shared" si="5"/>
        <v>2</v>
      </c>
      <c r="G118" s="174" t="s">
        <v>2241</v>
      </c>
      <c r="H118" s="175">
        <f t="shared" si="6"/>
        <v>0</v>
      </c>
      <c r="I118" s="174" t="s">
        <v>2240</v>
      </c>
      <c r="J118" s="175">
        <f t="shared" si="7"/>
        <v>0</v>
      </c>
      <c r="K118" s="174" t="s">
        <v>2239</v>
      </c>
      <c r="L118" s="173">
        <f>_xlfn.FLOOR.MATH(D118/'[1]Mark Conv'!$E$5,0.01)</f>
        <v>0.08</v>
      </c>
      <c r="M118" s="128"/>
      <c r="N118" s="129"/>
      <c r="O118" s="128"/>
      <c r="P118" s="128"/>
      <c r="Q118" s="128"/>
      <c r="R118" s="128"/>
      <c r="S118" s="128"/>
      <c r="T118" s="128"/>
      <c r="U118" s="128"/>
    </row>
    <row r="119" spans="1:21" ht="18.75" x14ac:dyDescent="0.3">
      <c r="A119" s="174" t="s">
        <v>2393</v>
      </c>
      <c r="B119" s="174">
        <v>2</v>
      </c>
      <c r="C119" s="174">
        <v>6</v>
      </c>
      <c r="D119" s="173">
        <f t="shared" si="4"/>
        <v>2</v>
      </c>
      <c r="E119" s="174" t="s">
        <v>2242</v>
      </c>
      <c r="F119" s="175">
        <f t="shared" si="5"/>
        <v>2</v>
      </c>
      <c r="G119" s="174" t="s">
        <v>2241</v>
      </c>
      <c r="H119" s="175">
        <f t="shared" si="6"/>
        <v>0</v>
      </c>
      <c r="I119" s="174" t="s">
        <v>2240</v>
      </c>
      <c r="J119" s="175">
        <f t="shared" si="7"/>
        <v>0</v>
      </c>
      <c r="K119" s="174" t="s">
        <v>2239</v>
      </c>
      <c r="L119" s="173">
        <f>_xlfn.FLOOR.MATH(D119/'[1]Mark Conv'!$E$5,0.01)</f>
        <v>0.08</v>
      </c>
      <c r="M119" s="128"/>
      <c r="N119" s="129"/>
      <c r="O119" s="128"/>
      <c r="P119" s="128"/>
      <c r="Q119" s="128"/>
      <c r="R119" s="128"/>
      <c r="S119" s="128"/>
      <c r="T119" s="128"/>
      <c r="U119" s="128"/>
    </row>
    <row r="120" spans="1:21" ht="18.75" x14ac:dyDescent="0.3">
      <c r="A120" s="174" t="s">
        <v>2394</v>
      </c>
      <c r="B120" s="174">
        <v>2</v>
      </c>
      <c r="C120" s="174">
        <v>10</v>
      </c>
      <c r="D120" s="173">
        <f t="shared" si="4"/>
        <v>2</v>
      </c>
      <c r="E120" s="174" t="s">
        <v>2242</v>
      </c>
      <c r="F120" s="175">
        <f t="shared" si="5"/>
        <v>2</v>
      </c>
      <c r="G120" s="174" t="s">
        <v>2241</v>
      </c>
      <c r="H120" s="175">
        <f t="shared" si="6"/>
        <v>0</v>
      </c>
      <c r="I120" s="174" t="s">
        <v>2240</v>
      </c>
      <c r="J120" s="175">
        <f t="shared" si="7"/>
        <v>0</v>
      </c>
      <c r="K120" s="174" t="s">
        <v>2239</v>
      </c>
      <c r="L120" s="173">
        <f>_xlfn.FLOOR.MATH(D120/'[1]Mark Conv'!$E$5,0.01)</f>
        <v>0.08</v>
      </c>
      <c r="M120" s="128"/>
      <c r="N120" s="129"/>
      <c r="O120" s="128"/>
      <c r="P120" s="128"/>
      <c r="Q120" s="128"/>
      <c r="R120" s="128"/>
      <c r="S120" s="128"/>
      <c r="T120" s="128"/>
      <c r="U120" s="128"/>
    </row>
    <row r="121" spans="1:21" ht="18.75" x14ac:dyDescent="0.3">
      <c r="A121" s="174" t="s">
        <v>2395</v>
      </c>
      <c r="B121" s="174">
        <v>2</v>
      </c>
      <c r="C121" s="174">
        <v>10</v>
      </c>
      <c r="D121" s="173">
        <f t="shared" si="4"/>
        <v>2</v>
      </c>
      <c r="E121" s="174" t="s">
        <v>2242</v>
      </c>
      <c r="F121" s="175">
        <f t="shared" si="5"/>
        <v>2</v>
      </c>
      <c r="G121" s="174" t="s">
        <v>2241</v>
      </c>
      <c r="H121" s="175">
        <f t="shared" si="6"/>
        <v>0</v>
      </c>
      <c r="I121" s="174" t="s">
        <v>2240</v>
      </c>
      <c r="J121" s="175">
        <f t="shared" si="7"/>
        <v>0</v>
      </c>
      <c r="K121" s="174" t="s">
        <v>2239</v>
      </c>
      <c r="L121" s="173">
        <f>_xlfn.FLOOR.MATH(D121/'[1]Mark Conv'!$E$5,0.01)</f>
        <v>0.08</v>
      </c>
      <c r="M121" s="128"/>
      <c r="N121" s="129"/>
      <c r="O121" s="128"/>
      <c r="P121" s="128"/>
      <c r="Q121" s="128"/>
      <c r="R121" s="128"/>
      <c r="S121" s="128"/>
      <c r="T121" s="128"/>
      <c r="U121" s="128"/>
    </row>
    <row r="122" spans="1:21" ht="18.75" x14ac:dyDescent="0.3">
      <c r="A122" s="174" t="s">
        <v>2396</v>
      </c>
      <c r="B122" s="174">
        <v>2</v>
      </c>
      <c r="C122" s="174">
        <v>1</v>
      </c>
      <c r="D122" s="173">
        <f t="shared" si="4"/>
        <v>2</v>
      </c>
      <c r="E122" s="174" t="s">
        <v>2242</v>
      </c>
      <c r="F122" s="175">
        <f t="shared" si="5"/>
        <v>2</v>
      </c>
      <c r="G122" s="174" t="s">
        <v>2241</v>
      </c>
      <c r="H122" s="175">
        <f t="shared" si="6"/>
        <v>0</v>
      </c>
      <c r="I122" s="174" t="s">
        <v>2240</v>
      </c>
      <c r="J122" s="175">
        <f t="shared" si="7"/>
        <v>0</v>
      </c>
      <c r="K122" s="174" t="s">
        <v>2239</v>
      </c>
      <c r="L122" s="173">
        <f>_xlfn.FLOOR.MATH(D122/'[1]Mark Conv'!$E$5,0.01)</f>
        <v>0.08</v>
      </c>
      <c r="M122" s="128"/>
      <c r="N122" s="129"/>
      <c r="O122" s="128"/>
      <c r="P122" s="128"/>
      <c r="Q122" s="128"/>
      <c r="R122" s="128"/>
      <c r="S122" s="128"/>
      <c r="T122" s="128"/>
      <c r="U122" s="128"/>
    </row>
    <row r="123" spans="1:21" ht="18.75" x14ac:dyDescent="0.3">
      <c r="A123" s="174" t="s">
        <v>2397</v>
      </c>
      <c r="B123" s="174">
        <v>2</v>
      </c>
      <c r="C123" s="174">
        <v>5</v>
      </c>
      <c r="D123" s="173">
        <f t="shared" si="4"/>
        <v>2</v>
      </c>
      <c r="E123" s="174" t="s">
        <v>2242</v>
      </c>
      <c r="F123" s="175">
        <f t="shared" si="5"/>
        <v>2</v>
      </c>
      <c r="G123" s="174" t="s">
        <v>2241</v>
      </c>
      <c r="H123" s="175">
        <f t="shared" si="6"/>
        <v>0</v>
      </c>
      <c r="I123" s="174" t="s">
        <v>2240</v>
      </c>
      <c r="J123" s="175">
        <f t="shared" si="7"/>
        <v>0</v>
      </c>
      <c r="K123" s="174" t="s">
        <v>2239</v>
      </c>
      <c r="L123" s="173">
        <f>_xlfn.FLOOR.MATH(D123/'[1]Mark Conv'!$E$5,0.01)</f>
        <v>0.08</v>
      </c>
      <c r="M123" s="128"/>
      <c r="N123" s="129"/>
      <c r="O123" s="128"/>
      <c r="P123" s="128"/>
      <c r="Q123" s="128"/>
      <c r="R123" s="128"/>
      <c r="S123" s="128"/>
      <c r="T123" s="128"/>
      <c r="U123" s="128"/>
    </row>
    <row r="124" spans="1:21" ht="18.75" x14ac:dyDescent="0.3">
      <c r="A124" s="174" t="s">
        <v>2398</v>
      </c>
      <c r="B124" s="174">
        <v>2</v>
      </c>
      <c r="C124" s="174">
        <v>20</v>
      </c>
      <c r="D124" s="173">
        <f t="shared" si="4"/>
        <v>2</v>
      </c>
      <c r="E124" s="174" t="s">
        <v>2242</v>
      </c>
      <c r="F124" s="175">
        <f t="shared" si="5"/>
        <v>2</v>
      </c>
      <c r="G124" s="174" t="s">
        <v>2241</v>
      </c>
      <c r="H124" s="175">
        <f t="shared" si="6"/>
        <v>0</v>
      </c>
      <c r="I124" s="174" t="s">
        <v>2240</v>
      </c>
      <c r="J124" s="175">
        <f t="shared" si="7"/>
        <v>0</v>
      </c>
      <c r="K124" s="174" t="s">
        <v>2239</v>
      </c>
      <c r="L124" s="173">
        <f>_xlfn.FLOOR.MATH(D124/'[1]Mark Conv'!$E$5,0.01)</f>
        <v>0.08</v>
      </c>
      <c r="M124" s="128"/>
      <c r="N124" s="129"/>
      <c r="O124" s="128"/>
      <c r="P124" s="128"/>
      <c r="Q124" s="128"/>
      <c r="R124" s="128"/>
      <c r="S124" s="128"/>
      <c r="T124" s="128"/>
      <c r="U124" s="128"/>
    </row>
    <row r="125" spans="1:21" ht="18.75" x14ac:dyDescent="0.3">
      <c r="A125" s="174" t="s">
        <v>2399</v>
      </c>
      <c r="B125" s="174">
        <v>2</v>
      </c>
      <c r="C125" s="174">
        <v>3</v>
      </c>
      <c r="D125" s="173">
        <f t="shared" si="4"/>
        <v>2</v>
      </c>
      <c r="E125" s="174" t="s">
        <v>2242</v>
      </c>
      <c r="F125" s="175">
        <f t="shared" si="5"/>
        <v>2</v>
      </c>
      <c r="G125" s="174" t="s">
        <v>2241</v>
      </c>
      <c r="H125" s="175">
        <f t="shared" si="6"/>
        <v>0</v>
      </c>
      <c r="I125" s="174" t="s">
        <v>2240</v>
      </c>
      <c r="J125" s="175">
        <f t="shared" si="7"/>
        <v>0</v>
      </c>
      <c r="K125" s="174" t="s">
        <v>2239</v>
      </c>
      <c r="L125" s="173">
        <f>_xlfn.FLOOR.MATH(D125/'[1]Mark Conv'!$E$5,0.01)</f>
        <v>0.08</v>
      </c>
      <c r="M125" s="128"/>
      <c r="N125" s="129"/>
      <c r="O125" s="128"/>
      <c r="P125" s="128"/>
      <c r="Q125" s="128"/>
      <c r="R125" s="128"/>
      <c r="S125" s="128"/>
      <c r="T125" s="128"/>
      <c r="U125" s="128"/>
    </row>
    <row r="126" spans="1:21" ht="18.75" x14ac:dyDescent="0.3">
      <c r="A126" s="174" t="s">
        <v>2400</v>
      </c>
      <c r="B126" s="174">
        <v>1</v>
      </c>
      <c r="C126" s="174">
        <v>1</v>
      </c>
      <c r="D126" s="173">
        <f t="shared" si="4"/>
        <v>1</v>
      </c>
      <c r="E126" s="174" t="s">
        <v>2242</v>
      </c>
      <c r="F126" s="175">
        <f t="shared" si="5"/>
        <v>1</v>
      </c>
      <c r="G126" s="174" t="s">
        <v>2241</v>
      </c>
      <c r="H126" s="175">
        <f t="shared" si="6"/>
        <v>0</v>
      </c>
      <c r="I126" s="174" t="s">
        <v>2240</v>
      </c>
      <c r="J126" s="175">
        <f t="shared" si="7"/>
        <v>0</v>
      </c>
      <c r="K126" s="174" t="s">
        <v>2239</v>
      </c>
      <c r="L126" s="173">
        <f>_xlfn.FLOOR.MATH(D126/'[1]Mark Conv'!$E$5,0.01)</f>
        <v>0.04</v>
      </c>
      <c r="M126" s="128"/>
      <c r="N126" s="129"/>
      <c r="O126" s="128"/>
      <c r="P126" s="128"/>
      <c r="Q126" s="128"/>
      <c r="R126" s="128"/>
      <c r="S126" s="128"/>
      <c r="T126" s="128"/>
      <c r="U126" s="128"/>
    </row>
    <row r="127" spans="1:21" ht="18.75" x14ac:dyDescent="0.3">
      <c r="A127" s="174" t="s">
        <v>2401</v>
      </c>
      <c r="B127" s="174">
        <v>1</v>
      </c>
      <c r="C127" s="174">
        <v>2</v>
      </c>
      <c r="D127" s="173">
        <f t="shared" si="4"/>
        <v>1</v>
      </c>
      <c r="E127" s="174" t="s">
        <v>2242</v>
      </c>
      <c r="F127" s="175">
        <f t="shared" si="5"/>
        <v>1</v>
      </c>
      <c r="G127" s="174" t="s">
        <v>2241</v>
      </c>
      <c r="H127" s="175">
        <f t="shared" si="6"/>
        <v>0</v>
      </c>
      <c r="I127" s="174" t="s">
        <v>2240</v>
      </c>
      <c r="J127" s="175">
        <f t="shared" si="7"/>
        <v>0</v>
      </c>
      <c r="K127" s="174" t="s">
        <v>2239</v>
      </c>
      <c r="L127" s="173">
        <f>_xlfn.FLOOR.MATH(D127/'[1]Mark Conv'!$E$5,0.01)</f>
        <v>0.04</v>
      </c>
      <c r="M127" s="128"/>
      <c r="N127" s="129"/>
      <c r="O127" s="128"/>
      <c r="P127" s="128"/>
      <c r="Q127" s="128"/>
      <c r="R127" s="128"/>
      <c r="S127" s="128"/>
      <c r="T127" s="128"/>
      <c r="U127" s="128"/>
    </row>
    <row r="128" spans="1:21" ht="18.75" x14ac:dyDescent="0.3">
      <c r="A128" s="174" t="s">
        <v>2402</v>
      </c>
      <c r="B128" s="174">
        <v>1</v>
      </c>
      <c r="C128" s="174">
        <v>7</v>
      </c>
      <c r="D128" s="173">
        <f t="shared" si="4"/>
        <v>1</v>
      </c>
      <c r="E128" s="174" t="s">
        <v>2242</v>
      </c>
      <c r="F128" s="175">
        <f t="shared" si="5"/>
        <v>1</v>
      </c>
      <c r="G128" s="174" t="s">
        <v>2241</v>
      </c>
      <c r="H128" s="175">
        <f t="shared" si="6"/>
        <v>0</v>
      </c>
      <c r="I128" s="174" t="s">
        <v>2240</v>
      </c>
      <c r="J128" s="175">
        <f t="shared" si="7"/>
        <v>0</v>
      </c>
      <c r="K128" s="174" t="s">
        <v>2239</v>
      </c>
      <c r="L128" s="173">
        <f>_xlfn.FLOOR.MATH(D128/'[1]Mark Conv'!$E$5,0.01)</f>
        <v>0.04</v>
      </c>
      <c r="M128" s="128"/>
      <c r="N128" s="129"/>
      <c r="O128" s="128"/>
      <c r="P128" s="128"/>
      <c r="Q128" s="128"/>
      <c r="R128" s="128"/>
      <c r="S128" s="128"/>
      <c r="T128" s="128"/>
      <c r="U128" s="128"/>
    </row>
    <row r="129" spans="1:21" ht="18.75" x14ac:dyDescent="0.3">
      <c r="A129" s="174" t="s">
        <v>2403</v>
      </c>
      <c r="B129" s="174">
        <v>1</v>
      </c>
      <c r="C129" s="174">
        <v>0</v>
      </c>
      <c r="D129" s="173">
        <f t="shared" si="4"/>
        <v>1</v>
      </c>
      <c r="E129" s="174" t="s">
        <v>2242</v>
      </c>
      <c r="F129" s="175">
        <f t="shared" si="5"/>
        <v>1</v>
      </c>
      <c r="G129" s="174" t="s">
        <v>2241</v>
      </c>
      <c r="H129" s="175">
        <f t="shared" si="6"/>
        <v>0</v>
      </c>
      <c r="I129" s="174" t="s">
        <v>2240</v>
      </c>
      <c r="J129" s="175">
        <f t="shared" si="7"/>
        <v>0</v>
      </c>
      <c r="K129" s="174" t="s">
        <v>2239</v>
      </c>
      <c r="L129" s="173">
        <f>_xlfn.FLOOR.MATH(D129/'[1]Mark Conv'!$E$5,0.01)</f>
        <v>0.04</v>
      </c>
      <c r="M129" s="128"/>
      <c r="N129" s="129"/>
      <c r="O129" s="128"/>
      <c r="P129" s="128"/>
      <c r="Q129" s="128"/>
      <c r="R129" s="128"/>
      <c r="S129" s="128"/>
      <c r="T129" s="128"/>
      <c r="U129" s="128"/>
    </row>
    <row r="130" spans="1:21" ht="18.75" x14ac:dyDescent="0.3">
      <c r="A130" s="174" t="s">
        <v>2404</v>
      </c>
      <c r="B130" s="174">
        <v>1</v>
      </c>
      <c r="C130" s="174">
        <v>5</v>
      </c>
      <c r="D130" s="173">
        <f t="shared" si="4"/>
        <v>1</v>
      </c>
      <c r="E130" s="174" t="s">
        <v>2242</v>
      </c>
      <c r="F130" s="175">
        <f t="shared" si="5"/>
        <v>1</v>
      </c>
      <c r="G130" s="174" t="s">
        <v>2241</v>
      </c>
      <c r="H130" s="175">
        <f t="shared" si="6"/>
        <v>0</v>
      </c>
      <c r="I130" s="174" t="s">
        <v>2240</v>
      </c>
      <c r="J130" s="175">
        <f t="shared" si="7"/>
        <v>0</v>
      </c>
      <c r="K130" s="174" t="s">
        <v>2239</v>
      </c>
      <c r="L130" s="173">
        <f>_xlfn.FLOOR.MATH(D130/'[1]Mark Conv'!$E$5,0.01)</f>
        <v>0.04</v>
      </c>
      <c r="M130" s="128"/>
      <c r="N130" s="129"/>
      <c r="O130" s="128"/>
      <c r="P130" s="128"/>
      <c r="Q130" s="128"/>
      <c r="R130" s="128"/>
      <c r="S130" s="128"/>
      <c r="T130" s="128"/>
      <c r="U130" s="128"/>
    </row>
    <row r="131" spans="1:21" ht="18.75" x14ac:dyDescent="0.3">
      <c r="A131" s="174" t="s">
        <v>2405</v>
      </c>
      <c r="B131" s="174">
        <v>1</v>
      </c>
      <c r="C131" s="174">
        <v>1</v>
      </c>
      <c r="D131" s="173">
        <f t="shared" ref="D131:D189" si="8">B131*$O$6</f>
        <v>1</v>
      </c>
      <c r="E131" s="174" t="s">
        <v>2242</v>
      </c>
      <c r="F131" s="175">
        <f t="shared" ref="F131:F189" si="9">_xlfn.FLOOR.MATH(D131,1)</f>
        <v>1</v>
      </c>
      <c r="G131" s="174" t="s">
        <v>2241</v>
      </c>
      <c r="H131" s="175">
        <f t="shared" ref="H131:H189" si="10">_xlfn.FLOOR.MATH(((D131-F131)*10), 1)</f>
        <v>0</v>
      </c>
      <c r="I131" s="174" t="s">
        <v>2240</v>
      </c>
      <c r="J131" s="175">
        <f t="shared" ref="J131:J189" si="11">((D131-F131)*10-H131)*10</f>
        <v>0</v>
      </c>
      <c r="K131" s="174" t="s">
        <v>2239</v>
      </c>
      <c r="L131" s="173">
        <f>_xlfn.FLOOR.MATH(D131/'[1]Mark Conv'!$E$5,0.01)</f>
        <v>0.04</v>
      </c>
      <c r="M131" s="128"/>
      <c r="N131" s="129"/>
      <c r="O131" s="128"/>
      <c r="P131" s="128"/>
      <c r="Q131" s="128"/>
      <c r="R131" s="128"/>
      <c r="S131" s="128"/>
      <c r="T131" s="128"/>
      <c r="U131" s="128"/>
    </row>
    <row r="132" spans="1:21" ht="18.75" x14ac:dyDescent="0.3">
      <c r="A132" s="174" t="s">
        <v>2406</v>
      </c>
      <c r="B132" s="174">
        <v>1</v>
      </c>
      <c r="C132" s="174">
        <v>2</v>
      </c>
      <c r="D132" s="173">
        <f t="shared" si="8"/>
        <v>1</v>
      </c>
      <c r="E132" s="174" t="s">
        <v>2242</v>
      </c>
      <c r="F132" s="175">
        <f t="shared" si="9"/>
        <v>1</v>
      </c>
      <c r="G132" s="174" t="s">
        <v>2241</v>
      </c>
      <c r="H132" s="175">
        <f t="shared" si="10"/>
        <v>0</v>
      </c>
      <c r="I132" s="174" t="s">
        <v>2240</v>
      </c>
      <c r="J132" s="175">
        <f t="shared" si="11"/>
        <v>0</v>
      </c>
      <c r="K132" s="174" t="s">
        <v>2239</v>
      </c>
      <c r="L132" s="173">
        <f>_xlfn.FLOOR.MATH(D132/'[1]Mark Conv'!$E$5,0.01)</f>
        <v>0.04</v>
      </c>
      <c r="M132" s="128"/>
      <c r="N132" s="129"/>
      <c r="O132" s="128"/>
      <c r="P132" s="128"/>
      <c r="Q132" s="128"/>
      <c r="R132" s="128"/>
      <c r="S132" s="128"/>
      <c r="T132" s="128"/>
      <c r="U132" s="128"/>
    </row>
    <row r="133" spans="1:21" ht="18.75" x14ac:dyDescent="0.3">
      <c r="A133" s="174" t="s">
        <v>2407</v>
      </c>
      <c r="B133" s="174">
        <v>1</v>
      </c>
      <c r="C133" s="174">
        <v>1</v>
      </c>
      <c r="D133" s="173">
        <f t="shared" si="8"/>
        <v>1</v>
      </c>
      <c r="E133" s="174" t="s">
        <v>2242</v>
      </c>
      <c r="F133" s="175">
        <f t="shared" si="9"/>
        <v>1</v>
      </c>
      <c r="G133" s="174" t="s">
        <v>2241</v>
      </c>
      <c r="H133" s="175">
        <f t="shared" si="10"/>
        <v>0</v>
      </c>
      <c r="I133" s="174" t="s">
        <v>2240</v>
      </c>
      <c r="J133" s="175">
        <f t="shared" si="11"/>
        <v>0</v>
      </c>
      <c r="K133" s="174" t="s">
        <v>2239</v>
      </c>
      <c r="L133" s="173">
        <f>_xlfn.FLOOR.MATH(D133/'[1]Mark Conv'!$E$5,0.01)</f>
        <v>0.04</v>
      </c>
      <c r="M133" s="128"/>
      <c r="N133" s="129"/>
      <c r="O133" s="128"/>
      <c r="P133" s="128"/>
      <c r="Q133" s="128"/>
      <c r="R133" s="128"/>
      <c r="S133" s="128"/>
      <c r="T133" s="128"/>
      <c r="U133" s="128"/>
    </row>
    <row r="134" spans="1:21" ht="18.75" x14ac:dyDescent="0.3">
      <c r="A134" s="174" t="s">
        <v>2408</v>
      </c>
      <c r="B134" s="174">
        <v>1</v>
      </c>
      <c r="C134" s="174">
        <v>1</v>
      </c>
      <c r="D134" s="173">
        <f t="shared" si="8"/>
        <v>1</v>
      </c>
      <c r="E134" s="174" t="s">
        <v>2242</v>
      </c>
      <c r="F134" s="175">
        <f t="shared" si="9"/>
        <v>1</v>
      </c>
      <c r="G134" s="174" t="s">
        <v>2241</v>
      </c>
      <c r="H134" s="175">
        <f t="shared" si="10"/>
        <v>0</v>
      </c>
      <c r="I134" s="174" t="s">
        <v>2240</v>
      </c>
      <c r="J134" s="175">
        <f t="shared" si="11"/>
        <v>0</v>
      </c>
      <c r="K134" s="174" t="s">
        <v>2239</v>
      </c>
      <c r="L134" s="173">
        <f>_xlfn.FLOOR.MATH(D134/'[1]Mark Conv'!$E$5,0.01)</f>
        <v>0.04</v>
      </c>
      <c r="M134" s="128"/>
      <c r="N134" s="129"/>
      <c r="O134" s="128"/>
      <c r="P134" s="128"/>
      <c r="Q134" s="128"/>
      <c r="R134" s="128"/>
      <c r="S134" s="128"/>
      <c r="T134" s="128"/>
      <c r="U134" s="128"/>
    </row>
    <row r="135" spans="1:21" ht="18.75" x14ac:dyDescent="0.3">
      <c r="A135" s="174" t="s">
        <v>2409</v>
      </c>
      <c r="B135" s="174">
        <v>1</v>
      </c>
      <c r="C135" s="174">
        <v>8</v>
      </c>
      <c r="D135" s="173">
        <f t="shared" si="8"/>
        <v>1</v>
      </c>
      <c r="E135" s="174" t="s">
        <v>2242</v>
      </c>
      <c r="F135" s="175">
        <f t="shared" si="9"/>
        <v>1</v>
      </c>
      <c r="G135" s="174" t="s">
        <v>2241</v>
      </c>
      <c r="H135" s="175">
        <f t="shared" si="10"/>
        <v>0</v>
      </c>
      <c r="I135" s="174" t="s">
        <v>2240</v>
      </c>
      <c r="J135" s="175">
        <f t="shared" si="11"/>
        <v>0</v>
      </c>
      <c r="K135" s="174" t="s">
        <v>2239</v>
      </c>
      <c r="L135" s="173">
        <f>_xlfn.FLOOR.MATH(D135/'[1]Mark Conv'!$E$5,0.01)</f>
        <v>0.04</v>
      </c>
      <c r="M135" s="128"/>
      <c r="N135" s="129"/>
      <c r="O135" s="128"/>
      <c r="P135" s="128"/>
      <c r="Q135" s="128"/>
      <c r="R135" s="128"/>
      <c r="S135" s="128"/>
      <c r="T135" s="128"/>
      <c r="U135" s="128"/>
    </row>
    <row r="136" spans="1:21" ht="18.75" x14ac:dyDescent="0.3">
      <c r="A136" s="174" t="s">
        <v>2410</v>
      </c>
      <c r="B136" s="174">
        <v>1</v>
      </c>
      <c r="C136" s="177">
        <v>1.5</v>
      </c>
      <c r="D136" s="173">
        <f t="shared" si="8"/>
        <v>1</v>
      </c>
      <c r="E136" s="174" t="s">
        <v>2242</v>
      </c>
      <c r="F136" s="175">
        <f t="shared" si="9"/>
        <v>1</v>
      </c>
      <c r="G136" s="174" t="s">
        <v>2241</v>
      </c>
      <c r="H136" s="175">
        <f t="shared" si="10"/>
        <v>0</v>
      </c>
      <c r="I136" s="174" t="s">
        <v>2240</v>
      </c>
      <c r="J136" s="175">
        <f t="shared" si="11"/>
        <v>0</v>
      </c>
      <c r="K136" s="174" t="s">
        <v>2239</v>
      </c>
      <c r="L136" s="173">
        <f>_xlfn.FLOOR.MATH(D136/'[1]Mark Conv'!$E$5,0.01)</f>
        <v>0.04</v>
      </c>
      <c r="M136" s="128"/>
      <c r="N136" s="129"/>
      <c r="O136" s="128"/>
      <c r="P136" s="128"/>
      <c r="Q136" s="128"/>
      <c r="R136" s="128"/>
      <c r="S136" s="128"/>
      <c r="T136" s="128"/>
      <c r="U136" s="128"/>
    </row>
    <row r="137" spans="1:21" ht="18.75" x14ac:dyDescent="0.3">
      <c r="A137" s="174" t="s">
        <v>2411</v>
      </c>
      <c r="B137" s="174">
        <v>1</v>
      </c>
      <c r="C137" s="174">
        <v>0.5</v>
      </c>
      <c r="D137" s="173">
        <f t="shared" si="8"/>
        <v>1</v>
      </c>
      <c r="E137" s="174" t="s">
        <v>2242</v>
      </c>
      <c r="F137" s="175">
        <f t="shared" si="9"/>
        <v>1</v>
      </c>
      <c r="G137" s="174" t="s">
        <v>2241</v>
      </c>
      <c r="H137" s="175">
        <f t="shared" si="10"/>
        <v>0</v>
      </c>
      <c r="I137" s="174" t="s">
        <v>2240</v>
      </c>
      <c r="J137" s="175">
        <f t="shared" si="11"/>
        <v>0</v>
      </c>
      <c r="K137" s="174" t="s">
        <v>2239</v>
      </c>
      <c r="L137" s="173">
        <f>_xlfn.FLOOR.MATH(D137/'[1]Mark Conv'!$E$5,0.01)</f>
        <v>0.04</v>
      </c>
      <c r="M137" s="128"/>
      <c r="N137" s="129"/>
      <c r="O137" s="128"/>
      <c r="P137" s="128"/>
      <c r="Q137" s="128"/>
      <c r="R137" s="128"/>
      <c r="S137" s="128"/>
      <c r="T137" s="128"/>
      <c r="U137" s="128"/>
    </row>
    <row r="138" spans="1:21" ht="18.75" x14ac:dyDescent="0.3">
      <c r="A138" s="174" t="s">
        <v>2412</v>
      </c>
      <c r="B138" s="174">
        <v>1</v>
      </c>
      <c r="C138" s="174">
        <v>4</v>
      </c>
      <c r="D138" s="173">
        <f t="shared" si="8"/>
        <v>1</v>
      </c>
      <c r="E138" s="174" t="s">
        <v>2242</v>
      </c>
      <c r="F138" s="175">
        <f t="shared" si="9"/>
        <v>1</v>
      </c>
      <c r="G138" s="174" t="s">
        <v>2241</v>
      </c>
      <c r="H138" s="175">
        <f t="shared" si="10"/>
        <v>0</v>
      </c>
      <c r="I138" s="174" t="s">
        <v>2240</v>
      </c>
      <c r="J138" s="175">
        <f t="shared" si="11"/>
        <v>0</v>
      </c>
      <c r="K138" s="174" t="s">
        <v>2239</v>
      </c>
      <c r="L138" s="173">
        <f>_xlfn.FLOOR.MATH(D138/'[1]Mark Conv'!$E$5,0.01)</f>
        <v>0.04</v>
      </c>
      <c r="M138" s="128"/>
      <c r="N138" s="129"/>
      <c r="O138" s="128"/>
      <c r="P138" s="128"/>
      <c r="Q138" s="128"/>
      <c r="R138" s="128"/>
      <c r="S138" s="128"/>
      <c r="T138" s="128"/>
      <c r="U138" s="128"/>
    </row>
    <row r="139" spans="1:21" ht="18.75" x14ac:dyDescent="0.3">
      <c r="A139" s="174" t="s">
        <v>2413</v>
      </c>
      <c r="B139" s="174">
        <v>1</v>
      </c>
      <c r="C139" s="174">
        <v>3</v>
      </c>
      <c r="D139" s="173">
        <f t="shared" si="8"/>
        <v>1</v>
      </c>
      <c r="E139" s="174" t="s">
        <v>2242</v>
      </c>
      <c r="F139" s="175">
        <f t="shared" si="9"/>
        <v>1</v>
      </c>
      <c r="G139" s="174" t="s">
        <v>2241</v>
      </c>
      <c r="H139" s="175">
        <f t="shared" si="10"/>
        <v>0</v>
      </c>
      <c r="I139" s="174" t="s">
        <v>2240</v>
      </c>
      <c r="J139" s="175">
        <f t="shared" si="11"/>
        <v>0</v>
      </c>
      <c r="K139" s="174" t="s">
        <v>2239</v>
      </c>
      <c r="L139" s="173">
        <f>_xlfn.FLOOR.MATH(D139/'[1]Mark Conv'!$E$5,0.01)</f>
        <v>0.04</v>
      </c>
      <c r="M139" s="128"/>
      <c r="N139" s="129"/>
      <c r="O139" s="128"/>
      <c r="P139" s="128"/>
      <c r="Q139" s="128"/>
      <c r="R139" s="128"/>
      <c r="S139" s="128"/>
      <c r="T139" s="128"/>
      <c r="U139" s="128"/>
    </row>
    <row r="140" spans="1:21" ht="18.75" x14ac:dyDescent="0.3">
      <c r="A140" s="174" t="s">
        <v>2414</v>
      </c>
      <c r="B140" s="174">
        <v>1</v>
      </c>
      <c r="C140" s="174">
        <v>3</v>
      </c>
      <c r="D140" s="173">
        <f t="shared" si="8"/>
        <v>1</v>
      </c>
      <c r="E140" s="174" t="s">
        <v>2242</v>
      </c>
      <c r="F140" s="175">
        <f t="shared" si="9"/>
        <v>1</v>
      </c>
      <c r="G140" s="174" t="s">
        <v>2241</v>
      </c>
      <c r="H140" s="175">
        <f t="shared" si="10"/>
        <v>0</v>
      </c>
      <c r="I140" s="174" t="s">
        <v>2240</v>
      </c>
      <c r="J140" s="175">
        <f t="shared" si="11"/>
        <v>0</v>
      </c>
      <c r="K140" s="174" t="s">
        <v>2239</v>
      </c>
      <c r="L140" s="173">
        <f>_xlfn.FLOOR.MATH(D140/'[1]Mark Conv'!$E$5,0.01)</f>
        <v>0.04</v>
      </c>
      <c r="M140" s="128"/>
      <c r="N140" s="129"/>
      <c r="O140" s="128"/>
      <c r="P140" s="128"/>
      <c r="Q140" s="128"/>
      <c r="R140" s="128"/>
      <c r="S140" s="128"/>
      <c r="T140" s="128"/>
      <c r="U140" s="128"/>
    </row>
    <row r="141" spans="1:21" ht="18.75" x14ac:dyDescent="0.3">
      <c r="A141" s="174" t="s">
        <v>2415</v>
      </c>
      <c r="B141" s="174">
        <v>1</v>
      </c>
      <c r="C141" s="174">
        <v>1</v>
      </c>
      <c r="D141" s="173">
        <f t="shared" si="8"/>
        <v>1</v>
      </c>
      <c r="E141" s="174" t="s">
        <v>2242</v>
      </c>
      <c r="F141" s="175">
        <f t="shared" si="9"/>
        <v>1</v>
      </c>
      <c r="G141" s="174" t="s">
        <v>2241</v>
      </c>
      <c r="H141" s="175">
        <f t="shared" si="10"/>
        <v>0</v>
      </c>
      <c r="I141" s="174" t="s">
        <v>2240</v>
      </c>
      <c r="J141" s="175">
        <f t="shared" si="11"/>
        <v>0</v>
      </c>
      <c r="K141" s="174" t="s">
        <v>2239</v>
      </c>
      <c r="L141" s="173">
        <f>_xlfn.FLOOR.MATH(D141/'[1]Mark Conv'!$E$5,0.01)</f>
        <v>0.04</v>
      </c>
      <c r="M141" s="128"/>
      <c r="N141" s="129"/>
      <c r="O141" s="128"/>
      <c r="P141" s="128"/>
      <c r="Q141" s="128"/>
      <c r="R141" s="128"/>
      <c r="S141" s="128"/>
      <c r="T141" s="128"/>
      <c r="U141" s="128"/>
    </row>
    <row r="142" spans="1:21" ht="18.75" x14ac:dyDescent="0.3">
      <c r="A142" s="174" t="s">
        <v>2416</v>
      </c>
      <c r="B142" s="174">
        <v>1</v>
      </c>
      <c r="C142" s="174">
        <v>4</v>
      </c>
      <c r="D142" s="173">
        <f t="shared" si="8"/>
        <v>1</v>
      </c>
      <c r="E142" s="174" t="s">
        <v>2242</v>
      </c>
      <c r="F142" s="175">
        <f t="shared" si="9"/>
        <v>1</v>
      </c>
      <c r="G142" s="174" t="s">
        <v>2241</v>
      </c>
      <c r="H142" s="175">
        <f t="shared" si="10"/>
        <v>0</v>
      </c>
      <c r="I142" s="174" t="s">
        <v>2240</v>
      </c>
      <c r="J142" s="175">
        <f t="shared" si="11"/>
        <v>0</v>
      </c>
      <c r="K142" s="174" t="s">
        <v>2239</v>
      </c>
      <c r="L142" s="173">
        <f>_xlfn.FLOOR.MATH(D142/'[1]Mark Conv'!$E$5,0.01)</f>
        <v>0.04</v>
      </c>
      <c r="M142" s="128"/>
      <c r="N142" s="129"/>
      <c r="O142" s="128"/>
      <c r="P142" s="128"/>
      <c r="Q142" s="128"/>
      <c r="R142" s="128"/>
      <c r="S142" s="128"/>
      <c r="T142" s="128"/>
      <c r="U142" s="128"/>
    </row>
    <row r="143" spans="1:21" ht="18.75" x14ac:dyDescent="0.3">
      <c r="A143" s="174" t="s">
        <v>2417</v>
      </c>
      <c r="B143" s="174">
        <v>1</v>
      </c>
      <c r="C143" s="174">
        <v>10</v>
      </c>
      <c r="D143" s="173">
        <f t="shared" si="8"/>
        <v>1</v>
      </c>
      <c r="E143" s="174" t="s">
        <v>2242</v>
      </c>
      <c r="F143" s="175">
        <f t="shared" si="9"/>
        <v>1</v>
      </c>
      <c r="G143" s="174" t="s">
        <v>2241</v>
      </c>
      <c r="H143" s="175">
        <f t="shared" si="10"/>
        <v>0</v>
      </c>
      <c r="I143" s="174" t="s">
        <v>2240</v>
      </c>
      <c r="J143" s="175">
        <f t="shared" si="11"/>
        <v>0</v>
      </c>
      <c r="K143" s="174" t="s">
        <v>2239</v>
      </c>
      <c r="L143" s="173">
        <f>_xlfn.FLOOR.MATH(D143/'[1]Mark Conv'!$E$5,0.01)</f>
        <v>0.04</v>
      </c>
      <c r="M143" s="128"/>
      <c r="N143" s="129"/>
      <c r="O143" s="128"/>
      <c r="P143" s="128"/>
      <c r="Q143" s="128"/>
      <c r="R143" s="128"/>
      <c r="S143" s="128"/>
      <c r="T143" s="128"/>
      <c r="U143" s="128"/>
    </row>
    <row r="144" spans="1:21" ht="18.75" x14ac:dyDescent="0.3">
      <c r="A144" s="174" t="s">
        <v>2418</v>
      </c>
      <c r="B144" s="174">
        <v>1</v>
      </c>
      <c r="C144" s="174">
        <v>2</v>
      </c>
      <c r="D144" s="173">
        <f t="shared" si="8"/>
        <v>1</v>
      </c>
      <c r="E144" s="174" t="s">
        <v>2242</v>
      </c>
      <c r="F144" s="175">
        <f t="shared" si="9"/>
        <v>1</v>
      </c>
      <c r="G144" s="174" t="s">
        <v>2241</v>
      </c>
      <c r="H144" s="175">
        <f t="shared" si="10"/>
        <v>0</v>
      </c>
      <c r="I144" s="174" t="s">
        <v>2240</v>
      </c>
      <c r="J144" s="175">
        <f t="shared" si="11"/>
        <v>0</v>
      </c>
      <c r="K144" s="174" t="s">
        <v>2239</v>
      </c>
      <c r="L144" s="173">
        <f>_xlfn.FLOOR.MATH(D144/'[1]Mark Conv'!$E$5,0.01)</f>
        <v>0.04</v>
      </c>
      <c r="M144" s="128"/>
      <c r="N144" s="129"/>
      <c r="O144" s="128"/>
      <c r="P144" s="128"/>
      <c r="Q144" s="128"/>
      <c r="R144" s="128"/>
      <c r="S144" s="128"/>
      <c r="T144" s="128"/>
      <c r="U144" s="128"/>
    </row>
    <row r="145" spans="1:21" ht="18.75" x14ac:dyDescent="0.3">
      <c r="A145" s="174" t="s">
        <v>2419</v>
      </c>
      <c r="B145" s="174">
        <v>1</v>
      </c>
      <c r="C145" s="174">
        <v>3</v>
      </c>
      <c r="D145" s="173">
        <f t="shared" si="8"/>
        <v>1</v>
      </c>
      <c r="E145" s="174" t="s">
        <v>2242</v>
      </c>
      <c r="F145" s="175">
        <f t="shared" si="9"/>
        <v>1</v>
      </c>
      <c r="G145" s="174" t="s">
        <v>2241</v>
      </c>
      <c r="H145" s="175">
        <f t="shared" si="10"/>
        <v>0</v>
      </c>
      <c r="I145" s="174" t="s">
        <v>2240</v>
      </c>
      <c r="J145" s="175">
        <f t="shared" si="11"/>
        <v>0</v>
      </c>
      <c r="K145" s="174" t="s">
        <v>2239</v>
      </c>
      <c r="L145" s="173">
        <f>_xlfn.FLOOR.MATH(D145/'[1]Mark Conv'!$E$5,0.01)</f>
        <v>0.04</v>
      </c>
      <c r="M145" s="128"/>
      <c r="N145" s="129"/>
      <c r="O145" s="128"/>
      <c r="P145" s="128"/>
      <c r="Q145" s="128"/>
      <c r="R145" s="128"/>
      <c r="S145" s="128"/>
      <c r="T145" s="128"/>
      <c r="U145" s="128"/>
    </row>
    <row r="146" spans="1:21" ht="18.75" x14ac:dyDescent="0.3">
      <c r="A146" s="174" t="s">
        <v>2420</v>
      </c>
      <c r="B146" s="174">
        <v>1</v>
      </c>
      <c r="C146" s="174">
        <v>5</v>
      </c>
      <c r="D146" s="173">
        <f t="shared" si="8"/>
        <v>1</v>
      </c>
      <c r="E146" s="174" t="s">
        <v>2242</v>
      </c>
      <c r="F146" s="175">
        <f t="shared" si="9"/>
        <v>1</v>
      </c>
      <c r="G146" s="174" t="s">
        <v>2241</v>
      </c>
      <c r="H146" s="175">
        <f t="shared" si="10"/>
        <v>0</v>
      </c>
      <c r="I146" s="174" t="s">
        <v>2240</v>
      </c>
      <c r="J146" s="175">
        <f t="shared" si="11"/>
        <v>0</v>
      </c>
      <c r="K146" s="174" t="s">
        <v>2239</v>
      </c>
      <c r="L146" s="173">
        <f>_xlfn.FLOOR.MATH(D146/'[1]Mark Conv'!$E$5,0.01)</f>
        <v>0.04</v>
      </c>
      <c r="M146" s="128"/>
      <c r="N146" s="129"/>
      <c r="O146" s="128"/>
      <c r="P146" s="128"/>
      <c r="Q146" s="128"/>
      <c r="R146" s="128"/>
      <c r="S146" s="128"/>
      <c r="T146" s="128"/>
      <c r="U146" s="128"/>
    </row>
    <row r="147" spans="1:21" ht="18.75" x14ac:dyDescent="0.3">
      <c r="A147" s="174" t="s">
        <v>2421</v>
      </c>
      <c r="B147" s="174">
        <v>1</v>
      </c>
      <c r="C147" s="174">
        <v>0</v>
      </c>
      <c r="D147" s="173">
        <f t="shared" si="8"/>
        <v>1</v>
      </c>
      <c r="E147" s="174" t="s">
        <v>2242</v>
      </c>
      <c r="F147" s="175">
        <f t="shared" si="9"/>
        <v>1</v>
      </c>
      <c r="G147" s="174" t="s">
        <v>2241</v>
      </c>
      <c r="H147" s="175">
        <f t="shared" si="10"/>
        <v>0</v>
      </c>
      <c r="I147" s="174" t="s">
        <v>2240</v>
      </c>
      <c r="J147" s="175">
        <f t="shared" si="11"/>
        <v>0</v>
      </c>
      <c r="K147" s="174" t="s">
        <v>2239</v>
      </c>
      <c r="L147" s="173">
        <f>_xlfn.FLOOR.MATH(D147/'[1]Mark Conv'!$E$5,0.01)</f>
        <v>0.04</v>
      </c>
      <c r="M147" s="128"/>
      <c r="N147" s="129"/>
      <c r="O147" s="128"/>
      <c r="P147" s="128"/>
      <c r="Q147" s="128"/>
      <c r="R147" s="128"/>
      <c r="S147" s="128"/>
      <c r="T147" s="128"/>
      <c r="U147" s="128"/>
    </row>
    <row r="148" spans="1:21" ht="18.75" x14ac:dyDescent="0.3">
      <c r="A148" s="174" t="s">
        <v>2422</v>
      </c>
      <c r="B148" s="174">
        <v>1</v>
      </c>
      <c r="C148" s="174">
        <v>0</v>
      </c>
      <c r="D148" s="173">
        <f t="shared" si="8"/>
        <v>1</v>
      </c>
      <c r="E148" s="174" t="s">
        <v>2242</v>
      </c>
      <c r="F148" s="175">
        <f t="shared" si="9"/>
        <v>1</v>
      </c>
      <c r="G148" s="174" t="s">
        <v>2241</v>
      </c>
      <c r="H148" s="175">
        <f t="shared" si="10"/>
        <v>0</v>
      </c>
      <c r="I148" s="174" t="s">
        <v>2240</v>
      </c>
      <c r="J148" s="175">
        <f t="shared" si="11"/>
        <v>0</v>
      </c>
      <c r="K148" s="174" t="s">
        <v>2239</v>
      </c>
      <c r="L148" s="173">
        <f>_xlfn.FLOOR.MATH(D148/'[1]Mark Conv'!$E$5,0.01)</f>
        <v>0.04</v>
      </c>
      <c r="M148" s="128"/>
      <c r="N148" s="129"/>
      <c r="O148" s="128"/>
      <c r="P148" s="128"/>
      <c r="Q148" s="128"/>
      <c r="R148" s="128"/>
      <c r="S148" s="128"/>
      <c r="T148" s="128"/>
      <c r="U148" s="128"/>
    </row>
    <row r="149" spans="1:21" ht="18.75" x14ac:dyDescent="0.3">
      <c r="A149" s="174" t="s">
        <v>2423</v>
      </c>
      <c r="B149" s="174">
        <v>1</v>
      </c>
      <c r="C149" s="174">
        <v>0</v>
      </c>
      <c r="D149" s="173">
        <f t="shared" si="8"/>
        <v>1</v>
      </c>
      <c r="E149" s="174" t="s">
        <v>2242</v>
      </c>
      <c r="F149" s="175">
        <f t="shared" si="9"/>
        <v>1</v>
      </c>
      <c r="G149" s="174" t="s">
        <v>2241</v>
      </c>
      <c r="H149" s="175">
        <f t="shared" si="10"/>
        <v>0</v>
      </c>
      <c r="I149" s="174" t="s">
        <v>2240</v>
      </c>
      <c r="J149" s="175">
        <f t="shared" si="11"/>
        <v>0</v>
      </c>
      <c r="K149" s="174" t="s">
        <v>2239</v>
      </c>
      <c r="L149" s="173">
        <f>_xlfn.FLOOR.MATH(D149/'[1]Mark Conv'!$E$5,0.01)</f>
        <v>0.04</v>
      </c>
      <c r="M149" s="128"/>
      <c r="N149" s="129"/>
      <c r="O149" s="128"/>
      <c r="P149" s="128"/>
      <c r="Q149" s="128"/>
      <c r="R149" s="128"/>
      <c r="S149" s="128"/>
      <c r="T149" s="128"/>
      <c r="U149" s="128"/>
    </row>
    <row r="150" spans="1:21" ht="18.75" x14ac:dyDescent="0.3">
      <c r="A150" s="174" t="s">
        <v>2424</v>
      </c>
      <c r="B150" s="174">
        <v>1</v>
      </c>
      <c r="C150" s="174">
        <v>0</v>
      </c>
      <c r="D150" s="173">
        <f t="shared" si="8"/>
        <v>1</v>
      </c>
      <c r="E150" s="174" t="s">
        <v>2242</v>
      </c>
      <c r="F150" s="175">
        <f t="shared" si="9"/>
        <v>1</v>
      </c>
      <c r="G150" s="174" t="s">
        <v>2241</v>
      </c>
      <c r="H150" s="175">
        <f t="shared" si="10"/>
        <v>0</v>
      </c>
      <c r="I150" s="174" t="s">
        <v>2240</v>
      </c>
      <c r="J150" s="175">
        <f t="shared" si="11"/>
        <v>0</v>
      </c>
      <c r="K150" s="174" t="s">
        <v>2239</v>
      </c>
      <c r="L150" s="173">
        <f>_xlfn.FLOOR.MATH(D150/'[1]Mark Conv'!$E$5,0.01)</f>
        <v>0.04</v>
      </c>
      <c r="M150" s="128"/>
      <c r="N150" s="129"/>
      <c r="O150" s="128"/>
      <c r="P150" s="128"/>
      <c r="Q150" s="128"/>
      <c r="R150" s="128"/>
      <c r="S150" s="128"/>
      <c r="T150" s="128"/>
      <c r="U150" s="128"/>
    </row>
    <row r="151" spans="1:21" ht="18.75" x14ac:dyDescent="0.3">
      <c r="A151" s="174" t="s">
        <v>2425</v>
      </c>
      <c r="B151" s="174">
        <v>1</v>
      </c>
      <c r="C151" s="174">
        <v>5</v>
      </c>
      <c r="D151" s="173">
        <f t="shared" si="8"/>
        <v>1</v>
      </c>
      <c r="E151" s="174" t="s">
        <v>2242</v>
      </c>
      <c r="F151" s="175">
        <f t="shared" si="9"/>
        <v>1</v>
      </c>
      <c r="G151" s="174" t="s">
        <v>2241</v>
      </c>
      <c r="H151" s="175">
        <f t="shared" si="10"/>
        <v>0</v>
      </c>
      <c r="I151" s="174" t="s">
        <v>2240</v>
      </c>
      <c r="J151" s="175">
        <f t="shared" si="11"/>
        <v>0</v>
      </c>
      <c r="K151" s="174" t="s">
        <v>2239</v>
      </c>
      <c r="L151" s="173">
        <f>_xlfn.FLOOR.MATH(D151/'[1]Mark Conv'!$E$5,0.01)</f>
        <v>0.04</v>
      </c>
      <c r="M151" s="128"/>
      <c r="N151" s="129"/>
      <c r="O151" s="128"/>
      <c r="P151" s="128"/>
      <c r="Q151" s="128"/>
      <c r="R151" s="128"/>
      <c r="S151" s="128"/>
      <c r="T151" s="128"/>
      <c r="U151" s="128"/>
    </row>
    <row r="152" spans="1:21" ht="18.75" x14ac:dyDescent="0.3">
      <c r="A152" s="174" t="s">
        <v>2426</v>
      </c>
      <c r="B152" s="174">
        <v>1</v>
      </c>
      <c r="C152" s="174">
        <v>5</v>
      </c>
      <c r="D152" s="173">
        <f t="shared" si="8"/>
        <v>1</v>
      </c>
      <c r="E152" s="174" t="s">
        <v>2242</v>
      </c>
      <c r="F152" s="175">
        <f t="shared" si="9"/>
        <v>1</v>
      </c>
      <c r="G152" s="174" t="s">
        <v>2241</v>
      </c>
      <c r="H152" s="175">
        <f t="shared" si="10"/>
        <v>0</v>
      </c>
      <c r="I152" s="174" t="s">
        <v>2240</v>
      </c>
      <c r="J152" s="175">
        <f t="shared" si="11"/>
        <v>0</v>
      </c>
      <c r="K152" s="174" t="s">
        <v>2239</v>
      </c>
      <c r="L152" s="173">
        <f>_xlfn.FLOOR.MATH(D152/'[1]Mark Conv'!$E$5,0.01)</f>
        <v>0.04</v>
      </c>
      <c r="M152" s="128"/>
      <c r="N152" s="129"/>
      <c r="O152" s="128"/>
      <c r="P152" s="128"/>
      <c r="Q152" s="128"/>
      <c r="R152" s="128"/>
      <c r="S152" s="128"/>
      <c r="T152" s="128"/>
      <c r="U152" s="128"/>
    </row>
    <row r="153" spans="1:21" ht="18.75" x14ac:dyDescent="0.3">
      <c r="A153" s="174" t="s">
        <v>2427</v>
      </c>
      <c r="B153" s="174">
        <v>0.5</v>
      </c>
      <c r="C153" s="174">
        <v>3</v>
      </c>
      <c r="D153" s="173">
        <f t="shared" si="8"/>
        <v>0.5</v>
      </c>
      <c r="E153" s="174" t="s">
        <v>2242</v>
      </c>
      <c r="F153" s="175">
        <f t="shared" si="9"/>
        <v>0</v>
      </c>
      <c r="G153" s="174" t="s">
        <v>2241</v>
      </c>
      <c r="H153" s="175">
        <f t="shared" si="10"/>
        <v>5</v>
      </c>
      <c r="I153" s="174" t="s">
        <v>2240</v>
      </c>
      <c r="J153" s="175">
        <f t="shared" si="11"/>
        <v>0</v>
      </c>
      <c r="K153" s="174" t="s">
        <v>2239</v>
      </c>
      <c r="L153" s="173">
        <f>_xlfn.FLOOR.MATH(D153/'[1]Mark Conv'!$E$5,0.01)</f>
        <v>0.02</v>
      </c>
      <c r="M153" s="128"/>
      <c r="N153" s="129"/>
      <c r="O153" s="128"/>
      <c r="P153" s="128"/>
      <c r="Q153" s="128"/>
      <c r="R153" s="128"/>
      <c r="S153" s="128"/>
      <c r="T153" s="128"/>
      <c r="U153" s="128"/>
    </row>
    <row r="154" spans="1:21" ht="18.75" x14ac:dyDescent="0.3">
      <c r="A154" s="174" t="s">
        <v>2428</v>
      </c>
      <c r="B154" s="174">
        <v>0.5</v>
      </c>
      <c r="C154" s="174">
        <v>3</v>
      </c>
      <c r="D154" s="173">
        <f t="shared" si="8"/>
        <v>0.5</v>
      </c>
      <c r="E154" s="174" t="s">
        <v>2242</v>
      </c>
      <c r="F154" s="175">
        <f t="shared" si="9"/>
        <v>0</v>
      </c>
      <c r="G154" s="174" t="s">
        <v>2241</v>
      </c>
      <c r="H154" s="175">
        <f t="shared" si="10"/>
        <v>5</v>
      </c>
      <c r="I154" s="174" t="s">
        <v>2240</v>
      </c>
      <c r="J154" s="175">
        <f t="shared" si="11"/>
        <v>0</v>
      </c>
      <c r="K154" s="174" t="s">
        <v>2239</v>
      </c>
      <c r="L154" s="173">
        <f>_xlfn.FLOOR.MATH(D154/'[1]Mark Conv'!$E$5,0.01)</f>
        <v>0.02</v>
      </c>
      <c r="M154" s="128"/>
      <c r="N154" s="129"/>
      <c r="O154" s="128"/>
      <c r="P154" s="128"/>
      <c r="Q154" s="128"/>
      <c r="R154" s="128"/>
      <c r="S154" s="128"/>
      <c r="T154" s="128"/>
      <c r="U154" s="128"/>
    </row>
    <row r="155" spans="1:21" ht="18.75" x14ac:dyDescent="0.3">
      <c r="A155" s="174" t="s">
        <v>2429</v>
      </c>
      <c r="B155" s="174">
        <v>0.5</v>
      </c>
      <c r="C155" s="174">
        <v>2</v>
      </c>
      <c r="D155" s="173">
        <f t="shared" si="8"/>
        <v>0.5</v>
      </c>
      <c r="E155" s="174" t="s">
        <v>2242</v>
      </c>
      <c r="F155" s="175">
        <f t="shared" si="9"/>
        <v>0</v>
      </c>
      <c r="G155" s="174" t="s">
        <v>2241</v>
      </c>
      <c r="H155" s="175">
        <f t="shared" si="10"/>
        <v>5</v>
      </c>
      <c r="I155" s="174" t="s">
        <v>2240</v>
      </c>
      <c r="J155" s="175">
        <f t="shared" si="11"/>
        <v>0</v>
      </c>
      <c r="K155" s="174" t="s">
        <v>2239</v>
      </c>
      <c r="L155" s="173">
        <f>_xlfn.FLOOR.MATH(D155/'[1]Mark Conv'!$E$5,0.01)</f>
        <v>0.02</v>
      </c>
      <c r="M155" s="128"/>
      <c r="N155" s="129"/>
      <c r="O155" s="128"/>
      <c r="P155" s="128"/>
      <c r="Q155" s="128"/>
      <c r="R155" s="128"/>
      <c r="S155" s="128"/>
      <c r="T155" s="128"/>
      <c r="U155" s="128"/>
    </row>
    <row r="156" spans="1:21" ht="18.75" x14ac:dyDescent="0.3">
      <c r="A156" s="174" t="s">
        <v>2430</v>
      </c>
      <c r="B156" s="174">
        <v>0.5</v>
      </c>
      <c r="C156" s="174">
        <v>1</v>
      </c>
      <c r="D156" s="173">
        <f t="shared" si="8"/>
        <v>0.5</v>
      </c>
      <c r="E156" s="174" t="s">
        <v>2242</v>
      </c>
      <c r="F156" s="175">
        <f t="shared" si="9"/>
        <v>0</v>
      </c>
      <c r="G156" s="174" t="s">
        <v>2241</v>
      </c>
      <c r="H156" s="175">
        <f t="shared" si="10"/>
        <v>5</v>
      </c>
      <c r="I156" s="174" t="s">
        <v>2240</v>
      </c>
      <c r="J156" s="175">
        <f t="shared" si="11"/>
        <v>0</v>
      </c>
      <c r="K156" s="174" t="s">
        <v>2239</v>
      </c>
      <c r="L156" s="173">
        <f>_xlfn.FLOOR.MATH(D156/'[1]Mark Conv'!$E$5,0.01)</f>
        <v>0.02</v>
      </c>
      <c r="M156" s="128"/>
      <c r="N156" s="129"/>
      <c r="O156" s="128"/>
      <c r="P156" s="128"/>
      <c r="Q156" s="128"/>
      <c r="R156" s="128"/>
      <c r="S156" s="128"/>
      <c r="T156" s="128"/>
      <c r="U156" s="128"/>
    </row>
    <row r="157" spans="1:21" ht="18.75" x14ac:dyDescent="0.3">
      <c r="A157" s="174" t="s">
        <v>2431</v>
      </c>
      <c r="B157" s="174">
        <v>0.5</v>
      </c>
      <c r="C157" s="174">
        <v>0</v>
      </c>
      <c r="D157" s="173">
        <f t="shared" si="8"/>
        <v>0.5</v>
      </c>
      <c r="E157" s="174" t="s">
        <v>2242</v>
      </c>
      <c r="F157" s="175">
        <f t="shared" si="9"/>
        <v>0</v>
      </c>
      <c r="G157" s="174" t="s">
        <v>2241</v>
      </c>
      <c r="H157" s="175">
        <f t="shared" si="10"/>
        <v>5</v>
      </c>
      <c r="I157" s="174" t="s">
        <v>2240</v>
      </c>
      <c r="J157" s="175">
        <f t="shared" si="11"/>
        <v>0</v>
      </c>
      <c r="K157" s="174" t="s">
        <v>2239</v>
      </c>
      <c r="L157" s="173">
        <f>_xlfn.FLOOR.MATH(D157/'[1]Mark Conv'!$E$5,0.01)</f>
        <v>0.02</v>
      </c>
      <c r="M157" s="128"/>
      <c r="N157" s="129"/>
      <c r="O157" s="128"/>
      <c r="P157" s="128"/>
      <c r="Q157" s="128"/>
      <c r="R157" s="128"/>
      <c r="S157" s="128"/>
      <c r="T157" s="128"/>
      <c r="U157" s="128"/>
    </row>
    <row r="158" spans="1:21" ht="18.75" x14ac:dyDescent="0.3">
      <c r="A158" s="174" t="s">
        <v>2432</v>
      </c>
      <c r="B158" s="174">
        <v>0.5</v>
      </c>
      <c r="C158" s="174">
        <v>1</v>
      </c>
      <c r="D158" s="173">
        <f t="shared" si="8"/>
        <v>0.5</v>
      </c>
      <c r="E158" s="174" t="s">
        <v>2242</v>
      </c>
      <c r="F158" s="175">
        <f t="shared" si="9"/>
        <v>0</v>
      </c>
      <c r="G158" s="174" t="s">
        <v>2241</v>
      </c>
      <c r="H158" s="175">
        <f t="shared" si="10"/>
        <v>5</v>
      </c>
      <c r="I158" s="174" t="s">
        <v>2240</v>
      </c>
      <c r="J158" s="175">
        <f t="shared" si="11"/>
        <v>0</v>
      </c>
      <c r="K158" s="174" t="s">
        <v>2239</v>
      </c>
      <c r="L158" s="173">
        <f>_xlfn.FLOOR.MATH(D158/'[1]Mark Conv'!$E$5,0.01)</f>
        <v>0.02</v>
      </c>
      <c r="M158" s="128"/>
      <c r="N158" s="129"/>
      <c r="O158" s="128"/>
      <c r="P158" s="128"/>
      <c r="Q158" s="128"/>
      <c r="R158" s="128"/>
      <c r="S158" s="128"/>
      <c r="T158" s="128"/>
      <c r="U158" s="128"/>
    </row>
    <row r="159" spans="1:21" ht="18.75" x14ac:dyDescent="0.3">
      <c r="A159" s="174" t="s">
        <v>2433</v>
      </c>
      <c r="B159" s="174">
        <v>0.5</v>
      </c>
      <c r="C159" s="174">
        <v>2</v>
      </c>
      <c r="D159" s="173">
        <f t="shared" si="8"/>
        <v>0.5</v>
      </c>
      <c r="E159" s="174" t="s">
        <v>2242</v>
      </c>
      <c r="F159" s="175">
        <f t="shared" si="9"/>
        <v>0</v>
      </c>
      <c r="G159" s="174" t="s">
        <v>2241</v>
      </c>
      <c r="H159" s="175">
        <f t="shared" si="10"/>
        <v>5</v>
      </c>
      <c r="I159" s="174" t="s">
        <v>2240</v>
      </c>
      <c r="J159" s="175">
        <f t="shared" si="11"/>
        <v>0</v>
      </c>
      <c r="K159" s="174" t="s">
        <v>2239</v>
      </c>
      <c r="L159" s="173">
        <f>_xlfn.FLOOR.MATH(D159/'[1]Mark Conv'!$E$5,0.01)</f>
        <v>0.02</v>
      </c>
      <c r="M159" s="128"/>
      <c r="N159" s="129"/>
      <c r="O159" s="128"/>
      <c r="P159" s="128"/>
      <c r="Q159" s="128"/>
      <c r="R159" s="128"/>
      <c r="S159" s="128"/>
      <c r="T159" s="128"/>
      <c r="U159" s="128"/>
    </row>
    <row r="160" spans="1:21" ht="18.75" x14ac:dyDescent="0.3">
      <c r="A160" s="174" t="s">
        <v>2434</v>
      </c>
      <c r="B160" s="174">
        <v>0.5</v>
      </c>
      <c r="C160" s="174">
        <v>0</v>
      </c>
      <c r="D160" s="173">
        <f t="shared" si="8"/>
        <v>0.5</v>
      </c>
      <c r="E160" s="174" t="s">
        <v>2242</v>
      </c>
      <c r="F160" s="175">
        <f t="shared" si="9"/>
        <v>0</v>
      </c>
      <c r="G160" s="174" t="s">
        <v>2241</v>
      </c>
      <c r="H160" s="175">
        <f t="shared" si="10"/>
        <v>5</v>
      </c>
      <c r="I160" s="174" t="s">
        <v>2240</v>
      </c>
      <c r="J160" s="175">
        <f t="shared" si="11"/>
        <v>0</v>
      </c>
      <c r="K160" s="174" t="s">
        <v>2239</v>
      </c>
      <c r="L160" s="173">
        <f>_xlfn.FLOOR.MATH(D160/'[1]Mark Conv'!$E$5,0.01)</f>
        <v>0.02</v>
      </c>
      <c r="M160" s="128"/>
      <c r="N160" s="129"/>
      <c r="O160" s="128"/>
      <c r="P160" s="128"/>
      <c r="Q160" s="128"/>
      <c r="R160" s="128"/>
      <c r="S160" s="128"/>
      <c r="T160" s="128"/>
      <c r="U160" s="128"/>
    </row>
    <row r="161" spans="1:21" ht="18.75" x14ac:dyDescent="0.3">
      <c r="A161" s="174" t="s">
        <v>2435</v>
      </c>
      <c r="B161" s="174">
        <v>0.5</v>
      </c>
      <c r="C161" s="174">
        <v>1</v>
      </c>
      <c r="D161" s="173">
        <f t="shared" si="8"/>
        <v>0.5</v>
      </c>
      <c r="E161" s="174" t="s">
        <v>2242</v>
      </c>
      <c r="F161" s="175">
        <f t="shared" si="9"/>
        <v>0</v>
      </c>
      <c r="G161" s="174" t="s">
        <v>2241</v>
      </c>
      <c r="H161" s="175">
        <f t="shared" si="10"/>
        <v>5</v>
      </c>
      <c r="I161" s="174" t="s">
        <v>2240</v>
      </c>
      <c r="J161" s="175">
        <f t="shared" si="11"/>
        <v>0</v>
      </c>
      <c r="K161" s="174" t="s">
        <v>2239</v>
      </c>
      <c r="L161" s="173">
        <f>_xlfn.FLOOR.MATH(D161/'[1]Mark Conv'!$E$5,0.01)</f>
        <v>0.02</v>
      </c>
      <c r="M161" s="128"/>
      <c r="N161" s="129"/>
      <c r="O161" s="128"/>
      <c r="P161" s="128"/>
      <c r="Q161" s="128"/>
      <c r="R161" s="128"/>
      <c r="S161" s="128"/>
      <c r="T161" s="128"/>
      <c r="U161" s="128"/>
    </row>
    <row r="162" spans="1:21" ht="18.75" x14ac:dyDescent="0.3">
      <c r="A162" s="174" t="s">
        <v>2436</v>
      </c>
      <c r="B162" s="174">
        <v>0.4</v>
      </c>
      <c r="C162" s="174">
        <v>2</v>
      </c>
      <c r="D162" s="173">
        <f t="shared" si="8"/>
        <v>0.4</v>
      </c>
      <c r="E162" s="174" t="s">
        <v>2242</v>
      </c>
      <c r="F162" s="175">
        <f t="shared" si="9"/>
        <v>0</v>
      </c>
      <c r="G162" s="174" t="s">
        <v>2241</v>
      </c>
      <c r="H162" s="175">
        <f t="shared" si="10"/>
        <v>4</v>
      </c>
      <c r="I162" s="174" t="s">
        <v>2240</v>
      </c>
      <c r="J162" s="175">
        <f t="shared" si="11"/>
        <v>0</v>
      </c>
      <c r="K162" s="174" t="s">
        <v>2239</v>
      </c>
      <c r="L162" s="173">
        <f>_xlfn.FLOOR.MATH(D162/'[1]Mark Conv'!$E$5,0.01)</f>
        <v>0.01</v>
      </c>
      <c r="M162" s="128"/>
      <c r="N162" s="129"/>
      <c r="O162" s="128"/>
      <c r="P162" s="128"/>
      <c r="Q162" s="128"/>
      <c r="R162" s="128"/>
      <c r="S162" s="128"/>
      <c r="T162" s="128"/>
      <c r="U162" s="128"/>
    </row>
    <row r="163" spans="1:21" ht="18.75" x14ac:dyDescent="0.3">
      <c r="A163" s="174" t="s">
        <v>2437</v>
      </c>
      <c r="B163" s="174">
        <v>0.2</v>
      </c>
      <c r="C163" s="174">
        <v>10</v>
      </c>
      <c r="D163" s="173">
        <f t="shared" si="8"/>
        <v>0.2</v>
      </c>
      <c r="E163" s="174" t="s">
        <v>2242</v>
      </c>
      <c r="F163" s="175">
        <f t="shared" si="9"/>
        <v>0</v>
      </c>
      <c r="G163" s="174" t="s">
        <v>2241</v>
      </c>
      <c r="H163" s="175">
        <f t="shared" si="10"/>
        <v>2</v>
      </c>
      <c r="I163" s="174" t="s">
        <v>2240</v>
      </c>
      <c r="J163" s="175">
        <f t="shared" si="11"/>
        <v>0</v>
      </c>
      <c r="K163" s="174" t="s">
        <v>2239</v>
      </c>
      <c r="L163" s="173">
        <f>_xlfn.FLOOR.MATH(D163/'[1]Mark Conv'!$E$5,0.01)</f>
        <v>0</v>
      </c>
      <c r="M163" s="128"/>
      <c r="N163" s="129"/>
      <c r="O163" s="128"/>
      <c r="P163" s="128"/>
      <c r="Q163" s="128"/>
      <c r="R163" s="128"/>
      <c r="S163" s="128"/>
      <c r="T163" s="128"/>
      <c r="U163" s="128"/>
    </row>
    <row r="164" spans="1:21" ht="18.75" x14ac:dyDescent="0.3">
      <c r="A164" s="174" t="s">
        <v>2438</v>
      </c>
      <c r="B164" s="174">
        <v>0.2</v>
      </c>
      <c r="C164" s="174">
        <v>1</v>
      </c>
      <c r="D164" s="173">
        <f t="shared" si="8"/>
        <v>0.2</v>
      </c>
      <c r="E164" s="174" t="s">
        <v>2242</v>
      </c>
      <c r="F164" s="175">
        <f t="shared" si="9"/>
        <v>0</v>
      </c>
      <c r="G164" s="174" t="s">
        <v>2241</v>
      </c>
      <c r="H164" s="175">
        <f t="shared" si="10"/>
        <v>2</v>
      </c>
      <c r="I164" s="174" t="s">
        <v>2240</v>
      </c>
      <c r="J164" s="175">
        <f t="shared" si="11"/>
        <v>0</v>
      </c>
      <c r="K164" s="174" t="s">
        <v>2239</v>
      </c>
      <c r="L164" s="173">
        <f>_xlfn.FLOOR.MATH(D164/'[1]Mark Conv'!$E$5,0.01)</f>
        <v>0</v>
      </c>
      <c r="M164" s="128"/>
      <c r="N164" s="129"/>
      <c r="O164" s="128"/>
      <c r="P164" s="128"/>
      <c r="Q164" s="128"/>
      <c r="R164" s="128"/>
      <c r="S164" s="128"/>
      <c r="T164" s="128"/>
      <c r="U164" s="128"/>
    </row>
    <row r="165" spans="1:21" ht="18.75" x14ac:dyDescent="0.3">
      <c r="A165" s="174" t="s">
        <v>2439</v>
      </c>
      <c r="B165" s="174">
        <v>0.2</v>
      </c>
      <c r="C165" s="174">
        <v>0</v>
      </c>
      <c r="D165" s="173">
        <f t="shared" si="8"/>
        <v>0.2</v>
      </c>
      <c r="E165" s="174" t="s">
        <v>2242</v>
      </c>
      <c r="F165" s="175">
        <f t="shared" si="9"/>
        <v>0</v>
      </c>
      <c r="G165" s="174" t="s">
        <v>2241</v>
      </c>
      <c r="H165" s="175">
        <f t="shared" si="10"/>
        <v>2</v>
      </c>
      <c r="I165" s="174" t="s">
        <v>2240</v>
      </c>
      <c r="J165" s="175">
        <f t="shared" si="11"/>
        <v>0</v>
      </c>
      <c r="K165" s="174" t="s">
        <v>2239</v>
      </c>
      <c r="L165" s="173">
        <f>_xlfn.FLOOR.MATH(D165/'[1]Mark Conv'!$E$5,0.01)</f>
        <v>0</v>
      </c>
      <c r="M165" s="128"/>
      <c r="N165" s="129"/>
      <c r="O165" s="128"/>
      <c r="P165" s="128"/>
      <c r="Q165" s="128"/>
      <c r="R165" s="128"/>
      <c r="S165" s="128"/>
      <c r="T165" s="128"/>
      <c r="U165" s="128"/>
    </row>
    <row r="166" spans="1:21" ht="18.75" x14ac:dyDescent="0.3">
      <c r="A166" s="174" t="s">
        <v>2440</v>
      </c>
      <c r="B166" s="174">
        <v>0.2</v>
      </c>
      <c r="C166" s="174">
        <v>4</v>
      </c>
      <c r="D166" s="173">
        <f t="shared" si="8"/>
        <v>0.2</v>
      </c>
      <c r="E166" s="174" t="s">
        <v>2242</v>
      </c>
      <c r="F166" s="175">
        <f t="shared" si="9"/>
        <v>0</v>
      </c>
      <c r="G166" s="174" t="s">
        <v>2241</v>
      </c>
      <c r="H166" s="175">
        <f t="shared" si="10"/>
        <v>2</v>
      </c>
      <c r="I166" s="174" t="s">
        <v>2240</v>
      </c>
      <c r="J166" s="175">
        <f t="shared" si="11"/>
        <v>0</v>
      </c>
      <c r="K166" s="174" t="s">
        <v>2239</v>
      </c>
      <c r="L166" s="173">
        <f>_xlfn.FLOOR.MATH(D166/'[1]Mark Conv'!$E$5,0.01)</f>
        <v>0</v>
      </c>
      <c r="M166" s="128"/>
      <c r="N166" s="129"/>
      <c r="O166" s="128"/>
      <c r="P166" s="128"/>
      <c r="Q166" s="128"/>
      <c r="R166" s="128"/>
      <c r="S166" s="128"/>
      <c r="T166" s="128"/>
      <c r="U166" s="128"/>
    </row>
    <row r="167" spans="1:21" ht="18.75" x14ac:dyDescent="0.3">
      <c r="A167" s="174" t="s">
        <v>2441</v>
      </c>
      <c r="B167" s="174">
        <v>0.2</v>
      </c>
      <c r="C167" s="174">
        <v>5</v>
      </c>
      <c r="D167" s="173">
        <f t="shared" si="8"/>
        <v>0.2</v>
      </c>
      <c r="E167" s="174" t="s">
        <v>2242</v>
      </c>
      <c r="F167" s="175">
        <f t="shared" si="9"/>
        <v>0</v>
      </c>
      <c r="G167" s="174" t="s">
        <v>2241</v>
      </c>
      <c r="H167" s="175">
        <f t="shared" si="10"/>
        <v>2</v>
      </c>
      <c r="I167" s="174" t="s">
        <v>2240</v>
      </c>
      <c r="J167" s="175">
        <f t="shared" si="11"/>
        <v>0</v>
      </c>
      <c r="K167" s="174" t="s">
        <v>2239</v>
      </c>
      <c r="L167" s="173">
        <f>_xlfn.FLOOR.MATH(D167/'[1]Mark Conv'!$E$5,0.01)</f>
        <v>0</v>
      </c>
      <c r="M167" s="128"/>
      <c r="N167" s="129"/>
      <c r="O167" s="128"/>
      <c r="P167" s="128"/>
      <c r="Q167" s="128"/>
      <c r="R167" s="128"/>
      <c r="S167" s="128"/>
      <c r="T167" s="128"/>
      <c r="U167" s="128"/>
    </row>
    <row r="168" spans="1:21" ht="18.75" x14ac:dyDescent="0.3">
      <c r="A168" s="174" t="s">
        <v>2442</v>
      </c>
      <c r="B168" s="174">
        <v>0.1</v>
      </c>
      <c r="C168" s="174">
        <v>2</v>
      </c>
      <c r="D168" s="173">
        <f t="shared" si="8"/>
        <v>0.1</v>
      </c>
      <c r="E168" s="174" t="s">
        <v>2242</v>
      </c>
      <c r="F168" s="175">
        <f t="shared" si="9"/>
        <v>0</v>
      </c>
      <c r="G168" s="174" t="s">
        <v>2241</v>
      </c>
      <c r="H168" s="175">
        <f t="shared" si="10"/>
        <v>1</v>
      </c>
      <c r="I168" s="174" t="s">
        <v>2240</v>
      </c>
      <c r="J168" s="175">
        <f t="shared" si="11"/>
        <v>0</v>
      </c>
      <c r="K168" s="174" t="s">
        <v>2239</v>
      </c>
      <c r="L168" s="173">
        <f>_xlfn.FLOOR.MATH(D168/'[1]Mark Conv'!$E$5,0.01)</f>
        <v>0</v>
      </c>
      <c r="M168" s="128"/>
      <c r="N168" s="129"/>
      <c r="O168" s="128"/>
      <c r="P168" s="128"/>
      <c r="Q168" s="128"/>
      <c r="R168" s="128"/>
      <c r="S168" s="128"/>
      <c r="T168" s="128"/>
      <c r="U168" s="128"/>
    </row>
    <row r="169" spans="1:21" ht="18.75" x14ac:dyDescent="0.3">
      <c r="A169" s="174" t="s">
        <v>2443</v>
      </c>
      <c r="B169" s="174">
        <v>0.1</v>
      </c>
      <c r="C169" s="174">
        <v>0</v>
      </c>
      <c r="D169" s="173">
        <f t="shared" si="8"/>
        <v>0.1</v>
      </c>
      <c r="E169" s="174" t="s">
        <v>2242</v>
      </c>
      <c r="F169" s="175">
        <f t="shared" si="9"/>
        <v>0</v>
      </c>
      <c r="G169" s="174" t="s">
        <v>2241</v>
      </c>
      <c r="H169" s="175">
        <f t="shared" si="10"/>
        <v>1</v>
      </c>
      <c r="I169" s="174" t="s">
        <v>2240</v>
      </c>
      <c r="J169" s="175">
        <f t="shared" si="11"/>
        <v>0</v>
      </c>
      <c r="K169" s="174" t="s">
        <v>2239</v>
      </c>
      <c r="L169" s="173">
        <f>_xlfn.FLOOR.MATH(D169/'[1]Mark Conv'!$E$5,0.01)</f>
        <v>0</v>
      </c>
      <c r="M169" s="128"/>
      <c r="N169" s="129"/>
      <c r="O169" s="128"/>
      <c r="P169" s="128"/>
      <c r="Q169" s="128"/>
      <c r="R169" s="128"/>
      <c r="S169" s="128"/>
      <c r="T169" s="128"/>
      <c r="U169" s="128"/>
    </row>
    <row r="170" spans="1:21" ht="18.75" x14ac:dyDescent="0.3">
      <c r="A170" s="174" t="s">
        <v>2444</v>
      </c>
      <c r="B170" s="174">
        <v>0.1</v>
      </c>
      <c r="C170" s="174">
        <v>25</v>
      </c>
      <c r="D170" s="173">
        <f t="shared" si="8"/>
        <v>0.1</v>
      </c>
      <c r="E170" s="174" t="s">
        <v>2242</v>
      </c>
      <c r="F170" s="175">
        <f t="shared" si="9"/>
        <v>0</v>
      </c>
      <c r="G170" s="174" t="s">
        <v>2241</v>
      </c>
      <c r="H170" s="175">
        <f t="shared" si="10"/>
        <v>1</v>
      </c>
      <c r="I170" s="174" t="s">
        <v>2240</v>
      </c>
      <c r="J170" s="175">
        <f t="shared" si="11"/>
        <v>0</v>
      </c>
      <c r="K170" s="174" t="s">
        <v>2239</v>
      </c>
      <c r="L170" s="173">
        <f>_xlfn.FLOOR.MATH(D170/'[1]Mark Conv'!$E$5,0.01)</f>
        <v>0</v>
      </c>
      <c r="M170" s="128"/>
      <c r="N170" s="129"/>
      <c r="O170" s="128"/>
      <c r="P170" s="128"/>
      <c r="Q170" s="128"/>
      <c r="R170" s="128"/>
      <c r="S170" s="128"/>
      <c r="T170" s="128"/>
      <c r="U170" s="128"/>
    </row>
    <row r="171" spans="1:21" ht="18.75" x14ac:dyDescent="0.3">
      <c r="A171" s="174" t="s">
        <v>2445</v>
      </c>
      <c r="B171" s="174">
        <v>0.1</v>
      </c>
      <c r="C171" s="174">
        <v>1</v>
      </c>
      <c r="D171" s="173">
        <f t="shared" si="8"/>
        <v>0.1</v>
      </c>
      <c r="E171" s="174" t="s">
        <v>2242</v>
      </c>
      <c r="F171" s="175">
        <f t="shared" si="9"/>
        <v>0</v>
      </c>
      <c r="G171" s="174" t="s">
        <v>2241</v>
      </c>
      <c r="H171" s="175">
        <f t="shared" si="10"/>
        <v>1</v>
      </c>
      <c r="I171" s="174" t="s">
        <v>2240</v>
      </c>
      <c r="J171" s="175">
        <f t="shared" si="11"/>
        <v>0</v>
      </c>
      <c r="K171" s="174" t="s">
        <v>2239</v>
      </c>
      <c r="L171" s="173">
        <f>_xlfn.FLOOR.MATH(D171/'[1]Mark Conv'!$E$5,0.01)</f>
        <v>0</v>
      </c>
      <c r="M171" s="128"/>
      <c r="N171" s="129"/>
      <c r="O171" s="128"/>
      <c r="P171" s="128"/>
      <c r="Q171" s="128"/>
      <c r="R171" s="128"/>
      <c r="S171" s="128"/>
      <c r="T171" s="128"/>
      <c r="U171" s="128"/>
    </row>
    <row r="172" spans="1:21" ht="18.75" x14ac:dyDescent="0.3">
      <c r="A172" s="174" t="s">
        <v>2446</v>
      </c>
      <c r="B172" s="174">
        <v>0.1</v>
      </c>
      <c r="C172" s="174">
        <v>0</v>
      </c>
      <c r="D172" s="173">
        <f t="shared" si="8"/>
        <v>0.1</v>
      </c>
      <c r="E172" s="174" t="s">
        <v>2242</v>
      </c>
      <c r="F172" s="175">
        <f t="shared" si="9"/>
        <v>0</v>
      </c>
      <c r="G172" s="174" t="s">
        <v>2241</v>
      </c>
      <c r="H172" s="175">
        <f t="shared" si="10"/>
        <v>1</v>
      </c>
      <c r="I172" s="174" t="s">
        <v>2240</v>
      </c>
      <c r="J172" s="175">
        <f t="shared" si="11"/>
        <v>0</v>
      </c>
      <c r="K172" s="174" t="s">
        <v>2239</v>
      </c>
      <c r="L172" s="173">
        <f>_xlfn.FLOOR.MATH(D172/'[1]Mark Conv'!$E$5,0.01)</f>
        <v>0</v>
      </c>
      <c r="M172" s="128"/>
      <c r="N172" s="129"/>
      <c r="O172" s="128"/>
      <c r="P172" s="128"/>
      <c r="Q172" s="128"/>
      <c r="R172" s="128"/>
      <c r="S172" s="128"/>
      <c r="T172" s="128"/>
      <c r="U172" s="128"/>
    </row>
    <row r="173" spans="1:21" ht="18.75" x14ac:dyDescent="0.3">
      <c r="A173" s="174" t="s">
        <v>2447</v>
      </c>
      <c r="B173" s="174">
        <v>0.1</v>
      </c>
      <c r="C173" s="174">
        <v>0</v>
      </c>
      <c r="D173" s="173">
        <f t="shared" si="8"/>
        <v>0.1</v>
      </c>
      <c r="E173" s="174" t="s">
        <v>2242</v>
      </c>
      <c r="F173" s="175">
        <f t="shared" si="9"/>
        <v>0</v>
      </c>
      <c r="G173" s="174" t="s">
        <v>2241</v>
      </c>
      <c r="H173" s="175">
        <f t="shared" si="10"/>
        <v>1</v>
      </c>
      <c r="I173" s="174" t="s">
        <v>2240</v>
      </c>
      <c r="J173" s="175">
        <f t="shared" si="11"/>
        <v>0</v>
      </c>
      <c r="K173" s="174" t="s">
        <v>2239</v>
      </c>
      <c r="L173" s="173">
        <f>_xlfn.FLOOR.MATH(D173/'[1]Mark Conv'!$E$5,0.01)</f>
        <v>0</v>
      </c>
      <c r="M173" s="128"/>
      <c r="N173" s="129"/>
      <c r="O173" s="128"/>
      <c r="P173" s="128"/>
      <c r="Q173" s="128"/>
      <c r="R173" s="128"/>
      <c r="S173" s="128"/>
      <c r="T173" s="128"/>
      <c r="U173" s="128"/>
    </row>
    <row r="174" spans="1:21" ht="18.75" x14ac:dyDescent="0.3">
      <c r="A174" s="174" t="s">
        <v>2448</v>
      </c>
      <c r="B174" s="174">
        <v>0.05</v>
      </c>
      <c r="C174" s="174">
        <v>2</v>
      </c>
      <c r="D174" s="173">
        <f t="shared" si="8"/>
        <v>0.05</v>
      </c>
      <c r="E174" s="174" t="s">
        <v>2242</v>
      </c>
      <c r="F174" s="175">
        <f t="shared" si="9"/>
        <v>0</v>
      </c>
      <c r="G174" s="174" t="s">
        <v>2241</v>
      </c>
      <c r="H174" s="175">
        <f t="shared" si="10"/>
        <v>0</v>
      </c>
      <c r="I174" s="174" t="s">
        <v>2240</v>
      </c>
      <c r="J174" s="175">
        <f t="shared" si="11"/>
        <v>5</v>
      </c>
      <c r="K174" s="174" t="s">
        <v>2239</v>
      </c>
      <c r="L174" s="173">
        <f>_xlfn.FLOOR.MATH(D174/'[1]Mark Conv'!$E$5,0.01)</f>
        <v>0</v>
      </c>
      <c r="M174" s="128"/>
      <c r="N174" s="129"/>
      <c r="O174" s="128"/>
      <c r="P174" s="128"/>
      <c r="Q174" s="128"/>
      <c r="R174" s="128"/>
      <c r="S174" s="128"/>
      <c r="T174" s="128"/>
      <c r="U174" s="128"/>
    </row>
    <row r="175" spans="1:21" ht="18.75" x14ac:dyDescent="0.3">
      <c r="A175" s="174" t="s">
        <v>2449</v>
      </c>
      <c r="B175" s="174">
        <v>0.05</v>
      </c>
      <c r="C175" s="174">
        <v>0.25</v>
      </c>
      <c r="D175" s="173">
        <f t="shared" si="8"/>
        <v>0.05</v>
      </c>
      <c r="E175" s="174" t="s">
        <v>2242</v>
      </c>
      <c r="F175" s="175">
        <f t="shared" si="9"/>
        <v>0</v>
      </c>
      <c r="G175" s="174" t="s">
        <v>2241</v>
      </c>
      <c r="H175" s="175">
        <f t="shared" si="10"/>
        <v>0</v>
      </c>
      <c r="I175" s="174" t="s">
        <v>2240</v>
      </c>
      <c r="J175" s="175">
        <f t="shared" si="11"/>
        <v>5</v>
      </c>
      <c r="K175" s="174" t="s">
        <v>2239</v>
      </c>
      <c r="L175" s="173">
        <f>_xlfn.FLOOR.MATH(D175/'[1]Mark Conv'!$E$5,0.01)</f>
        <v>0</v>
      </c>
      <c r="M175" s="128"/>
      <c r="N175" s="129"/>
      <c r="O175" s="128"/>
      <c r="P175" s="128"/>
      <c r="Q175" s="128"/>
      <c r="R175" s="128"/>
      <c r="S175" s="128"/>
      <c r="T175" s="128"/>
      <c r="U175" s="128"/>
    </row>
    <row r="176" spans="1:21" ht="18.75" x14ac:dyDescent="0.3">
      <c r="A176" s="174" t="s">
        <v>2450</v>
      </c>
      <c r="B176" s="174">
        <v>0.05</v>
      </c>
      <c r="C176" s="174">
        <v>0.25</v>
      </c>
      <c r="D176" s="173">
        <f t="shared" si="8"/>
        <v>0.05</v>
      </c>
      <c r="E176" s="174" t="s">
        <v>2242</v>
      </c>
      <c r="F176" s="175">
        <f t="shared" si="9"/>
        <v>0</v>
      </c>
      <c r="G176" s="174" t="s">
        <v>2241</v>
      </c>
      <c r="H176" s="175">
        <f t="shared" si="10"/>
        <v>0</v>
      </c>
      <c r="I176" s="174" t="s">
        <v>2240</v>
      </c>
      <c r="J176" s="175">
        <f t="shared" si="11"/>
        <v>5</v>
      </c>
      <c r="K176" s="174" t="s">
        <v>2239</v>
      </c>
      <c r="L176" s="173">
        <f>_xlfn.FLOOR.MATH(D176/'[1]Mark Conv'!$E$5,0.01)</f>
        <v>0</v>
      </c>
      <c r="M176" s="128"/>
      <c r="N176" s="129"/>
      <c r="O176" s="128"/>
      <c r="P176" s="128"/>
      <c r="Q176" s="128"/>
      <c r="R176" s="128"/>
      <c r="S176" s="128"/>
      <c r="T176" s="128"/>
      <c r="U176" s="128"/>
    </row>
    <row r="177" spans="1:21" ht="18.75" x14ac:dyDescent="0.3">
      <c r="A177" s="174" t="s">
        <v>2451</v>
      </c>
      <c r="B177" s="174">
        <v>0.05</v>
      </c>
      <c r="C177" s="174">
        <v>7</v>
      </c>
      <c r="D177" s="173">
        <f t="shared" si="8"/>
        <v>0.05</v>
      </c>
      <c r="E177" s="174" t="s">
        <v>2242</v>
      </c>
      <c r="F177" s="175">
        <f t="shared" si="9"/>
        <v>0</v>
      </c>
      <c r="G177" s="174" t="s">
        <v>2241</v>
      </c>
      <c r="H177" s="175">
        <f t="shared" si="10"/>
        <v>0</v>
      </c>
      <c r="I177" s="174" t="s">
        <v>2240</v>
      </c>
      <c r="J177" s="175">
        <f t="shared" si="11"/>
        <v>5</v>
      </c>
      <c r="K177" s="174" t="s">
        <v>2239</v>
      </c>
      <c r="L177" s="173">
        <f>_xlfn.FLOOR.MATH(D177/'[1]Mark Conv'!$E$5,0.01)</f>
        <v>0</v>
      </c>
      <c r="M177" s="128"/>
      <c r="N177" s="129"/>
      <c r="O177" s="128"/>
      <c r="P177" s="128"/>
      <c r="Q177" s="128"/>
      <c r="R177" s="128"/>
      <c r="S177" s="128"/>
      <c r="T177" s="128"/>
      <c r="U177" s="128"/>
    </row>
    <row r="178" spans="1:21" ht="18.75" x14ac:dyDescent="0.3">
      <c r="A178" s="174" t="s">
        <v>2452</v>
      </c>
      <c r="B178" s="174">
        <v>0.05</v>
      </c>
      <c r="C178" s="174">
        <v>0</v>
      </c>
      <c r="D178" s="173">
        <f t="shared" si="8"/>
        <v>0.05</v>
      </c>
      <c r="E178" s="174" t="s">
        <v>2242</v>
      </c>
      <c r="F178" s="175">
        <f t="shared" si="9"/>
        <v>0</v>
      </c>
      <c r="G178" s="174" t="s">
        <v>2241</v>
      </c>
      <c r="H178" s="175">
        <f t="shared" si="10"/>
        <v>0</v>
      </c>
      <c r="I178" s="174" t="s">
        <v>2240</v>
      </c>
      <c r="J178" s="175">
        <f t="shared" si="11"/>
        <v>5</v>
      </c>
      <c r="K178" s="174" t="s">
        <v>2239</v>
      </c>
      <c r="L178" s="173">
        <f>_xlfn.FLOOR.MATH(D178/'[1]Mark Conv'!$E$5,0.01)</f>
        <v>0</v>
      </c>
      <c r="M178" s="128"/>
      <c r="N178" s="129"/>
      <c r="O178" s="128"/>
      <c r="P178" s="128"/>
      <c r="Q178" s="128"/>
      <c r="R178" s="128"/>
      <c r="S178" s="128"/>
      <c r="T178" s="128"/>
      <c r="U178" s="128"/>
    </row>
    <row r="179" spans="1:21" ht="18.75" x14ac:dyDescent="0.3">
      <c r="A179" s="174" t="s">
        <v>2453</v>
      </c>
      <c r="B179" s="174">
        <v>0.04</v>
      </c>
      <c r="C179" s="177">
        <v>1.5</v>
      </c>
      <c r="D179" s="173">
        <f t="shared" si="8"/>
        <v>0.04</v>
      </c>
      <c r="E179" s="174" t="s">
        <v>2242</v>
      </c>
      <c r="F179" s="175">
        <f t="shared" si="9"/>
        <v>0</v>
      </c>
      <c r="G179" s="174" t="s">
        <v>2241</v>
      </c>
      <c r="H179" s="175">
        <f t="shared" si="10"/>
        <v>0</v>
      </c>
      <c r="I179" s="174" t="s">
        <v>2240</v>
      </c>
      <c r="J179" s="175">
        <f t="shared" si="11"/>
        <v>4</v>
      </c>
      <c r="K179" s="174" t="s">
        <v>2239</v>
      </c>
      <c r="L179" s="173">
        <f>_xlfn.FLOOR.MATH(D179/'[1]Mark Conv'!$E$5,0.01)</f>
        <v>0</v>
      </c>
      <c r="M179" s="128"/>
      <c r="N179" s="129"/>
      <c r="O179" s="128"/>
      <c r="P179" s="128"/>
      <c r="Q179" s="128"/>
      <c r="R179" s="128"/>
      <c r="S179" s="128"/>
      <c r="T179" s="128"/>
      <c r="U179" s="128"/>
    </row>
    <row r="180" spans="1:21" ht="18.75" x14ac:dyDescent="0.3">
      <c r="A180" s="174" t="s">
        <v>2454</v>
      </c>
      <c r="B180" s="174">
        <v>0.02</v>
      </c>
      <c r="C180" s="174">
        <v>1</v>
      </c>
      <c r="D180" s="173">
        <f t="shared" si="8"/>
        <v>0.02</v>
      </c>
      <c r="E180" s="174" t="s">
        <v>2242</v>
      </c>
      <c r="F180" s="175">
        <f t="shared" si="9"/>
        <v>0</v>
      </c>
      <c r="G180" s="174" t="s">
        <v>2241</v>
      </c>
      <c r="H180" s="175">
        <f t="shared" si="10"/>
        <v>0</v>
      </c>
      <c r="I180" s="174" t="s">
        <v>2240</v>
      </c>
      <c r="J180" s="175">
        <f t="shared" si="11"/>
        <v>2</v>
      </c>
      <c r="K180" s="174" t="s">
        <v>2239</v>
      </c>
      <c r="L180" s="173">
        <f>_xlfn.FLOOR.MATH(D180/'[1]Mark Conv'!$E$5,0.01)</f>
        <v>0</v>
      </c>
      <c r="M180" s="128"/>
      <c r="N180" s="129"/>
      <c r="O180" s="128"/>
      <c r="P180" s="128"/>
      <c r="Q180" s="128"/>
      <c r="R180" s="128"/>
      <c r="S180" s="128"/>
      <c r="T180" s="128"/>
      <c r="U180" s="128"/>
    </row>
    <row r="181" spans="1:21" ht="18.75" x14ac:dyDescent="0.3">
      <c r="A181" s="174" t="s">
        <v>2455</v>
      </c>
      <c r="B181" s="174">
        <v>0.02</v>
      </c>
      <c r="C181" s="174">
        <v>0</v>
      </c>
      <c r="D181" s="173">
        <f t="shared" si="8"/>
        <v>0.02</v>
      </c>
      <c r="E181" s="174" t="s">
        <v>2242</v>
      </c>
      <c r="F181" s="175">
        <f t="shared" si="9"/>
        <v>0</v>
      </c>
      <c r="G181" s="174" t="s">
        <v>2241</v>
      </c>
      <c r="H181" s="175">
        <f t="shared" si="10"/>
        <v>0</v>
      </c>
      <c r="I181" s="174" t="s">
        <v>2240</v>
      </c>
      <c r="J181" s="175">
        <f t="shared" si="11"/>
        <v>2</v>
      </c>
      <c r="K181" s="174" t="s">
        <v>2239</v>
      </c>
      <c r="L181" s="173">
        <f>_xlfn.FLOOR.MATH(D181/'[1]Mark Conv'!$E$5,0.01)</f>
        <v>0</v>
      </c>
      <c r="M181" s="128"/>
      <c r="N181" s="129"/>
      <c r="O181" s="128"/>
      <c r="P181" s="128"/>
      <c r="Q181" s="128"/>
      <c r="R181" s="128"/>
      <c r="S181" s="128"/>
      <c r="T181" s="128"/>
      <c r="U181" s="128"/>
    </row>
    <row r="182" spans="1:21" ht="18.75" x14ac:dyDescent="0.3">
      <c r="A182" s="174" t="s">
        <v>2456</v>
      </c>
      <c r="B182" s="174">
        <v>0.02</v>
      </c>
      <c r="C182" s="174">
        <v>4</v>
      </c>
      <c r="D182" s="173">
        <f t="shared" si="8"/>
        <v>0.02</v>
      </c>
      <c r="E182" s="174" t="s">
        <v>2242</v>
      </c>
      <c r="F182" s="175">
        <f t="shared" si="9"/>
        <v>0</v>
      </c>
      <c r="G182" s="174" t="s">
        <v>2241</v>
      </c>
      <c r="H182" s="175">
        <f t="shared" si="10"/>
        <v>0</v>
      </c>
      <c r="I182" s="174" t="s">
        <v>2240</v>
      </c>
      <c r="J182" s="175">
        <f t="shared" si="11"/>
        <v>2</v>
      </c>
      <c r="K182" s="174" t="s">
        <v>2239</v>
      </c>
      <c r="L182" s="173">
        <f>_xlfn.FLOOR.MATH(D182/'[1]Mark Conv'!$E$5,0.01)</f>
        <v>0</v>
      </c>
      <c r="M182" s="128"/>
      <c r="N182" s="129"/>
      <c r="O182" s="128"/>
      <c r="P182" s="128"/>
      <c r="Q182" s="128"/>
      <c r="R182" s="128"/>
      <c r="S182" s="128"/>
      <c r="T182" s="128"/>
      <c r="U182" s="128"/>
    </row>
    <row r="183" spans="1:21" ht="18.75" x14ac:dyDescent="0.3">
      <c r="A183" s="174" t="s">
        <v>2457</v>
      </c>
      <c r="B183" s="174">
        <v>0.02</v>
      </c>
      <c r="C183" s="174">
        <v>0</v>
      </c>
      <c r="D183" s="173">
        <f t="shared" si="8"/>
        <v>0.02</v>
      </c>
      <c r="E183" s="174" t="s">
        <v>2242</v>
      </c>
      <c r="F183" s="175">
        <f t="shared" si="9"/>
        <v>0</v>
      </c>
      <c r="G183" s="174" t="s">
        <v>2241</v>
      </c>
      <c r="H183" s="175">
        <f t="shared" si="10"/>
        <v>0</v>
      </c>
      <c r="I183" s="174" t="s">
        <v>2240</v>
      </c>
      <c r="J183" s="175">
        <f t="shared" si="11"/>
        <v>2</v>
      </c>
      <c r="K183" s="174" t="s">
        <v>2239</v>
      </c>
      <c r="L183" s="173">
        <f>_xlfn.FLOOR.MATH(D183/'[1]Mark Conv'!$E$5,0.01)</f>
        <v>0</v>
      </c>
      <c r="M183" s="128"/>
      <c r="N183" s="129"/>
      <c r="O183" s="128"/>
      <c r="P183" s="128"/>
      <c r="Q183" s="128"/>
      <c r="R183" s="128"/>
      <c r="S183" s="128"/>
      <c r="T183" s="128"/>
      <c r="U183" s="128"/>
    </row>
    <row r="184" spans="1:21" ht="18.75" x14ac:dyDescent="0.3">
      <c r="A184" s="174" t="s">
        <v>2458</v>
      </c>
      <c r="B184" s="174">
        <v>0.01</v>
      </c>
      <c r="C184" s="174">
        <v>0</v>
      </c>
      <c r="D184" s="173">
        <f t="shared" si="8"/>
        <v>0.01</v>
      </c>
      <c r="E184" s="174" t="s">
        <v>2242</v>
      </c>
      <c r="F184" s="175">
        <f t="shared" si="9"/>
        <v>0</v>
      </c>
      <c r="G184" s="174" t="s">
        <v>2241</v>
      </c>
      <c r="H184" s="175">
        <f t="shared" si="10"/>
        <v>0</v>
      </c>
      <c r="I184" s="174" t="s">
        <v>2240</v>
      </c>
      <c r="J184" s="175">
        <f t="shared" si="11"/>
        <v>1</v>
      </c>
      <c r="K184" s="174" t="s">
        <v>2239</v>
      </c>
      <c r="L184" s="173">
        <f>_xlfn.FLOOR.MATH(D184/'[1]Mark Conv'!$E$5,0.01)</f>
        <v>0</v>
      </c>
      <c r="M184" s="128"/>
      <c r="N184" s="129"/>
      <c r="O184" s="128"/>
      <c r="P184" s="128"/>
      <c r="Q184" s="128"/>
      <c r="R184" s="128"/>
      <c r="S184" s="128"/>
      <c r="T184" s="128"/>
      <c r="U184" s="128"/>
    </row>
    <row r="185" spans="1:21" ht="18.75" x14ac:dyDescent="0.3">
      <c r="A185" s="174" t="s">
        <v>2459</v>
      </c>
      <c r="B185" s="174">
        <v>0.01</v>
      </c>
      <c r="C185" s="174">
        <v>0</v>
      </c>
      <c r="D185" s="173">
        <f t="shared" si="8"/>
        <v>0.01</v>
      </c>
      <c r="E185" s="174" t="s">
        <v>2242</v>
      </c>
      <c r="F185" s="175">
        <f t="shared" si="9"/>
        <v>0</v>
      </c>
      <c r="G185" s="174" t="s">
        <v>2241</v>
      </c>
      <c r="H185" s="175">
        <f t="shared" si="10"/>
        <v>0</v>
      </c>
      <c r="I185" s="174" t="s">
        <v>2240</v>
      </c>
      <c r="J185" s="175">
        <f t="shared" si="11"/>
        <v>1</v>
      </c>
      <c r="K185" s="174" t="s">
        <v>2239</v>
      </c>
      <c r="L185" s="173">
        <f>_xlfn.FLOOR.MATH(D185/'[1]Mark Conv'!$E$5,0.01)</f>
        <v>0</v>
      </c>
      <c r="M185" s="128"/>
      <c r="N185" s="129"/>
      <c r="O185" s="128"/>
      <c r="P185" s="128"/>
      <c r="Q185" s="128"/>
      <c r="R185" s="128"/>
      <c r="S185" s="128"/>
      <c r="T185" s="128"/>
      <c r="U185" s="128"/>
    </row>
    <row r="186" spans="1:21" ht="18.75" x14ac:dyDescent="0.3">
      <c r="A186" s="174" t="s">
        <v>2460</v>
      </c>
      <c r="B186" s="174">
        <v>0.01</v>
      </c>
      <c r="C186" s="174">
        <v>0.5</v>
      </c>
      <c r="D186" s="173">
        <f t="shared" si="8"/>
        <v>0.01</v>
      </c>
      <c r="E186" s="174" t="s">
        <v>2242</v>
      </c>
      <c r="F186" s="175">
        <f t="shared" si="9"/>
        <v>0</v>
      </c>
      <c r="G186" s="174" t="s">
        <v>2241</v>
      </c>
      <c r="H186" s="175">
        <f t="shared" si="10"/>
        <v>0</v>
      </c>
      <c r="I186" s="174" t="s">
        <v>2240</v>
      </c>
      <c r="J186" s="175">
        <f t="shared" si="11"/>
        <v>1</v>
      </c>
      <c r="K186" s="174" t="s">
        <v>2239</v>
      </c>
      <c r="L186" s="173">
        <f>_xlfn.FLOOR.MATH(D186/'[1]Mark Conv'!$E$5,0.01)</f>
        <v>0</v>
      </c>
      <c r="M186" s="128"/>
      <c r="N186" s="129"/>
      <c r="O186" s="128"/>
      <c r="P186" s="128"/>
      <c r="Q186" s="128"/>
      <c r="R186" s="128"/>
      <c r="S186" s="128"/>
      <c r="T186" s="128"/>
      <c r="U186" s="128"/>
    </row>
    <row r="187" spans="1:21" ht="18.75" x14ac:dyDescent="0.3">
      <c r="A187" s="174" t="s">
        <v>2461</v>
      </c>
      <c r="B187" s="174">
        <v>0.01</v>
      </c>
      <c r="C187" s="174">
        <v>1</v>
      </c>
      <c r="D187" s="173">
        <f t="shared" si="8"/>
        <v>0.01</v>
      </c>
      <c r="E187" s="174" t="s">
        <v>2242</v>
      </c>
      <c r="F187" s="175">
        <f t="shared" si="9"/>
        <v>0</v>
      </c>
      <c r="G187" s="174" t="s">
        <v>2241</v>
      </c>
      <c r="H187" s="175">
        <f t="shared" si="10"/>
        <v>0</v>
      </c>
      <c r="I187" s="174" t="s">
        <v>2240</v>
      </c>
      <c r="J187" s="175">
        <f t="shared" si="11"/>
        <v>1</v>
      </c>
      <c r="K187" s="174" t="s">
        <v>2239</v>
      </c>
      <c r="L187" s="173">
        <f>_xlfn.FLOOR.MATH(D187/'[1]Mark Conv'!$E$5,0.01)</f>
        <v>0</v>
      </c>
      <c r="M187" s="128"/>
      <c r="N187" s="129"/>
      <c r="O187" s="128"/>
      <c r="P187" s="128"/>
      <c r="Q187" s="128"/>
      <c r="R187" s="128"/>
      <c r="S187" s="128"/>
      <c r="T187" s="128"/>
      <c r="U187" s="128"/>
    </row>
    <row r="188" spans="1:21" ht="18.75" x14ac:dyDescent="0.3">
      <c r="A188" s="174" t="s">
        <v>2462</v>
      </c>
      <c r="B188" s="174">
        <v>0.01</v>
      </c>
      <c r="C188" s="174">
        <v>1</v>
      </c>
      <c r="D188" s="173">
        <f t="shared" si="8"/>
        <v>0.01</v>
      </c>
      <c r="E188" s="174" t="s">
        <v>2242</v>
      </c>
      <c r="F188" s="175">
        <f t="shared" si="9"/>
        <v>0</v>
      </c>
      <c r="G188" s="174" t="s">
        <v>2241</v>
      </c>
      <c r="H188" s="175">
        <f t="shared" si="10"/>
        <v>0</v>
      </c>
      <c r="I188" s="174" t="s">
        <v>2240</v>
      </c>
      <c r="J188" s="175">
        <f t="shared" si="11"/>
        <v>1</v>
      </c>
      <c r="K188" s="174" t="s">
        <v>2239</v>
      </c>
      <c r="L188" s="173">
        <f>_xlfn.FLOOR.MATH(D188/'[1]Mark Conv'!$E$5,0.01)</f>
        <v>0</v>
      </c>
      <c r="M188" s="128"/>
      <c r="N188" s="129"/>
      <c r="O188" s="128"/>
      <c r="P188" s="128"/>
      <c r="Q188" s="128"/>
      <c r="R188" s="128"/>
      <c r="S188" s="128"/>
      <c r="T188" s="128"/>
      <c r="U188" s="128"/>
    </row>
    <row r="189" spans="1:21" ht="18.75" x14ac:dyDescent="0.3">
      <c r="A189" s="174" t="s">
        <v>2463</v>
      </c>
      <c r="B189" s="174">
        <v>0</v>
      </c>
      <c r="C189" s="174">
        <v>0</v>
      </c>
      <c r="D189" s="173">
        <f t="shared" si="8"/>
        <v>0</v>
      </c>
      <c r="E189" s="174" t="s">
        <v>2242</v>
      </c>
      <c r="F189" s="175">
        <f t="shared" si="9"/>
        <v>0</v>
      </c>
      <c r="G189" s="174" t="s">
        <v>2241</v>
      </c>
      <c r="H189" s="175">
        <f t="shared" si="10"/>
        <v>0</v>
      </c>
      <c r="I189" s="174" t="s">
        <v>2240</v>
      </c>
      <c r="J189" s="175">
        <f t="shared" si="11"/>
        <v>0</v>
      </c>
      <c r="K189" s="174" t="s">
        <v>2239</v>
      </c>
      <c r="L189" s="173">
        <f>_xlfn.FLOOR.MATH(D189/'[1]Mark Conv'!$E$5,0.01)</f>
        <v>0</v>
      </c>
      <c r="M189" s="128"/>
      <c r="N189" s="129"/>
      <c r="O189" s="128"/>
      <c r="P189" s="128"/>
      <c r="Q189" s="128"/>
      <c r="R189" s="128"/>
      <c r="S189" s="128"/>
      <c r="T189" s="128"/>
      <c r="U189" s="128"/>
    </row>
  </sheetData>
  <sheetProtection sort="0" autoFilter="0" pivotTables="0"/>
  <mergeCells count="16">
    <mergeCell ref="U28:X31"/>
    <mergeCell ref="M18:P32"/>
    <mergeCell ref="Q17:T17"/>
    <mergeCell ref="Q18:T32"/>
    <mergeCell ref="U17:X17"/>
    <mergeCell ref="U18:X25"/>
    <mergeCell ref="U27:X27"/>
    <mergeCell ref="M8:U9"/>
    <mergeCell ref="M11:O11"/>
    <mergeCell ref="M17:P17"/>
    <mergeCell ref="A1:U1"/>
    <mergeCell ref="M2:N2"/>
    <mergeCell ref="Q2:U2"/>
    <mergeCell ref="Q3:U3"/>
    <mergeCell ref="Q4:U4"/>
    <mergeCell ref="Q5:U6"/>
  </mergeCells>
  <dataValidations count="2">
    <dataValidation type="list" allowBlank="1" showInputMessage="1" showErrorMessage="1" sqref="N5 JJ5 TF5 ADB5 AMX5 AWT5 BGP5 BQL5 CAH5 CKD5 CTZ5 DDV5 DNR5 DXN5 EHJ5 ERF5 FBB5 FKX5 FUT5 GEP5 GOL5 GYH5 HID5 HRZ5 IBV5 ILR5 IVN5 JFJ5 JPF5 JZB5 KIX5 KST5 LCP5 LML5 LWH5 MGD5 MPZ5 MZV5 NJR5 NTN5 ODJ5 ONF5 OXB5 PGX5 PQT5 QAP5 QKL5 QUH5 RED5 RNZ5 RXV5 SHR5 SRN5 TBJ5 TLF5 TVB5 UEX5 UOT5 UYP5 VIL5 VSH5 WCD5 WLZ5 WVV5 N65541 JJ65541 TF65541 ADB65541 AMX65541 AWT65541 BGP65541 BQL65541 CAH65541 CKD65541 CTZ65541 DDV65541 DNR65541 DXN65541 EHJ65541 ERF65541 FBB65541 FKX65541 FUT65541 GEP65541 GOL65541 GYH65541 HID65541 HRZ65541 IBV65541 ILR65541 IVN65541 JFJ65541 JPF65541 JZB65541 KIX65541 KST65541 LCP65541 LML65541 LWH65541 MGD65541 MPZ65541 MZV65541 NJR65541 NTN65541 ODJ65541 ONF65541 OXB65541 PGX65541 PQT65541 QAP65541 QKL65541 QUH65541 RED65541 RNZ65541 RXV65541 SHR65541 SRN65541 TBJ65541 TLF65541 TVB65541 UEX65541 UOT65541 UYP65541 VIL65541 VSH65541 WCD65541 WLZ65541 WVV65541 N131077 JJ131077 TF131077 ADB131077 AMX131077 AWT131077 BGP131077 BQL131077 CAH131077 CKD131077 CTZ131077 DDV131077 DNR131077 DXN131077 EHJ131077 ERF131077 FBB131077 FKX131077 FUT131077 GEP131077 GOL131077 GYH131077 HID131077 HRZ131077 IBV131077 ILR131077 IVN131077 JFJ131077 JPF131077 JZB131077 KIX131077 KST131077 LCP131077 LML131077 LWH131077 MGD131077 MPZ131077 MZV131077 NJR131077 NTN131077 ODJ131077 ONF131077 OXB131077 PGX131077 PQT131077 QAP131077 QKL131077 QUH131077 RED131077 RNZ131077 RXV131077 SHR131077 SRN131077 TBJ131077 TLF131077 TVB131077 UEX131077 UOT131077 UYP131077 VIL131077 VSH131077 WCD131077 WLZ131077 WVV131077 N196613 JJ196613 TF196613 ADB196613 AMX196613 AWT196613 BGP196613 BQL196613 CAH196613 CKD196613 CTZ196613 DDV196613 DNR196613 DXN196613 EHJ196613 ERF196613 FBB196613 FKX196613 FUT196613 GEP196613 GOL196613 GYH196613 HID196613 HRZ196613 IBV196613 ILR196613 IVN196613 JFJ196613 JPF196613 JZB196613 KIX196613 KST196613 LCP196613 LML196613 LWH196613 MGD196613 MPZ196613 MZV196613 NJR196613 NTN196613 ODJ196613 ONF196613 OXB196613 PGX196613 PQT196613 QAP196613 QKL196613 QUH196613 RED196613 RNZ196613 RXV196613 SHR196613 SRN196613 TBJ196613 TLF196613 TVB196613 UEX196613 UOT196613 UYP196613 VIL196613 VSH196613 WCD196613 WLZ196613 WVV196613 N262149 JJ262149 TF262149 ADB262149 AMX262149 AWT262149 BGP262149 BQL262149 CAH262149 CKD262149 CTZ262149 DDV262149 DNR262149 DXN262149 EHJ262149 ERF262149 FBB262149 FKX262149 FUT262149 GEP262149 GOL262149 GYH262149 HID262149 HRZ262149 IBV262149 ILR262149 IVN262149 JFJ262149 JPF262149 JZB262149 KIX262149 KST262149 LCP262149 LML262149 LWH262149 MGD262149 MPZ262149 MZV262149 NJR262149 NTN262149 ODJ262149 ONF262149 OXB262149 PGX262149 PQT262149 QAP262149 QKL262149 QUH262149 RED262149 RNZ262149 RXV262149 SHR262149 SRN262149 TBJ262149 TLF262149 TVB262149 UEX262149 UOT262149 UYP262149 VIL262149 VSH262149 WCD262149 WLZ262149 WVV262149 N327685 JJ327685 TF327685 ADB327685 AMX327685 AWT327685 BGP327685 BQL327685 CAH327685 CKD327685 CTZ327685 DDV327685 DNR327685 DXN327685 EHJ327685 ERF327685 FBB327685 FKX327685 FUT327685 GEP327685 GOL327685 GYH327685 HID327685 HRZ327685 IBV327685 ILR327685 IVN327685 JFJ327685 JPF327685 JZB327685 KIX327685 KST327685 LCP327685 LML327685 LWH327685 MGD327685 MPZ327685 MZV327685 NJR327685 NTN327685 ODJ327685 ONF327685 OXB327685 PGX327685 PQT327685 QAP327685 QKL327685 QUH327685 RED327685 RNZ327685 RXV327685 SHR327685 SRN327685 TBJ327685 TLF327685 TVB327685 UEX327685 UOT327685 UYP327685 VIL327685 VSH327685 WCD327685 WLZ327685 WVV327685 N393221 JJ393221 TF393221 ADB393221 AMX393221 AWT393221 BGP393221 BQL393221 CAH393221 CKD393221 CTZ393221 DDV393221 DNR393221 DXN393221 EHJ393221 ERF393221 FBB393221 FKX393221 FUT393221 GEP393221 GOL393221 GYH393221 HID393221 HRZ393221 IBV393221 ILR393221 IVN393221 JFJ393221 JPF393221 JZB393221 KIX393221 KST393221 LCP393221 LML393221 LWH393221 MGD393221 MPZ393221 MZV393221 NJR393221 NTN393221 ODJ393221 ONF393221 OXB393221 PGX393221 PQT393221 QAP393221 QKL393221 QUH393221 RED393221 RNZ393221 RXV393221 SHR393221 SRN393221 TBJ393221 TLF393221 TVB393221 UEX393221 UOT393221 UYP393221 VIL393221 VSH393221 WCD393221 WLZ393221 WVV393221 N458757 JJ458757 TF458757 ADB458757 AMX458757 AWT458757 BGP458757 BQL458757 CAH458757 CKD458757 CTZ458757 DDV458757 DNR458757 DXN458757 EHJ458757 ERF458757 FBB458757 FKX458757 FUT458757 GEP458757 GOL458757 GYH458757 HID458757 HRZ458757 IBV458757 ILR458757 IVN458757 JFJ458757 JPF458757 JZB458757 KIX458757 KST458757 LCP458757 LML458757 LWH458757 MGD458757 MPZ458757 MZV458757 NJR458757 NTN458757 ODJ458757 ONF458757 OXB458757 PGX458757 PQT458757 QAP458757 QKL458757 QUH458757 RED458757 RNZ458757 RXV458757 SHR458757 SRN458757 TBJ458757 TLF458757 TVB458757 UEX458757 UOT458757 UYP458757 VIL458757 VSH458757 WCD458757 WLZ458757 WVV458757 N524293 JJ524293 TF524293 ADB524293 AMX524293 AWT524293 BGP524293 BQL524293 CAH524293 CKD524293 CTZ524293 DDV524293 DNR524293 DXN524293 EHJ524293 ERF524293 FBB524293 FKX524293 FUT524293 GEP524293 GOL524293 GYH524293 HID524293 HRZ524293 IBV524293 ILR524293 IVN524293 JFJ524293 JPF524293 JZB524293 KIX524293 KST524293 LCP524293 LML524293 LWH524293 MGD524293 MPZ524293 MZV524293 NJR524293 NTN524293 ODJ524293 ONF524293 OXB524293 PGX524293 PQT524293 QAP524293 QKL524293 QUH524293 RED524293 RNZ524293 RXV524293 SHR524293 SRN524293 TBJ524293 TLF524293 TVB524293 UEX524293 UOT524293 UYP524293 VIL524293 VSH524293 WCD524293 WLZ524293 WVV524293 N589829 JJ589829 TF589829 ADB589829 AMX589829 AWT589829 BGP589829 BQL589829 CAH589829 CKD589829 CTZ589829 DDV589829 DNR589829 DXN589829 EHJ589829 ERF589829 FBB589829 FKX589829 FUT589829 GEP589829 GOL589829 GYH589829 HID589829 HRZ589829 IBV589829 ILR589829 IVN589829 JFJ589829 JPF589829 JZB589829 KIX589829 KST589829 LCP589829 LML589829 LWH589829 MGD589829 MPZ589829 MZV589829 NJR589829 NTN589829 ODJ589829 ONF589829 OXB589829 PGX589829 PQT589829 QAP589829 QKL589829 QUH589829 RED589829 RNZ589829 RXV589829 SHR589829 SRN589829 TBJ589829 TLF589829 TVB589829 UEX589829 UOT589829 UYP589829 VIL589829 VSH589829 WCD589829 WLZ589829 WVV589829 N655365 JJ655365 TF655365 ADB655365 AMX655365 AWT655365 BGP655365 BQL655365 CAH655365 CKD655365 CTZ655365 DDV655365 DNR655365 DXN655365 EHJ655365 ERF655365 FBB655365 FKX655365 FUT655365 GEP655365 GOL655365 GYH655365 HID655365 HRZ655365 IBV655365 ILR655365 IVN655365 JFJ655365 JPF655365 JZB655365 KIX655365 KST655365 LCP655365 LML655365 LWH655365 MGD655365 MPZ655365 MZV655365 NJR655365 NTN655365 ODJ655365 ONF655365 OXB655365 PGX655365 PQT655365 QAP655365 QKL655365 QUH655365 RED655365 RNZ655365 RXV655365 SHR655365 SRN655365 TBJ655365 TLF655365 TVB655365 UEX655365 UOT655365 UYP655365 VIL655365 VSH655365 WCD655365 WLZ655365 WVV655365 N720901 JJ720901 TF720901 ADB720901 AMX720901 AWT720901 BGP720901 BQL720901 CAH720901 CKD720901 CTZ720901 DDV720901 DNR720901 DXN720901 EHJ720901 ERF720901 FBB720901 FKX720901 FUT720901 GEP720901 GOL720901 GYH720901 HID720901 HRZ720901 IBV720901 ILR720901 IVN720901 JFJ720901 JPF720901 JZB720901 KIX720901 KST720901 LCP720901 LML720901 LWH720901 MGD720901 MPZ720901 MZV720901 NJR720901 NTN720901 ODJ720901 ONF720901 OXB720901 PGX720901 PQT720901 QAP720901 QKL720901 QUH720901 RED720901 RNZ720901 RXV720901 SHR720901 SRN720901 TBJ720901 TLF720901 TVB720901 UEX720901 UOT720901 UYP720901 VIL720901 VSH720901 WCD720901 WLZ720901 WVV720901 N786437 JJ786437 TF786437 ADB786437 AMX786437 AWT786437 BGP786437 BQL786437 CAH786437 CKD786437 CTZ786437 DDV786437 DNR786437 DXN786437 EHJ786437 ERF786437 FBB786437 FKX786437 FUT786437 GEP786437 GOL786437 GYH786437 HID786437 HRZ786437 IBV786437 ILR786437 IVN786437 JFJ786437 JPF786437 JZB786437 KIX786437 KST786437 LCP786437 LML786437 LWH786437 MGD786437 MPZ786437 MZV786437 NJR786437 NTN786437 ODJ786437 ONF786437 OXB786437 PGX786437 PQT786437 QAP786437 QKL786437 QUH786437 RED786437 RNZ786437 RXV786437 SHR786437 SRN786437 TBJ786437 TLF786437 TVB786437 UEX786437 UOT786437 UYP786437 VIL786437 VSH786437 WCD786437 WLZ786437 WVV786437 N851973 JJ851973 TF851973 ADB851973 AMX851973 AWT851973 BGP851973 BQL851973 CAH851973 CKD851973 CTZ851973 DDV851973 DNR851973 DXN851973 EHJ851973 ERF851973 FBB851973 FKX851973 FUT851973 GEP851973 GOL851973 GYH851973 HID851973 HRZ851973 IBV851973 ILR851973 IVN851973 JFJ851973 JPF851973 JZB851973 KIX851973 KST851973 LCP851973 LML851973 LWH851973 MGD851973 MPZ851973 MZV851973 NJR851973 NTN851973 ODJ851973 ONF851973 OXB851973 PGX851973 PQT851973 QAP851973 QKL851973 QUH851973 RED851973 RNZ851973 RXV851973 SHR851973 SRN851973 TBJ851973 TLF851973 TVB851973 UEX851973 UOT851973 UYP851973 VIL851973 VSH851973 WCD851973 WLZ851973 WVV851973 N917509 JJ917509 TF917509 ADB917509 AMX917509 AWT917509 BGP917509 BQL917509 CAH917509 CKD917509 CTZ917509 DDV917509 DNR917509 DXN917509 EHJ917509 ERF917509 FBB917509 FKX917509 FUT917509 GEP917509 GOL917509 GYH917509 HID917509 HRZ917509 IBV917509 ILR917509 IVN917509 JFJ917509 JPF917509 JZB917509 KIX917509 KST917509 LCP917509 LML917509 LWH917509 MGD917509 MPZ917509 MZV917509 NJR917509 NTN917509 ODJ917509 ONF917509 OXB917509 PGX917509 PQT917509 QAP917509 QKL917509 QUH917509 RED917509 RNZ917509 RXV917509 SHR917509 SRN917509 TBJ917509 TLF917509 TVB917509 UEX917509 UOT917509 UYP917509 VIL917509 VSH917509 WCD917509 WLZ917509 WVV917509 N983045 JJ983045 TF983045 ADB983045 AMX983045 AWT983045 BGP983045 BQL983045 CAH983045 CKD983045 CTZ983045 DDV983045 DNR983045 DXN983045 EHJ983045 ERF983045 FBB983045 FKX983045 FUT983045 GEP983045 GOL983045 GYH983045 HID983045 HRZ983045 IBV983045 ILR983045 IVN983045 JFJ983045 JPF983045 JZB983045 KIX983045 KST983045 LCP983045 LML983045 LWH983045 MGD983045 MPZ983045 MZV983045 NJR983045 NTN983045 ODJ983045 ONF983045 OXB983045 PGX983045 PQT983045 QAP983045 QKL983045 QUH983045 RED983045 RNZ983045 RXV983045 SHR983045 SRN983045 TBJ983045 TLF983045 TVB983045 UEX983045 UOT983045 UYP983045 VIL983045 VSH983045 WCD983045 WLZ983045 WVV983045" xr:uid="{741FCB57-581F-4629-97A9-BB7D4D734457}">
      <formula1>"Y,N"</formula1>
    </dataValidation>
    <dataValidation type="list" allowBlank="1" showInputMessage="1" showErrorMessage="1" sqref="N3:N4 JJ3:JJ4 TF3:TF4 ADB3:ADB4 AMX3:AMX4 AWT3:AWT4 BGP3:BGP4 BQL3:BQL4 CAH3:CAH4 CKD3:CKD4 CTZ3:CTZ4 DDV3:DDV4 DNR3:DNR4 DXN3:DXN4 EHJ3:EHJ4 ERF3:ERF4 FBB3:FBB4 FKX3:FKX4 FUT3:FUT4 GEP3:GEP4 GOL3:GOL4 GYH3:GYH4 HID3:HID4 HRZ3:HRZ4 IBV3:IBV4 ILR3:ILR4 IVN3:IVN4 JFJ3:JFJ4 JPF3:JPF4 JZB3:JZB4 KIX3:KIX4 KST3:KST4 LCP3:LCP4 LML3:LML4 LWH3:LWH4 MGD3:MGD4 MPZ3:MPZ4 MZV3:MZV4 NJR3:NJR4 NTN3:NTN4 ODJ3:ODJ4 ONF3:ONF4 OXB3:OXB4 PGX3:PGX4 PQT3:PQT4 QAP3:QAP4 QKL3:QKL4 QUH3:QUH4 RED3:RED4 RNZ3:RNZ4 RXV3:RXV4 SHR3:SHR4 SRN3:SRN4 TBJ3:TBJ4 TLF3:TLF4 TVB3:TVB4 UEX3:UEX4 UOT3:UOT4 UYP3:UYP4 VIL3:VIL4 VSH3:VSH4 WCD3:WCD4 WLZ3:WLZ4 WVV3:WVV4 N65539:N65540 JJ65539:JJ65540 TF65539:TF65540 ADB65539:ADB65540 AMX65539:AMX65540 AWT65539:AWT65540 BGP65539:BGP65540 BQL65539:BQL65540 CAH65539:CAH65540 CKD65539:CKD65540 CTZ65539:CTZ65540 DDV65539:DDV65540 DNR65539:DNR65540 DXN65539:DXN65540 EHJ65539:EHJ65540 ERF65539:ERF65540 FBB65539:FBB65540 FKX65539:FKX65540 FUT65539:FUT65540 GEP65539:GEP65540 GOL65539:GOL65540 GYH65539:GYH65540 HID65539:HID65540 HRZ65539:HRZ65540 IBV65539:IBV65540 ILR65539:ILR65540 IVN65539:IVN65540 JFJ65539:JFJ65540 JPF65539:JPF65540 JZB65539:JZB65540 KIX65539:KIX65540 KST65539:KST65540 LCP65539:LCP65540 LML65539:LML65540 LWH65539:LWH65540 MGD65539:MGD65540 MPZ65539:MPZ65540 MZV65539:MZV65540 NJR65539:NJR65540 NTN65539:NTN65540 ODJ65539:ODJ65540 ONF65539:ONF65540 OXB65539:OXB65540 PGX65539:PGX65540 PQT65539:PQT65540 QAP65539:QAP65540 QKL65539:QKL65540 QUH65539:QUH65540 RED65539:RED65540 RNZ65539:RNZ65540 RXV65539:RXV65540 SHR65539:SHR65540 SRN65539:SRN65540 TBJ65539:TBJ65540 TLF65539:TLF65540 TVB65539:TVB65540 UEX65539:UEX65540 UOT65539:UOT65540 UYP65539:UYP65540 VIL65539:VIL65540 VSH65539:VSH65540 WCD65539:WCD65540 WLZ65539:WLZ65540 WVV65539:WVV65540 N131075:N131076 JJ131075:JJ131076 TF131075:TF131076 ADB131075:ADB131076 AMX131075:AMX131076 AWT131075:AWT131076 BGP131075:BGP131076 BQL131075:BQL131076 CAH131075:CAH131076 CKD131075:CKD131076 CTZ131075:CTZ131076 DDV131075:DDV131076 DNR131075:DNR131076 DXN131075:DXN131076 EHJ131075:EHJ131076 ERF131075:ERF131076 FBB131075:FBB131076 FKX131075:FKX131076 FUT131075:FUT131076 GEP131075:GEP131076 GOL131075:GOL131076 GYH131075:GYH131076 HID131075:HID131076 HRZ131075:HRZ131076 IBV131075:IBV131076 ILR131075:ILR131076 IVN131075:IVN131076 JFJ131075:JFJ131076 JPF131075:JPF131076 JZB131075:JZB131076 KIX131075:KIX131076 KST131075:KST131076 LCP131075:LCP131076 LML131075:LML131076 LWH131075:LWH131076 MGD131075:MGD131076 MPZ131075:MPZ131076 MZV131075:MZV131076 NJR131075:NJR131076 NTN131075:NTN131076 ODJ131075:ODJ131076 ONF131075:ONF131076 OXB131075:OXB131076 PGX131075:PGX131076 PQT131075:PQT131076 QAP131075:QAP131076 QKL131075:QKL131076 QUH131075:QUH131076 RED131075:RED131076 RNZ131075:RNZ131076 RXV131075:RXV131076 SHR131075:SHR131076 SRN131075:SRN131076 TBJ131075:TBJ131076 TLF131075:TLF131076 TVB131075:TVB131076 UEX131075:UEX131076 UOT131075:UOT131076 UYP131075:UYP131076 VIL131075:VIL131076 VSH131075:VSH131076 WCD131075:WCD131076 WLZ131075:WLZ131076 WVV131075:WVV131076 N196611:N196612 JJ196611:JJ196612 TF196611:TF196612 ADB196611:ADB196612 AMX196611:AMX196612 AWT196611:AWT196612 BGP196611:BGP196612 BQL196611:BQL196612 CAH196611:CAH196612 CKD196611:CKD196612 CTZ196611:CTZ196612 DDV196611:DDV196612 DNR196611:DNR196612 DXN196611:DXN196612 EHJ196611:EHJ196612 ERF196611:ERF196612 FBB196611:FBB196612 FKX196611:FKX196612 FUT196611:FUT196612 GEP196611:GEP196612 GOL196611:GOL196612 GYH196611:GYH196612 HID196611:HID196612 HRZ196611:HRZ196612 IBV196611:IBV196612 ILR196611:ILR196612 IVN196611:IVN196612 JFJ196611:JFJ196612 JPF196611:JPF196612 JZB196611:JZB196612 KIX196611:KIX196612 KST196611:KST196612 LCP196611:LCP196612 LML196611:LML196612 LWH196611:LWH196612 MGD196611:MGD196612 MPZ196611:MPZ196612 MZV196611:MZV196612 NJR196611:NJR196612 NTN196611:NTN196612 ODJ196611:ODJ196612 ONF196611:ONF196612 OXB196611:OXB196612 PGX196611:PGX196612 PQT196611:PQT196612 QAP196611:QAP196612 QKL196611:QKL196612 QUH196611:QUH196612 RED196611:RED196612 RNZ196611:RNZ196612 RXV196611:RXV196612 SHR196611:SHR196612 SRN196611:SRN196612 TBJ196611:TBJ196612 TLF196611:TLF196612 TVB196611:TVB196612 UEX196611:UEX196612 UOT196611:UOT196612 UYP196611:UYP196612 VIL196611:VIL196612 VSH196611:VSH196612 WCD196611:WCD196612 WLZ196611:WLZ196612 WVV196611:WVV196612 N262147:N262148 JJ262147:JJ262148 TF262147:TF262148 ADB262147:ADB262148 AMX262147:AMX262148 AWT262147:AWT262148 BGP262147:BGP262148 BQL262147:BQL262148 CAH262147:CAH262148 CKD262147:CKD262148 CTZ262147:CTZ262148 DDV262147:DDV262148 DNR262147:DNR262148 DXN262147:DXN262148 EHJ262147:EHJ262148 ERF262147:ERF262148 FBB262147:FBB262148 FKX262147:FKX262148 FUT262147:FUT262148 GEP262147:GEP262148 GOL262147:GOL262148 GYH262147:GYH262148 HID262147:HID262148 HRZ262147:HRZ262148 IBV262147:IBV262148 ILR262147:ILR262148 IVN262147:IVN262148 JFJ262147:JFJ262148 JPF262147:JPF262148 JZB262147:JZB262148 KIX262147:KIX262148 KST262147:KST262148 LCP262147:LCP262148 LML262147:LML262148 LWH262147:LWH262148 MGD262147:MGD262148 MPZ262147:MPZ262148 MZV262147:MZV262148 NJR262147:NJR262148 NTN262147:NTN262148 ODJ262147:ODJ262148 ONF262147:ONF262148 OXB262147:OXB262148 PGX262147:PGX262148 PQT262147:PQT262148 QAP262147:QAP262148 QKL262147:QKL262148 QUH262147:QUH262148 RED262147:RED262148 RNZ262147:RNZ262148 RXV262147:RXV262148 SHR262147:SHR262148 SRN262147:SRN262148 TBJ262147:TBJ262148 TLF262147:TLF262148 TVB262147:TVB262148 UEX262147:UEX262148 UOT262147:UOT262148 UYP262147:UYP262148 VIL262147:VIL262148 VSH262147:VSH262148 WCD262147:WCD262148 WLZ262147:WLZ262148 WVV262147:WVV262148 N327683:N327684 JJ327683:JJ327684 TF327683:TF327684 ADB327683:ADB327684 AMX327683:AMX327684 AWT327683:AWT327684 BGP327683:BGP327684 BQL327683:BQL327684 CAH327683:CAH327684 CKD327683:CKD327684 CTZ327683:CTZ327684 DDV327683:DDV327684 DNR327683:DNR327684 DXN327683:DXN327684 EHJ327683:EHJ327684 ERF327683:ERF327684 FBB327683:FBB327684 FKX327683:FKX327684 FUT327683:FUT327684 GEP327683:GEP327684 GOL327683:GOL327684 GYH327683:GYH327684 HID327683:HID327684 HRZ327683:HRZ327684 IBV327683:IBV327684 ILR327683:ILR327684 IVN327683:IVN327684 JFJ327683:JFJ327684 JPF327683:JPF327684 JZB327683:JZB327684 KIX327683:KIX327684 KST327683:KST327684 LCP327683:LCP327684 LML327683:LML327684 LWH327683:LWH327684 MGD327683:MGD327684 MPZ327683:MPZ327684 MZV327683:MZV327684 NJR327683:NJR327684 NTN327683:NTN327684 ODJ327683:ODJ327684 ONF327683:ONF327684 OXB327683:OXB327684 PGX327683:PGX327684 PQT327683:PQT327684 QAP327683:QAP327684 QKL327683:QKL327684 QUH327683:QUH327684 RED327683:RED327684 RNZ327683:RNZ327684 RXV327683:RXV327684 SHR327683:SHR327684 SRN327683:SRN327684 TBJ327683:TBJ327684 TLF327683:TLF327684 TVB327683:TVB327684 UEX327683:UEX327684 UOT327683:UOT327684 UYP327683:UYP327684 VIL327683:VIL327684 VSH327683:VSH327684 WCD327683:WCD327684 WLZ327683:WLZ327684 WVV327683:WVV327684 N393219:N393220 JJ393219:JJ393220 TF393219:TF393220 ADB393219:ADB393220 AMX393219:AMX393220 AWT393219:AWT393220 BGP393219:BGP393220 BQL393219:BQL393220 CAH393219:CAH393220 CKD393219:CKD393220 CTZ393219:CTZ393220 DDV393219:DDV393220 DNR393219:DNR393220 DXN393219:DXN393220 EHJ393219:EHJ393220 ERF393219:ERF393220 FBB393219:FBB393220 FKX393219:FKX393220 FUT393219:FUT393220 GEP393219:GEP393220 GOL393219:GOL393220 GYH393219:GYH393220 HID393219:HID393220 HRZ393219:HRZ393220 IBV393219:IBV393220 ILR393219:ILR393220 IVN393219:IVN393220 JFJ393219:JFJ393220 JPF393219:JPF393220 JZB393219:JZB393220 KIX393219:KIX393220 KST393219:KST393220 LCP393219:LCP393220 LML393219:LML393220 LWH393219:LWH393220 MGD393219:MGD393220 MPZ393219:MPZ393220 MZV393219:MZV393220 NJR393219:NJR393220 NTN393219:NTN393220 ODJ393219:ODJ393220 ONF393219:ONF393220 OXB393219:OXB393220 PGX393219:PGX393220 PQT393219:PQT393220 QAP393219:QAP393220 QKL393219:QKL393220 QUH393219:QUH393220 RED393219:RED393220 RNZ393219:RNZ393220 RXV393219:RXV393220 SHR393219:SHR393220 SRN393219:SRN393220 TBJ393219:TBJ393220 TLF393219:TLF393220 TVB393219:TVB393220 UEX393219:UEX393220 UOT393219:UOT393220 UYP393219:UYP393220 VIL393219:VIL393220 VSH393219:VSH393220 WCD393219:WCD393220 WLZ393219:WLZ393220 WVV393219:WVV393220 N458755:N458756 JJ458755:JJ458756 TF458755:TF458756 ADB458755:ADB458756 AMX458755:AMX458756 AWT458755:AWT458756 BGP458755:BGP458756 BQL458755:BQL458756 CAH458755:CAH458756 CKD458755:CKD458756 CTZ458755:CTZ458756 DDV458755:DDV458756 DNR458755:DNR458756 DXN458755:DXN458756 EHJ458755:EHJ458756 ERF458755:ERF458756 FBB458755:FBB458756 FKX458755:FKX458756 FUT458755:FUT458756 GEP458755:GEP458756 GOL458755:GOL458756 GYH458755:GYH458756 HID458755:HID458756 HRZ458755:HRZ458756 IBV458755:IBV458756 ILR458755:ILR458756 IVN458755:IVN458756 JFJ458755:JFJ458756 JPF458755:JPF458756 JZB458755:JZB458756 KIX458755:KIX458756 KST458755:KST458756 LCP458755:LCP458756 LML458755:LML458756 LWH458755:LWH458756 MGD458755:MGD458756 MPZ458755:MPZ458756 MZV458755:MZV458756 NJR458755:NJR458756 NTN458755:NTN458756 ODJ458755:ODJ458756 ONF458755:ONF458756 OXB458755:OXB458756 PGX458755:PGX458756 PQT458755:PQT458756 QAP458755:QAP458756 QKL458755:QKL458756 QUH458755:QUH458756 RED458755:RED458756 RNZ458755:RNZ458756 RXV458755:RXV458756 SHR458755:SHR458756 SRN458755:SRN458756 TBJ458755:TBJ458756 TLF458755:TLF458756 TVB458755:TVB458756 UEX458755:UEX458756 UOT458755:UOT458756 UYP458755:UYP458756 VIL458755:VIL458756 VSH458755:VSH458756 WCD458755:WCD458756 WLZ458755:WLZ458756 WVV458755:WVV458756 N524291:N524292 JJ524291:JJ524292 TF524291:TF524292 ADB524291:ADB524292 AMX524291:AMX524292 AWT524291:AWT524292 BGP524291:BGP524292 BQL524291:BQL524292 CAH524291:CAH524292 CKD524291:CKD524292 CTZ524291:CTZ524292 DDV524291:DDV524292 DNR524291:DNR524292 DXN524291:DXN524292 EHJ524291:EHJ524292 ERF524291:ERF524292 FBB524291:FBB524292 FKX524291:FKX524292 FUT524291:FUT524292 GEP524291:GEP524292 GOL524291:GOL524292 GYH524291:GYH524292 HID524291:HID524292 HRZ524291:HRZ524292 IBV524291:IBV524292 ILR524291:ILR524292 IVN524291:IVN524292 JFJ524291:JFJ524292 JPF524291:JPF524292 JZB524291:JZB524292 KIX524291:KIX524292 KST524291:KST524292 LCP524291:LCP524292 LML524291:LML524292 LWH524291:LWH524292 MGD524291:MGD524292 MPZ524291:MPZ524292 MZV524291:MZV524292 NJR524291:NJR524292 NTN524291:NTN524292 ODJ524291:ODJ524292 ONF524291:ONF524292 OXB524291:OXB524292 PGX524291:PGX524292 PQT524291:PQT524292 QAP524291:QAP524292 QKL524291:QKL524292 QUH524291:QUH524292 RED524291:RED524292 RNZ524291:RNZ524292 RXV524291:RXV524292 SHR524291:SHR524292 SRN524291:SRN524292 TBJ524291:TBJ524292 TLF524291:TLF524292 TVB524291:TVB524292 UEX524291:UEX524292 UOT524291:UOT524292 UYP524291:UYP524292 VIL524291:VIL524292 VSH524291:VSH524292 WCD524291:WCD524292 WLZ524291:WLZ524292 WVV524291:WVV524292 N589827:N589828 JJ589827:JJ589828 TF589827:TF589828 ADB589827:ADB589828 AMX589827:AMX589828 AWT589827:AWT589828 BGP589827:BGP589828 BQL589827:BQL589828 CAH589827:CAH589828 CKD589827:CKD589828 CTZ589827:CTZ589828 DDV589827:DDV589828 DNR589827:DNR589828 DXN589827:DXN589828 EHJ589827:EHJ589828 ERF589827:ERF589828 FBB589827:FBB589828 FKX589827:FKX589828 FUT589827:FUT589828 GEP589827:GEP589828 GOL589827:GOL589828 GYH589827:GYH589828 HID589827:HID589828 HRZ589827:HRZ589828 IBV589827:IBV589828 ILR589827:ILR589828 IVN589827:IVN589828 JFJ589827:JFJ589828 JPF589827:JPF589828 JZB589827:JZB589828 KIX589827:KIX589828 KST589827:KST589828 LCP589827:LCP589828 LML589827:LML589828 LWH589827:LWH589828 MGD589827:MGD589828 MPZ589827:MPZ589828 MZV589827:MZV589828 NJR589827:NJR589828 NTN589827:NTN589828 ODJ589827:ODJ589828 ONF589827:ONF589828 OXB589827:OXB589828 PGX589827:PGX589828 PQT589827:PQT589828 QAP589827:QAP589828 QKL589827:QKL589828 QUH589827:QUH589828 RED589827:RED589828 RNZ589827:RNZ589828 RXV589827:RXV589828 SHR589827:SHR589828 SRN589827:SRN589828 TBJ589827:TBJ589828 TLF589827:TLF589828 TVB589827:TVB589828 UEX589827:UEX589828 UOT589827:UOT589828 UYP589827:UYP589828 VIL589827:VIL589828 VSH589827:VSH589828 WCD589827:WCD589828 WLZ589827:WLZ589828 WVV589827:WVV589828 N655363:N655364 JJ655363:JJ655364 TF655363:TF655364 ADB655363:ADB655364 AMX655363:AMX655364 AWT655363:AWT655364 BGP655363:BGP655364 BQL655363:BQL655364 CAH655363:CAH655364 CKD655363:CKD655364 CTZ655363:CTZ655364 DDV655363:DDV655364 DNR655363:DNR655364 DXN655363:DXN655364 EHJ655363:EHJ655364 ERF655363:ERF655364 FBB655363:FBB655364 FKX655363:FKX655364 FUT655363:FUT655364 GEP655363:GEP655364 GOL655363:GOL655364 GYH655363:GYH655364 HID655363:HID655364 HRZ655363:HRZ655364 IBV655363:IBV655364 ILR655363:ILR655364 IVN655363:IVN655364 JFJ655363:JFJ655364 JPF655363:JPF655364 JZB655363:JZB655364 KIX655363:KIX655364 KST655363:KST655364 LCP655363:LCP655364 LML655363:LML655364 LWH655363:LWH655364 MGD655363:MGD655364 MPZ655363:MPZ655364 MZV655363:MZV655364 NJR655363:NJR655364 NTN655363:NTN655364 ODJ655363:ODJ655364 ONF655363:ONF655364 OXB655363:OXB655364 PGX655363:PGX655364 PQT655363:PQT655364 QAP655363:QAP655364 QKL655363:QKL655364 QUH655363:QUH655364 RED655363:RED655364 RNZ655363:RNZ655364 RXV655363:RXV655364 SHR655363:SHR655364 SRN655363:SRN655364 TBJ655363:TBJ655364 TLF655363:TLF655364 TVB655363:TVB655364 UEX655363:UEX655364 UOT655363:UOT655364 UYP655363:UYP655364 VIL655363:VIL655364 VSH655363:VSH655364 WCD655363:WCD655364 WLZ655363:WLZ655364 WVV655363:WVV655364 N720899:N720900 JJ720899:JJ720900 TF720899:TF720900 ADB720899:ADB720900 AMX720899:AMX720900 AWT720899:AWT720900 BGP720899:BGP720900 BQL720899:BQL720900 CAH720899:CAH720900 CKD720899:CKD720900 CTZ720899:CTZ720900 DDV720899:DDV720900 DNR720899:DNR720900 DXN720899:DXN720900 EHJ720899:EHJ720900 ERF720899:ERF720900 FBB720899:FBB720900 FKX720899:FKX720900 FUT720899:FUT720900 GEP720899:GEP720900 GOL720899:GOL720900 GYH720899:GYH720900 HID720899:HID720900 HRZ720899:HRZ720900 IBV720899:IBV720900 ILR720899:ILR720900 IVN720899:IVN720900 JFJ720899:JFJ720900 JPF720899:JPF720900 JZB720899:JZB720900 KIX720899:KIX720900 KST720899:KST720900 LCP720899:LCP720900 LML720899:LML720900 LWH720899:LWH720900 MGD720899:MGD720900 MPZ720899:MPZ720900 MZV720899:MZV720900 NJR720899:NJR720900 NTN720899:NTN720900 ODJ720899:ODJ720900 ONF720899:ONF720900 OXB720899:OXB720900 PGX720899:PGX720900 PQT720899:PQT720900 QAP720899:QAP720900 QKL720899:QKL720900 QUH720899:QUH720900 RED720899:RED720900 RNZ720899:RNZ720900 RXV720899:RXV720900 SHR720899:SHR720900 SRN720899:SRN720900 TBJ720899:TBJ720900 TLF720899:TLF720900 TVB720899:TVB720900 UEX720899:UEX720900 UOT720899:UOT720900 UYP720899:UYP720900 VIL720899:VIL720900 VSH720899:VSH720900 WCD720899:WCD720900 WLZ720899:WLZ720900 WVV720899:WVV720900 N786435:N786436 JJ786435:JJ786436 TF786435:TF786436 ADB786435:ADB786436 AMX786435:AMX786436 AWT786435:AWT786436 BGP786435:BGP786436 BQL786435:BQL786436 CAH786435:CAH786436 CKD786435:CKD786436 CTZ786435:CTZ786436 DDV786435:DDV786436 DNR786435:DNR786436 DXN786435:DXN786436 EHJ786435:EHJ786436 ERF786435:ERF786436 FBB786435:FBB786436 FKX786435:FKX786436 FUT786435:FUT786436 GEP786435:GEP786436 GOL786435:GOL786436 GYH786435:GYH786436 HID786435:HID786436 HRZ786435:HRZ786436 IBV786435:IBV786436 ILR786435:ILR786436 IVN786435:IVN786436 JFJ786435:JFJ786436 JPF786435:JPF786436 JZB786435:JZB786436 KIX786435:KIX786436 KST786435:KST786436 LCP786435:LCP786436 LML786435:LML786436 LWH786435:LWH786436 MGD786435:MGD786436 MPZ786435:MPZ786436 MZV786435:MZV786436 NJR786435:NJR786436 NTN786435:NTN786436 ODJ786435:ODJ786436 ONF786435:ONF786436 OXB786435:OXB786436 PGX786435:PGX786436 PQT786435:PQT786436 QAP786435:QAP786436 QKL786435:QKL786436 QUH786435:QUH786436 RED786435:RED786436 RNZ786435:RNZ786436 RXV786435:RXV786436 SHR786435:SHR786436 SRN786435:SRN786436 TBJ786435:TBJ786436 TLF786435:TLF786436 TVB786435:TVB786436 UEX786435:UEX786436 UOT786435:UOT786436 UYP786435:UYP786436 VIL786435:VIL786436 VSH786435:VSH786436 WCD786435:WCD786436 WLZ786435:WLZ786436 WVV786435:WVV786436 N851971:N851972 JJ851971:JJ851972 TF851971:TF851972 ADB851971:ADB851972 AMX851971:AMX851972 AWT851971:AWT851972 BGP851971:BGP851972 BQL851971:BQL851972 CAH851971:CAH851972 CKD851971:CKD851972 CTZ851971:CTZ851972 DDV851971:DDV851972 DNR851971:DNR851972 DXN851971:DXN851972 EHJ851971:EHJ851972 ERF851971:ERF851972 FBB851971:FBB851972 FKX851971:FKX851972 FUT851971:FUT851972 GEP851971:GEP851972 GOL851971:GOL851972 GYH851971:GYH851972 HID851971:HID851972 HRZ851971:HRZ851972 IBV851971:IBV851972 ILR851971:ILR851972 IVN851971:IVN851972 JFJ851971:JFJ851972 JPF851971:JPF851972 JZB851971:JZB851972 KIX851971:KIX851972 KST851971:KST851972 LCP851971:LCP851972 LML851971:LML851972 LWH851971:LWH851972 MGD851971:MGD851972 MPZ851971:MPZ851972 MZV851971:MZV851972 NJR851971:NJR851972 NTN851971:NTN851972 ODJ851971:ODJ851972 ONF851971:ONF851972 OXB851971:OXB851972 PGX851971:PGX851972 PQT851971:PQT851972 QAP851971:QAP851972 QKL851971:QKL851972 QUH851971:QUH851972 RED851971:RED851972 RNZ851971:RNZ851972 RXV851971:RXV851972 SHR851971:SHR851972 SRN851971:SRN851972 TBJ851971:TBJ851972 TLF851971:TLF851972 TVB851971:TVB851972 UEX851971:UEX851972 UOT851971:UOT851972 UYP851971:UYP851972 VIL851971:VIL851972 VSH851971:VSH851972 WCD851971:WCD851972 WLZ851971:WLZ851972 WVV851971:WVV851972 N917507:N917508 JJ917507:JJ917508 TF917507:TF917508 ADB917507:ADB917508 AMX917507:AMX917508 AWT917507:AWT917508 BGP917507:BGP917508 BQL917507:BQL917508 CAH917507:CAH917508 CKD917507:CKD917508 CTZ917507:CTZ917508 DDV917507:DDV917508 DNR917507:DNR917508 DXN917507:DXN917508 EHJ917507:EHJ917508 ERF917507:ERF917508 FBB917507:FBB917508 FKX917507:FKX917508 FUT917507:FUT917508 GEP917507:GEP917508 GOL917507:GOL917508 GYH917507:GYH917508 HID917507:HID917508 HRZ917507:HRZ917508 IBV917507:IBV917508 ILR917507:ILR917508 IVN917507:IVN917508 JFJ917507:JFJ917508 JPF917507:JPF917508 JZB917507:JZB917508 KIX917507:KIX917508 KST917507:KST917508 LCP917507:LCP917508 LML917507:LML917508 LWH917507:LWH917508 MGD917507:MGD917508 MPZ917507:MPZ917508 MZV917507:MZV917508 NJR917507:NJR917508 NTN917507:NTN917508 ODJ917507:ODJ917508 ONF917507:ONF917508 OXB917507:OXB917508 PGX917507:PGX917508 PQT917507:PQT917508 QAP917507:QAP917508 QKL917507:QKL917508 QUH917507:QUH917508 RED917507:RED917508 RNZ917507:RNZ917508 RXV917507:RXV917508 SHR917507:SHR917508 SRN917507:SRN917508 TBJ917507:TBJ917508 TLF917507:TLF917508 TVB917507:TVB917508 UEX917507:UEX917508 UOT917507:UOT917508 UYP917507:UYP917508 VIL917507:VIL917508 VSH917507:VSH917508 WCD917507:WCD917508 WLZ917507:WLZ917508 WVV917507:WVV917508 N983043:N983044 JJ983043:JJ983044 TF983043:TF983044 ADB983043:ADB983044 AMX983043:AMX983044 AWT983043:AWT983044 BGP983043:BGP983044 BQL983043:BQL983044 CAH983043:CAH983044 CKD983043:CKD983044 CTZ983043:CTZ983044 DDV983043:DDV983044 DNR983043:DNR983044 DXN983043:DXN983044 EHJ983043:EHJ983044 ERF983043:ERF983044 FBB983043:FBB983044 FKX983043:FKX983044 FUT983043:FUT983044 GEP983043:GEP983044 GOL983043:GOL983044 GYH983043:GYH983044 HID983043:HID983044 HRZ983043:HRZ983044 IBV983043:IBV983044 ILR983043:ILR983044 IVN983043:IVN983044 JFJ983043:JFJ983044 JPF983043:JPF983044 JZB983043:JZB983044 KIX983043:KIX983044 KST983043:KST983044 LCP983043:LCP983044 LML983043:LML983044 LWH983043:LWH983044 MGD983043:MGD983044 MPZ983043:MPZ983044 MZV983043:MZV983044 NJR983043:NJR983044 NTN983043:NTN983044 ODJ983043:ODJ983044 ONF983043:ONF983044 OXB983043:OXB983044 PGX983043:PGX983044 PQT983043:PQT983044 QAP983043:QAP983044 QKL983043:QKL983044 QUH983043:QUH983044 RED983043:RED983044 RNZ983043:RNZ983044 RXV983043:RXV983044 SHR983043:SHR983044 SRN983043:SRN983044 TBJ983043:TBJ983044 TLF983043:TLF983044 TVB983043:TVB983044 UEX983043:UEX983044 UOT983043:UOT983044 UYP983043:UYP983044 VIL983043:VIL983044 VSH983043:VSH983044 WCD983043:WCD983044 WLZ983043:WLZ983044 WVV983043:WVV983044" xr:uid="{AC5EE95A-C0A5-42CD-B508-1E3595BBDA31}">
      <formula1>"-3,-2,-1,0,1,2,3,4"</formula1>
    </dataValidation>
  </dataValidations>
  <pageMargins left="0.78749999999999998" right="0.78749999999999998" top="1.0527777777777778" bottom="1.0527777777777778" header="0.78749999999999998" footer="0.78749999999999998"/>
  <pageSetup orientation="portrait" useFirstPageNumber="1" horizontalDpi="300" verticalDpi="300" r:id="rId1"/>
  <headerFooter alignWithMargins="0">
    <oddHeader>&amp;C&amp;"Times New Roman,Regular"&amp;12&amp;A</oddHeader>
    <oddFooter>&amp;C&amp;"Times New Roman,Regular"&amp;12Page &amp;P</oddFooter>
  </headerFooter>
  <tableParts count="1">
    <tablePart r:id="rId2"/>
  </tableParts>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6EAE14-9D59-4E95-8F16-1E94AC5F889D}">
  <sheetPr>
    <tabColor rgb="FF002060"/>
  </sheetPr>
  <dimension ref="A1:AE784"/>
  <sheetViews>
    <sheetView workbookViewId="0">
      <selection sqref="A1:T1"/>
    </sheetView>
  </sheetViews>
  <sheetFormatPr defaultRowHeight="18" x14ac:dyDescent="0.25"/>
  <cols>
    <col min="1" max="1" width="56.109375" style="121" bestFit="1" customWidth="1"/>
    <col min="2" max="2" width="11.21875" style="121" bestFit="1" customWidth="1"/>
    <col min="3" max="3" width="15.88671875" style="121" bestFit="1" customWidth="1"/>
    <col min="4" max="4" width="2.21875" style="121" bestFit="1" customWidth="1"/>
    <col min="5" max="5" width="9" style="121" bestFit="1" customWidth="1"/>
    <col min="6" max="6" width="2.88671875" style="121" bestFit="1" customWidth="1"/>
    <col min="7" max="7" width="3.5546875" style="121" bestFit="1" customWidth="1"/>
    <col min="8" max="8" width="2.77734375" style="121" bestFit="1" customWidth="1"/>
    <col min="9" max="9" width="5" style="138" bestFit="1" customWidth="1"/>
    <col min="10" max="10" width="2.77734375" style="121" bestFit="1" customWidth="1"/>
    <col min="11" max="11" width="9.44140625" style="121" bestFit="1" customWidth="1"/>
    <col min="12" max="12" width="16.33203125" style="121" bestFit="1" customWidth="1"/>
    <col min="13" max="13" width="3.109375" style="121" bestFit="1" customWidth="1"/>
    <col min="14" max="14" width="6.5546875" style="121" bestFit="1" customWidth="1"/>
    <col min="15" max="15" width="9.109375" style="121" bestFit="1" customWidth="1"/>
    <col min="16" max="22" width="8.88671875" style="121"/>
    <col min="23" max="23" width="29.5546875" style="121" customWidth="1"/>
    <col min="24" max="16384" width="8.88671875" style="121"/>
  </cols>
  <sheetData>
    <row r="1" spans="1:31" ht="31.5" x14ac:dyDescent="0.45">
      <c r="A1" s="179" t="s">
        <v>2274</v>
      </c>
      <c r="B1" s="179"/>
      <c r="C1" s="179"/>
      <c r="D1" s="179"/>
      <c r="E1" s="179"/>
      <c r="F1" s="179"/>
      <c r="G1" s="179"/>
      <c r="H1" s="179"/>
      <c r="I1" s="179"/>
      <c r="J1" s="179"/>
      <c r="K1" s="179"/>
      <c r="L1" s="179"/>
      <c r="M1" s="179"/>
      <c r="N1" s="179"/>
      <c r="O1" s="179"/>
      <c r="P1" s="179"/>
      <c r="Q1" s="179"/>
      <c r="R1" s="179"/>
      <c r="S1" s="179"/>
      <c r="T1" s="179"/>
      <c r="W1" s="140" t="s">
        <v>2238</v>
      </c>
      <c r="X1" s="165" t="s">
        <v>2237</v>
      </c>
      <c r="Y1" s="165" t="s">
        <v>2236</v>
      </c>
      <c r="Z1" s="165" t="s">
        <v>2235</v>
      </c>
      <c r="AA1" s="165" t="s">
        <v>2234</v>
      </c>
      <c r="AB1" s="165" t="s">
        <v>2233</v>
      </c>
      <c r="AC1" s="165" t="s">
        <v>2232</v>
      </c>
      <c r="AD1" s="165" t="s">
        <v>2231</v>
      </c>
      <c r="AE1" s="165" t="s">
        <v>2230</v>
      </c>
    </row>
    <row r="2" spans="1:31" x14ac:dyDescent="0.25">
      <c r="A2" s="159" t="s">
        <v>778</v>
      </c>
      <c r="B2" s="159" t="s">
        <v>2273</v>
      </c>
      <c r="C2" s="159" t="s">
        <v>2272</v>
      </c>
      <c r="D2" s="159" t="s">
        <v>2242</v>
      </c>
      <c r="E2" s="159" t="s">
        <v>2271</v>
      </c>
      <c r="F2" s="159" t="s">
        <v>2031</v>
      </c>
      <c r="G2" s="159" t="s">
        <v>2270</v>
      </c>
      <c r="H2" s="159" t="s">
        <v>2027</v>
      </c>
      <c r="I2" s="160" t="s">
        <v>2269</v>
      </c>
      <c r="J2" s="159" t="s">
        <v>2014</v>
      </c>
      <c r="K2" s="159" t="s">
        <v>2268</v>
      </c>
      <c r="L2" s="139" t="s">
        <v>2267</v>
      </c>
      <c r="M2" s="139"/>
      <c r="N2" s="140" t="s">
        <v>2261</v>
      </c>
      <c r="O2" s="141" t="s">
        <v>2260</v>
      </c>
      <c r="P2" s="142" t="s">
        <v>2257</v>
      </c>
      <c r="Q2" s="143"/>
      <c r="R2" s="143"/>
      <c r="S2" s="143"/>
      <c r="T2" s="144"/>
      <c r="W2" s="166" t="s">
        <v>2229</v>
      </c>
      <c r="X2" s="167">
        <v>-3</v>
      </c>
      <c r="Y2" s="167">
        <v>-2</v>
      </c>
      <c r="Z2" s="167">
        <v>-1</v>
      </c>
      <c r="AA2" s="167">
        <v>0</v>
      </c>
      <c r="AB2" s="167">
        <v>1</v>
      </c>
      <c r="AC2" s="167">
        <v>2</v>
      </c>
      <c r="AD2" s="167">
        <v>3</v>
      </c>
      <c r="AE2" s="167">
        <v>4</v>
      </c>
    </row>
    <row r="3" spans="1:31" x14ac:dyDescent="0.25">
      <c r="A3" s="161" t="str">
        <f>'[1]Magic Number Crunch'!A2</f>
        <v>Abracadabrus</v>
      </c>
      <c r="B3" s="162">
        <f>'[1]Magic Number Crunch'!L2</f>
        <v>31250.25</v>
      </c>
      <c r="C3" s="163">
        <f>B3*$N$6*$N$11</f>
        <v>31250.25</v>
      </c>
      <c r="D3" s="161" t="s">
        <v>2242</v>
      </c>
      <c r="E3" s="164">
        <f>_xlfn.FLOOR.MATH(C3,1)</f>
        <v>31250</v>
      </c>
      <c r="F3" s="161" t="s">
        <v>2241</v>
      </c>
      <c r="G3" s="164">
        <f>_xlfn.FLOOR.MATH(((C3-E3)*10), 1)</f>
        <v>2</v>
      </c>
      <c r="H3" s="161" t="s">
        <v>2240</v>
      </c>
      <c r="I3" s="164">
        <f>((C3-E3)*10-G3)*10</f>
        <v>5</v>
      </c>
      <c r="J3" s="161" t="s">
        <v>2239</v>
      </c>
      <c r="K3" s="163">
        <f>_xlfn.FLOOR.MATH(C3/'[1]Mark Conv'!$E$5,0.01)</f>
        <v>1250.01</v>
      </c>
      <c r="L3" s="166" t="s">
        <v>2266</v>
      </c>
      <c r="M3" s="123">
        <v>0</v>
      </c>
      <c r="N3" s="152">
        <f>IF(M3=-3,'Magic Price Sheet'!$X$4,IF($M$3=-2,'Magic Price Sheet'!$Y$4,IF($M$3=-1,'Magic Price Sheet'!Z4,IF(M3=0,'Magic Price Sheet'!AA4,IF(M3=1,'Magic Price Sheet'!AB4,IF(M3=2,'Magic Price Sheet'!AC4,IF(M3=3,'Magic Price Sheet'!AD4,IF(M3=4,'Magic Price Sheet'!AE4))))))))</f>
        <v>1</v>
      </c>
      <c r="O3" s="153">
        <f>1-N3</f>
        <v>0</v>
      </c>
      <c r="P3" s="171" t="s">
        <v>2265</v>
      </c>
      <c r="Q3" s="171"/>
      <c r="R3" s="171"/>
      <c r="S3" s="171"/>
      <c r="T3" s="171"/>
      <c r="W3" s="166" t="s">
        <v>2228</v>
      </c>
      <c r="X3" s="167">
        <v>1.08</v>
      </c>
      <c r="Y3" s="167">
        <v>1.05</v>
      </c>
      <c r="Z3" s="167">
        <v>1.02</v>
      </c>
      <c r="AA3" s="167">
        <v>1</v>
      </c>
      <c r="AB3" s="167">
        <v>0.98</v>
      </c>
      <c r="AC3" s="167">
        <v>0.95</v>
      </c>
      <c r="AD3" s="167">
        <v>0.93</v>
      </c>
      <c r="AE3" s="167">
        <v>0.9</v>
      </c>
    </row>
    <row r="4" spans="1:31" x14ac:dyDescent="0.25">
      <c r="A4" s="161" t="str">
        <f>'[1]Magic Number Crunch'!A3</f>
        <v>Absorbing Tattoo</v>
      </c>
      <c r="B4" s="162">
        <f>'[1]Magic Number Crunch'!L3</f>
        <v>31250.25</v>
      </c>
      <c r="C4" s="163">
        <f>B4*$N$6*$N$11</f>
        <v>31250.25</v>
      </c>
      <c r="D4" s="161" t="s">
        <v>2242</v>
      </c>
      <c r="E4" s="164">
        <f>_xlfn.FLOOR.MATH(C4,1)</f>
        <v>31250</v>
      </c>
      <c r="F4" s="161" t="s">
        <v>2241</v>
      </c>
      <c r="G4" s="164">
        <f>_xlfn.FLOOR.MATH(((C4-E4)*10), 1)</f>
        <v>2</v>
      </c>
      <c r="H4" s="161" t="s">
        <v>2240</v>
      </c>
      <c r="I4" s="164">
        <f>((C4-E4)*10-G4)*10</f>
        <v>5</v>
      </c>
      <c r="J4" s="161" t="s">
        <v>2239</v>
      </c>
      <c r="K4" s="163">
        <f>_xlfn.FLOOR.MATH(C4/'[1]Mark Conv'!$E$5,0.01)</f>
        <v>1250.01</v>
      </c>
      <c r="L4" s="166" t="s">
        <v>2246</v>
      </c>
      <c r="M4" s="123">
        <v>0</v>
      </c>
      <c r="N4" s="152">
        <f>IF(M4=-3,'Magic Price Sheet'!X3,IF(M4=-2,'Magic Price Sheet'!Y3,IF(M4=-1,'Magic Price Sheet'!Z3,IF(M4=0,'Magic Price Sheet'!AA3,IF(M4=1,'Magic Price Sheet'!AB3,IF(M4=2,'Magic Price Sheet'!AC3,IF(M4=3,'Magic Price Sheet'!AD3,IF(M4=4,'Magic Price Sheet'!AE3))))))))</f>
        <v>1</v>
      </c>
      <c r="O4" s="153">
        <f>1-N4</f>
        <v>0</v>
      </c>
      <c r="P4" s="171" t="s">
        <v>2246</v>
      </c>
      <c r="Q4" s="171"/>
      <c r="R4" s="171"/>
      <c r="S4" s="171"/>
      <c r="T4" s="171"/>
      <c r="W4" s="166" t="s">
        <v>2227</v>
      </c>
      <c r="X4" s="167">
        <v>1.3</v>
      </c>
      <c r="Y4" s="167">
        <v>1.1000000000000001</v>
      </c>
      <c r="Z4" s="167">
        <v>1.05</v>
      </c>
      <c r="AA4" s="167">
        <v>1</v>
      </c>
      <c r="AB4" s="167">
        <v>0.96</v>
      </c>
      <c r="AC4" s="167">
        <v>0.95</v>
      </c>
      <c r="AD4" s="167">
        <v>0.9</v>
      </c>
      <c r="AE4" s="167">
        <v>0.85</v>
      </c>
    </row>
    <row r="5" spans="1:31" x14ac:dyDescent="0.25">
      <c r="A5" s="161" t="str">
        <f>'[1]Magic Number Crunch'!A4</f>
        <v>Acheron Blade</v>
      </c>
      <c r="B5" s="162">
        <f>'[1]Magic Number Crunch'!L4</f>
        <v>3887.625</v>
      </c>
      <c r="C5" s="163">
        <f>B5*$N$6*$N$11</f>
        <v>3887.625</v>
      </c>
      <c r="D5" s="161" t="s">
        <v>2242</v>
      </c>
      <c r="E5" s="164">
        <f>_xlfn.FLOOR.MATH(C5,1)</f>
        <v>3887</v>
      </c>
      <c r="F5" s="161" t="s">
        <v>2241</v>
      </c>
      <c r="G5" s="164">
        <f>_xlfn.FLOOR.MATH(((C5-E5)*10), 1)</f>
        <v>6</v>
      </c>
      <c r="H5" s="161" t="s">
        <v>2240</v>
      </c>
      <c r="I5" s="164">
        <f>((C5-E5)*10-G5)*10</f>
        <v>2.5</v>
      </c>
      <c r="J5" s="161" t="s">
        <v>2239</v>
      </c>
      <c r="K5" s="163">
        <f>_xlfn.FLOOR.MATH(C5/'[1]Mark Conv'!$E$5,0.01)</f>
        <v>155.5</v>
      </c>
      <c r="L5" s="166" t="s">
        <v>2264</v>
      </c>
      <c r="M5" s="123" t="s">
        <v>2006</v>
      </c>
      <c r="N5" s="154" t="str">
        <f>IF(M5="Y", 'Magic Price Sheet'!X5, IF(M5="N","1"))</f>
        <v>1</v>
      </c>
      <c r="O5" s="153">
        <f>1-N5</f>
        <v>0</v>
      </c>
      <c r="P5" s="172" t="s">
        <v>2263</v>
      </c>
      <c r="Q5" s="172"/>
      <c r="R5" s="172"/>
      <c r="S5" s="172"/>
      <c r="T5" s="172"/>
      <c r="W5" s="166" t="s">
        <v>2226</v>
      </c>
      <c r="X5" s="167">
        <v>0.95</v>
      </c>
      <c r="Y5" s="167"/>
      <c r="Z5" s="167"/>
      <c r="AA5" s="167"/>
      <c r="AB5" s="167"/>
      <c r="AC5" s="167"/>
      <c r="AD5" s="167"/>
      <c r="AE5" s="167"/>
    </row>
    <row r="6" spans="1:31" x14ac:dyDescent="0.25">
      <c r="A6" s="161" t="str">
        <f>'[1]Magic Number Crunch'!A5</f>
        <v>Adamantine Armor</v>
      </c>
      <c r="B6" s="162">
        <f>'[1]Magic Number Crunch'!L5</f>
        <v>500</v>
      </c>
      <c r="C6" s="163">
        <f>B6*$N$6*$N$11</f>
        <v>500</v>
      </c>
      <c r="D6" s="161" t="s">
        <v>2242</v>
      </c>
      <c r="E6" s="164">
        <f>_xlfn.FLOOR.MATH(C6,1)</f>
        <v>500</v>
      </c>
      <c r="F6" s="161" t="s">
        <v>2241</v>
      </c>
      <c r="G6" s="164">
        <f>_xlfn.FLOOR.MATH(((C6-E6)*10), 1)</f>
        <v>0</v>
      </c>
      <c r="H6" s="161" t="s">
        <v>2240</v>
      </c>
      <c r="I6" s="164">
        <f>((C6-E6)*10-G6)*10</f>
        <v>0</v>
      </c>
      <c r="J6" s="161" t="s">
        <v>2239</v>
      </c>
      <c r="K6" s="163">
        <f>_xlfn.FLOOR.MATH(C6/'[1]Mark Conv'!$E$5,0.01)</f>
        <v>20</v>
      </c>
      <c r="L6" s="166" t="s">
        <v>2257</v>
      </c>
      <c r="M6" s="122"/>
      <c r="N6" s="152">
        <f>N3*N4*N5</f>
        <v>1</v>
      </c>
      <c r="O6" s="153">
        <f>1-N6</f>
        <v>0</v>
      </c>
      <c r="P6" s="172"/>
      <c r="Q6" s="172"/>
      <c r="R6" s="172"/>
      <c r="S6" s="172"/>
      <c r="T6" s="172"/>
      <c r="W6" s="166" t="s">
        <v>2225</v>
      </c>
      <c r="X6" s="167">
        <v>-2</v>
      </c>
      <c r="Y6" s="167">
        <v>-1</v>
      </c>
      <c r="Z6" s="167">
        <v>0</v>
      </c>
      <c r="AA6" s="167">
        <v>1</v>
      </c>
      <c r="AB6" s="167">
        <v>2</v>
      </c>
      <c r="AC6" s="120"/>
      <c r="AD6" s="120"/>
      <c r="AE6" s="120"/>
    </row>
    <row r="7" spans="1:31" x14ac:dyDescent="0.25">
      <c r="A7" s="161" t="str">
        <f>'[1]Magic Number Crunch'!A6</f>
        <v>Alchemical Compendium</v>
      </c>
      <c r="B7" s="162">
        <f>'[1]Magic Number Crunch'!L6</f>
        <v>6875.25</v>
      </c>
      <c r="C7" s="163">
        <f>B7*$N$6*$N$11</f>
        <v>6875.25</v>
      </c>
      <c r="D7" s="161" t="s">
        <v>2242</v>
      </c>
      <c r="E7" s="164">
        <f>_xlfn.FLOOR.MATH(C7,1)</f>
        <v>6875</v>
      </c>
      <c r="F7" s="161" t="s">
        <v>2241</v>
      </c>
      <c r="G7" s="164">
        <f>_xlfn.FLOOR.MATH(((C7-E7)*10), 1)</f>
        <v>2</v>
      </c>
      <c r="H7" s="161" t="s">
        <v>2240</v>
      </c>
      <c r="I7" s="164">
        <f>((C7-E7)*10-G7)*10</f>
        <v>5</v>
      </c>
      <c r="J7" s="161" t="s">
        <v>2239</v>
      </c>
      <c r="K7" s="163">
        <f>_xlfn.FLOOR.MATH(C7/'[1]Mark Conv'!$E$5,0.01)</f>
        <v>275.01</v>
      </c>
      <c r="L7" s="128"/>
      <c r="M7" s="129"/>
      <c r="N7" s="128"/>
      <c r="O7" s="128"/>
      <c r="P7" s="128"/>
      <c r="Q7" s="128"/>
      <c r="R7" s="128"/>
      <c r="S7" s="128"/>
      <c r="T7" s="128"/>
      <c r="W7" s="166" t="s">
        <v>2224</v>
      </c>
      <c r="X7" s="167">
        <v>1.25</v>
      </c>
      <c r="Y7" s="167">
        <v>1.1000000000000001</v>
      </c>
      <c r="Z7" s="167">
        <v>1</v>
      </c>
      <c r="AA7" s="167">
        <v>0.9</v>
      </c>
      <c r="AB7" s="167">
        <v>0.85</v>
      </c>
      <c r="AC7" s="120"/>
      <c r="AD7" s="120"/>
      <c r="AE7" s="120"/>
    </row>
    <row r="8" spans="1:31" x14ac:dyDescent="0.25">
      <c r="A8" s="161" t="str">
        <f>'[1]Magic Number Crunch'!A7</f>
        <v>Alchemy Jug</v>
      </c>
      <c r="B8" s="162">
        <f>'[1]Magic Number Crunch'!L7</f>
        <v>3050</v>
      </c>
      <c r="C8" s="163">
        <f>B8*$N$6*$N$11</f>
        <v>3050</v>
      </c>
      <c r="D8" s="161" t="s">
        <v>2242</v>
      </c>
      <c r="E8" s="164">
        <f>_xlfn.FLOOR.MATH(C8,1)</f>
        <v>3050</v>
      </c>
      <c r="F8" s="161" t="s">
        <v>2241</v>
      </c>
      <c r="G8" s="164">
        <f>_xlfn.FLOOR.MATH(((C8-E8)*10), 1)</f>
        <v>0</v>
      </c>
      <c r="H8" s="161" t="s">
        <v>2240</v>
      </c>
      <c r="I8" s="164">
        <f>((C8-E8)*10-G8)*10</f>
        <v>0</v>
      </c>
      <c r="J8" s="161" t="s">
        <v>2239</v>
      </c>
      <c r="K8" s="163">
        <f>_xlfn.FLOOR.MATH(C8/'[1]Mark Conv'!$E$5,0.01)</f>
        <v>122</v>
      </c>
      <c r="L8" s="139" t="s">
        <v>2262</v>
      </c>
      <c r="M8" s="139"/>
      <c r="N8" s="140" t="s">
        <v>2261</v>
      </c>
      <c r="O8" s="141" t="s">
        <v>2260</v>
      </c>
      <c r="P8" s="151" t="s">
        <v>2257</v>
      </c>
      <c r="Q8" s="151"/>
      <c r="R8" s="151"/>
      <c r="S8" s="151"/>
      <c r="T8" s="151"/>
      <c r="W8" s="166" t="s">
        <v>2223</v>
      </c>
      <c r="X8" s="167">
        <v>-2</v>
      </c>
      <c r="Y8" s="167">
        <v>-1</v>
      </c>
      <c r="Z8" s="167">
        <v>0</v>
      </c>
      <c r="AA8" s="167">
        <v>1</v>
      </c>
      <c r="AB8" s="167">
        <v>2</v>
      </c>
      <c r="AC8" s="120"/>
      <c r="AD8" s="120"/>
      <c r="AE8" s="120"/>
    </row>
    <row r="9" spans="1:31" x14ac:dyDescent="0.25">
      <c r="A9" s="161" t="str">
        <f>'[1]Magic Number Crunch'!A8</f>
        <v>Ammunition +1 (Ea)</v>
      </c>
      <c r="B9" s="162">
        <f>'[1]Magic Number Crunch'!L8</f>
        <v>37.5</v>
      </c>
      <c r="C9" s="163">
        <f>B9*$N$6*$N$11</f>
        <v>37.5</v>
      </c>
      <c r="D9" s="161" t="s">
        <v>2242</v>
      </c>
      <c r="E9" s="164">
        <f>_xlfn.FLOOR.MATH(C9,1)</f>
        <v>37</v>
      </c>
      <c r="F9" s="161" t="s">
        <v>2241</v>
      </c>
      <c r="G9" s="164">
        <f>_xlfn.FLOOR.MATH(((C9-E9)*10), 1)</f>
        <v>5</v>
      </c>
      <c r="H9" s="161" t="s">
        <v>2240</v>
      </c>
      <c r="I9" s="164">
        <f>((C9-E9)*10-G9)*10</f>
        <v>0</v>
      </c>
      <c r="J9" s="161" t="s">
        <v>2239</v>
      </c>
      <c r="K9" s="163">
        <f>_xlfn.FLOOR.MATH(C9/'[1]Mark Conv'!$E$5,0.01)</f>
        <v>1.5</v>
      </c>
      <c r="L9" s="166" t="s">
        <v>2225</v>
      </c>
      <c r="M9" s="130">
        <v>0</v>
      </c>
      <c r="N9" s="152">
        <f>IF(M9=-2,'Magic Price Sheet'!X7,IF(M9=-1,'Magic Price Sheet'!Y7,IF(M9=0,'Magic Price Sheet'!Z7,IF(M9=1,'Magic Price Sheet'!AA7,IF(M9=2,'Magic Price Sheet'!AB7)))))</f>
        <v>1</v>
      </c>
      <c r="O9" s="153">
        <f>1-N9</f>
        <v>0</v>
      </c>
      <c r="P9" s="171" t="s">
        <v>2259</v>
      </c>
      <c r="Q9" s="171"/>
      <c r="R9" s="171"/>
      <c r="S9" s="171"/>
      <c r="T9" s="171"/>
      <c r="W9" s="166" t="s">
        <v>2222</v>
      </c>
      <c r="X9" s="167">
        <v>1.5</v>
      </c>
      <c r="Y9" s="167">
        <v>1.25</v>
      </c>
      <c r="Z9" s="167">
        <v>1</v>
      </c>
      <c r="AA9" s="167">
        <v>0.9</v>
      </c>
      <c r="AB9" s="167">
        <v>0.8</v>
      </c>
      <c r="AC9" s="120"/>
      <c r="AD9" s="120"/>
      <c r="AE9" s="120"/>
    </row>
    <row r="10" spans="1:31" x14ac:dyDescent="0.25">
      <c r="A10" s="161" t="str">
        <f>'[1]Magic Number Crunch'!A9</f>
        <v>Ammunition +2 (Ea)</v>
      </c>
      <c r="B10" s="162">
        <f>'[1]Magic Number Crunch'!L9</f>
        <v>175</v>
      </c>
      <c r="C10" s="163">
        <f>B10*$N$6*$N$11</f>
        <v>175</v>
      </c>
      <c r="D10" s="161" t="s">
        <v>2242</v>
      </c>
      <c r="E10" s="164">
        <f>_xlfn.FLOOR.MATH(C10,1)</f>
        <v>175</v>
      </c>
      <c r="F10" s="161" t="s">
        <v>2241</v>
      </c>
      <c r="G10" s="164">
        <f>_xlfn.FLOOR.MATH(((C10-E10)*10), 1)</f>
        <v>0</v>
      </c>
      <c r="H10" s="161" t="s">
        <v>2240</v>
      </c>
      <c r="I10" s="164">
        <f>((C10-E10)*10-G10)*10</f>
        <v>0</v>
      </c>
      <c r="J10" s="161" t="s">
        <v>2239</v>
      </c>
      <c r="K10" s="163">
        <f>_xlfn.FLOOR.MATH(C10/'[1]Mark Conv'!$E$5,0.01)</f>
        <v>7</v>
      </c>
      <c r="L10" s="166" t="s">
        <v>2223</v>
      </c>
      <c r="M10" s="130">
        <v>0</v>
      </c>
      <c r="N10" s="152">
        <f>IF(M10=-2,'Magic Price Sheet'!X9,IF(M10=-1,'Magic Price Sheet'!Y9,IF(M10=0,'Magic Price Sheet'!Z9,IF(M10=1,'Magic Price Sheet'!AA9,IF(M10=2,'Magic Price Sheet'!AB9)))))</f>
        <v>1</v>
      </c>
      <c r="O10" s="153">
        <f>1-N10</f>
        <v>0</v>
      </c>
      <c r="P10" s="171" t="s">
        <v>2258</v>
      </c>
      <c r="Q10" s="171"/>
      <c r="R10" s="171"/>
      <c r="S10" s="171"/>
      <c r="T10" s="171"/>
    </row>
    <row r="11" spans="1:31" x14ac:dyDescent="0.25">
      <c r="A11" s="161" t="str">
        <f>'[1]Magic Number Crunch'!A10</f>
        <v>Ammunition +3 (Ea)</v>
      </c>
      <c r="B11" s="162">
        <f>'[1]Magic Number Crunch'!L10</f>
        <v>1450</v>
      </c>
      <c r="C11" s="163">
        <f>B11*$N$6*$N$11</f>
        <v>1450</v>
      </c>
      <c r="D11" s="161" t="s">
        <v>2242</v>
      </c>
      <c r="E11" s="164">
        <f>_xlfn.FLOOR.MATH(C11,1)</f>
        <v>1450</v>
      </c>
      <c r="F11" s="161" t="s">
        <v>2241</v>
      </c>
      <c r="G11" s="164">
        <f>_xlfn.FLOOR.MATH(((C11-E11)*10), 1)</f>
        <v>0</v>
      </c>
      <c r="H11" s="161" t="s">
        <v>2240</v>
      </c>
      <c r="I11" s="164">
        <f>((C11-E11)*10-G11)*10</f>
        <v>0</v>
      </c>
      <c r="J11" s="161" t="s">
        <v>2239</v>
      </c>
      <c r="K11" s="163">
        <f>_xlfn.FLOOR.MATH(C11/'[1]Mark Conv'!$E$5,0.01)</f>
        <v>58</v>
      </c>
      <c r="L11" s="166" t="s">
        <v>2257</v>
      </c>
      <c r="M11" s="127"/>
      <c r="N11" s="154">
        <f>N9*N10</f>
        <v>1</v>
      </c>
      <c r="O11" s="153"/>
      <c r="P11" s="171" t="s">
        <v>2256</v>
      </c>
      <c r="Q11" s="171"/>
      <c r="R11" s="171"/>
      <c r="S11" s="171"/>
      <c r="T11" s="171"/>
    </row>
    <row r="12" spans="1:31" x14ac:dyDescent="0.25">
      <c r="A12" s="161" t="str">
        <f>'[1]Magic Number Crunch'!A11</f>
        <v>Amulet Of Health</v>
      </c>
      <c r="B12" s="162">
        <f>'[1]Magic Number Crunch'!L11</f>
        <v>6000</v>
      </c>
      <c r="C12" s="163">
        <f>B12*$N$6*$N$11</f>
        <v>6000</v>
      </c>
      <c r="D12" s="161" t="s">
        <v>2242</v>
      </c>
      <c r="E12" s="164">
        <f>_xlfn.FLOOR.MATH(C12,1)</f>
        <v>6000</v>
      </c>
      <c r="F12" s="161" t="s">
        <v>2241</v>
      </c>
      <c r="G12" s="164">
        <f>_xlfn.FLOOR.MATH(((C12-E12)*10), 1)</f>
        <v>0</v>
      </c>
      <c r="H12" s="161" t="s">
        <v>2240</v>
      </c>
      <c r="I12" s="164">
        <f>((C12-E12)*10-G12)*10</f>
        <v>0</v>
      </c>
      <c r="J12" s="161" t="s">
        <v>2239</v>
      </c>
      <c r="K12" s="163">
        <f>_xlfn.FLOOR.MATH(C12/'[1]Mark Conv'!$E$5,0.01)</f>
        <v>240</v>
      </c>
      <c r="L12" s="128"/>
      <c r="M12" s="128"/>
      <c r="N12" s="128"/>
      <c r="O12" s="128"/>
      <c r="P12" s="128"/>
      <c r="Q12" s="128"/>
      <c r="R12" s="128"/>
      <c r="S12" s="128"/>
      <c r="T12" s="128"/>
    </row>
    <row r="13" spans="1:31" x14ac:dyDescent="0.25">
      <c r="A13" s="161" t="str">
        <f>'[1]Magic Number Crunch'!A12</f>
        <v>Amulet Of Proof Against Detection And Location</v>
      </c>
      <c r="B13" s="162">
        <f>'[1]Magic Number Crunch'!L12</f>
        <v>10200</v>
      </c>
      <c r="C13" s="163">
        <f>B13*$N$6*$N$11</f>
        <v>10200</v>
      </c>
      <c r="D13" s="161" t="s">
        <v>2242</v>
      </c>
      <c r="E13" s="164">
        <f>_xlfn.FLOOR.MATH(C13,1)</f>
        <v>10200</v>
      </c>
      <c r="F13" s="161" t="s">
        <v>2241</v>
      </c>
      <c r="G13" s="164">
        <f>_xlfn.FLOOR.MATH(((C13-E13)*10), 1)</f>
        <v>0</v>
      </c>
      <c r="H13" s="161" t="s">
        <v>2240</v>
      </c>
      <c r="I13" s="164">
        <f>((C13-E13)*10-G13)*10</f>
        <v>0</v>
      </c>
      <c r="J13" s="161" t="s">
        <v>2239</v>
      </c>
      <c r="K13" s="163">
        <f>_xlfn.FLOOR.MATH(C13/'[1]Mark Conv'!$E$5,0.01)</f>
        <v>408</v>
      </c>
      <c r="L13" s="155"/>
      <c r="M13" s="155"/>
      <c r="N13" s="155"/>
      <c r="O13" s="155"/>
      <c r="P13" s="155"/>
      <c r="Q13" s="155"/>
      <c r="R13" s="155"/>
      <c r="S13" s="155"/>
      <c r="T13" s="155"/>
    </row>
    <row r="14" spans="1:31" x14ac:dyDescent="0.25">
      <c r="A14" s="161" t="str">
        <f>'[1]Magic Number Crunch'!A13</f>
        <v>Amulet Of Protection From Turning</v>
      </c>
      <c r="B14" s="162">
        <f>'[1]Magic Number Crunch'!L13</f>
        <v>5237.625</v>
      </c>
      <c r="C14" s="163">
        <f>B14*$N$6*$N$11</f>
        <v>5237.625</v>
      </c>
      <c r="D14" s="161" t="s">
        <v>2242</v>
      </c>
      <c r="E14" s="164">
        <f>_xlfn.FLOOR.MATH(C14,1)</f>
        <v>5237</v>
      </c>
      <c r="F14" s="161" t="s">
        <v>2241</v>
      </c>
      <c r="G14" s="164">
        <f>_xlfn.FLOOR.MATH(((C14-E14)*10), 1)</f>
        <v>6</v>
      </c>
      <c r="H14" s="161" t="s">
        <v>2240</v>
      </c>
      <c r="I14" s="164">
        <f>((C14-E14)*10-G14)*10</f>
        <v>2.5</v>
      </c>
      <c r="J14" s="161" t="s">
        <v>2239</v>
      </c>
      <c r="K14" s="163">
        <f>_xlfn.FLOOR.MATH(C14/'[1]Mark Conv'!$E$5,0.01)</f>
        <v>209.5</v>
      </c>
      <c r="L14" s="155"/>
      <c r="M14" s="155"/>
      <c r="N14" s="155"/>
      <c r="O14" s="155"/>
      <c r="P14" s="155"/>
      <c r="Q14" s="155"/>
      <c r="R14" s="155"/>
      <c r="S14" s="155"/>
      <c r="T14" s="155"/>
    </row>
    <row r="15" spans="1:31" x14ac:dyDescent="0.25">
      <c r="A15" s="161" t="str">
        <f>'[1]Magic Number Crunch'!A14</f>
        <v>Amulet Of The Black Skull</v>
      </c>
      <c r="B15" s="162">
        <f>'[1]Magic Number Crunch'!L14</f>
        <v>18825.125</v>
      </c>
      <c r="C15" s="163">
        <f>B15*$N$6*$N$11</f>
        <v>18825.125</v>
      </c>
      <c r="D15" s="161" t="s">
        <v>2242</v>
      </c>
      <c r="E15" s="164">
        <f>_xlfn.FLOOR.MATH(C15,1)</f>
        <v>18825</v>
      </c>
      <c r="F15" s="161" t="s">
        <v>2241</v>
      </c>
      <c r="G15" s="164">
        <f>_xlfn.FLOOR.MATH(((C15-E15)*10), 1)</f>
        <v>1</v>
      </c>
      <c r="H15" s="161" t="s">
        <v>2240</v>
      </c>
      <c r="I15" s="164">
        <f>((C15-E15)*10-G15)*10</f>
        <v>2.5</v>
      </c>
      <c r="J15" s="161" t="s">
        <v>2239</v>
      </c>
      <c r="K15" s="163">
        <f>_xlfn.FLOOR.MATH(C15/'[1]Mark Conv'!$E$5,0.01)</f>
        <v>753</v>
      </c>
      <c r="L15" s="128"/>
      <c r="M15" s="129"/>
      <c r="N15" s="128"/>
      <c r="O15" s="128"/>
      <c r="P15" s="128"/>
      <c r="Q15" s="128"/>
      <c r="R15" s="128"/>
      <c r="S15" s="128"/>
      <c r="T15" s="128"/>
    </row>
    <row r="16" spans="1:31" x14ac:dyDescent="0.25">
      <c r="A16" s="161" t="str">
        <f>'[1]Magic Number Crunch'!A15</f>
        <v>Amulet of the Drunkard</v>
      </c>
      <c r="B16" s="162">
        <f>'[1]Magic Number Crunch'!L15</f>
        <v>412.625</v>
      </c>
      <c r="C16" s="163">
        <f>B16*$N$6*$N$11</f>
        <v>412.625</v>
      </c>
      <c r="D16" s="161" t="s">
        <v>2242</v>
      </c>
      <c r="E16" s="164">
        <f>_xlfn.FLOOR.MATH(C16,1)</f>
        <v>412</v>
      </c>
      <c r="F16" s="161" t="s">
        <v>2241</v>
      </c>
      <c r="G16" s="164">
        <f>_xlfn.FLOOR.MATH(((C16-E16)*10), 1)</f>
        <v>6</v>
      </c>
      <c r="H16" s="161" t="s">
        <v>2240</v>
      </c>
      <c r="I16" s="164">
        <f>((C16-E16)*10-G16)*10</f>
        <v>2.5</v>
      </c>
      <c r="J16" s="161" t="s">
        <v>2239</v>
      </c>
      <c r="K16" s="163">
        <f>_xlfn.FLOOR.MATH(C16/'[1]Mark Conv'!$E$5,0.01)</f>
        <v>16.5</v>
      </c>
      <c r="L16" s="139" t="s">
        <v>2254</v>
      </c>
      <c r="M16" s="139"/>
      <c r="N16" s="139"/>
      <c r="O16" s="128"/>
      <c r="P16" s="128"/>
      <c r="Q16" s="128"/>
      <c r="R16" s="128"/>
      <c r="S16" s="128"/>
      <c r="T16" s="128"/>
    </row>
    <row r="17" spans="1:25" x14ac:dyDescent="0.25">
      <c r="A17" s="161" t="str">
        <f>'[1]Magic Number Crunch'!A16</f>
        <v>Amulet Of The Planes</v>
      </c>
      <c r="B17" s="162">
        <f>'[1]Magic Number Crunch'!L16</f>
        <v>101500</v>
      </c>
      <c r="C17" s="163">
        <f>B17*$N$6*$N$11</f>
        <v>101500</v>
      </c>
      <c r="D17" s="161" t="s">
        <v>2242</v>
      </c>
      <c r="E17" s="164">
        <f>_xlfn.FLOOR.MATH(C17,1)</f>
        <v>101500</v>
      </c>
      <c r="F17" s="161" t="s">
        <v>2241</v>
      </c>
      <c r="G17" s="164">
        <f>_xlfn.FLOOR.MATH(((C17-E17)*10), 1)</f>
        <v>0</v>
      </c>
      <c r="H17" s="161" t="s">
        <v>2240</v>
      </c>
      <c r="I17" s="164">
        <f>((C17-E17)*10-G17)*10</f>
        <v>0</v>
      </c>
      <c r="J17" s="161" t="s">
        <v>2239</v>
      </c>
      <c r="K17" s="163">
        <f>_xlfn.FLOOR.MATH(C17/'[1]Mark Conv'!$E$5,0.01)</f>
        <v>4060</v>
      </c>
      <c r="L17" s="156" t="s">
        <v>2253</v>
      </c>
      <c r="M17" s="157"/>
      <c r="N17" s="158"/>
      <c r="O17" s="128"/>
      <c r="P17" s="128"/>
      <c r="Q17" s="128"/>
      <c r="R17" s="128"/>
      <c r="S17" s="128"/>
      <c r="T17" s="128"/>
    </row>
    <row r="18" spans="1:25" x14ac:dyDescent="0.25">
      <c r="A18" s="161" t="str">
        <f>'[1]Magic Number Crunch'!A17</f>
        <v>Animated Shield</v>
      </c>
      <c r="B18" s="162">
        <f>'[1]Magic Number Crunch'!L17</f>
        <v>6000</v>
      </c>
      <c r="C18" s="163">
        <f>B18*$N$6*$N$11</f>
        <v>6000</v>
      </c>
      <c r="D18" s="161" t="s">
        <v>2242</v>
      </c>
      <c r="E18" s="164">
        <f>_xlfn.FLOOR.MATH(C18,1)</f>
        <v>6000</v>
      </c>
      <c r="F18" s="161" t="s">
        <v>2241</v>
      </c>
      <c r="G18" s="164">
        <f>_xlfn.FLOOR.MATH(((C18-E18)*10), 1)</f>
        <v>0</v>
      </c>
      <c r="H18" s="161" t="s">
        <v>2240</v>
      </c>
      <c r="I18" s="164">
        <f>((C18-E18)*10-G18)*10</f>
        <v>0</v>
      </c>
      <c r="J18" s="161" t="s">
        <v>2239</v>
      </c>
      <c r="K18" s="163">
        <f>_xlfn.FLOOR.MATH(C18/'[1]Mark Conv'!$E$5,0.01)</f>
        <v>240</v>
      </c>
      <c r="L18" s="156" t="s">
        <v>2252</v>
      </c>
      <c r="M18" s="157"/>
      <c r="N18" s="158"/>
      <c r="O18" s="128"/>
      <c r="P18" s="128"/>
      <c r="Q18" s="128"/>
      <c r="R18" s="128"/>
      <c r="S18" s="128"/>
      <c r="T18" s="128"/>
    </row>
    <row r="19" spans="1:25" x14ac:dyDescent="0.25">
      <c r="A19" s="161" t="str">
        <f>'[1]Magic Number Crunch'!A18</f>
        <v>Apparatus Of Kwalish</v>
      </c>
      <c r="B19" s="162">
        <f>'[1]Magic Number Crunch'!L18</f>
        <v>50000</v>
      </c>
      <c r="C19" s="163">
        <f>B19*$N$6*$N$11</f>
        <v>50000</v>
      </c>
      <c r="D19" s="161" t="s">
        <v>2242</v>
      </c>
      <c r="E19" s="164">
        <f>_xlfn.FLOOR.MATH(C19,1)</f>
        <v>50000</v>
      </c>
      <c r="F19" s="161" t="s">
        <v>2241</v>
      </c>
      <c r="G19" s="164">
        <f>_xlfn.FLOOR.MATH(((C19-E19)*10), 1)</f>
        <v>0</v>
      </c>
      <c r="H19" s="161" t="s">
        <v>2240</v>
      </c>
      <c r="I19" s="164">
        <f>((C19-E19)*10-G19)*10</f>
        <v>0</v>
      </c>
      <c r="J19" s="161" t="s">
        <v>2239</v>
      </c>
      <c r="K19" s="163">
        <f>_xlfn.FLOOR.MATH(C19/'[1]Mark Conv'!$E$5,0.01)</f>
        <v>2000</v>
      </c>
      <c r="L19" s="156" t="s">
        <v>2251</v>
      </c>
      <c r="M19" s="157"/>
      <c r="N19" s="154">
        <f>N17-N18</f>
        <v>0</v>
      </c>
      <c r="O19" s="128"/>
      <c r="P19" s="128"/>
      <c r="Q19" s="128"/>
      <c r="R19" s="128"/>
      <c r="S19" s="128"/>
      <c r="T19" s="128"/>
    </row>
    <row r="20" spans="1:25" x14ac:dyDescent="0.25">
      <c r="A20" s="161" t="str">
        <f>'[1]Magic Number Crunch'!A19</f>
        <v>Apparatus Of The Crab</v>
      </c>
      <c r="B20" s="162">
        <f>'[1]Magic Number Crunch'!L19</f>
        <v>50000</v>
      </c>
      <c r="C20" s="163">
        <f>B20*$N$6*$N$11</f>
        <v>50000</v>
      </c>
      <c r="D20" s="161" t="s">
        <v>2242</v>
      </c>
      <c r="E20" s="164">
        <f>_xlfn.FLOOR.MATH(C20,1)</f>
        <v>50000</v>
      </c>
      <c r="F20" s="161" t="s">
        <v>2241</v>
      </c>
      <c r="G20" s="164">
        <f>_xlfn.FLOOR.MATH(((C20-E20)*10), 1)</f>
        <v>0</v>
      </c>
      <c r="H20" s="161" t="s">
        <v>2240</v>
      </c>
      <c r="I20" s="164">
        <f>((C20-E20)*10-G20)*10</f>
        <v>0</v>
      </c>
      <c r="J20" s="161" t="s">
        <v>2239</v>
      </c>
      <c r="K20" s="163">
        <f>_xlfn.FLOOR.MATH(C20/'[1]Mark Conv'!$E$5,0.01)</f>
        <v>2000</v>
      </c>
      <c r="L20" s="128"/>
      <c r="M20" s="129"/>
      <c r="N20" s="128"/>
      <c r="O20" s="128"/>
      <c r="P20" s="128"/>
      <c r="Q20" s="128"/>
      <c r="R20" s="128"/>
      <c r="S20" s="128"/>
      <c r="T20" s="128"/>
    </row>
    <row r="21" spans="1:25" x14ac:dyDescent="0.25">
      <c r="A21" s="161" t="str">
        <f>'[1]Magic Number Crunch'!A20</f>
        <v>Arcane Cannon</v>
      </c>
      <c r="B21" s="162">
        <f>'[1]Magic Number Crunch'!L20</f>
        <v>18875.125</v>
      </c>
      <c r="C21" s="163">
        <f>B21*$N$6*$N$11</f>
        <v>18875.125</v>
      </c>
      <c r="D21" s="161" t="s">
        <v>2242</v>
      </c>
      <c r="E21" s="164">
        <f>_xlfn.FLOOR.MATH(C21,1)</f>
        <v>18875</v>
      </c>
      <c r="F21" s="161" t="s">
        <v>2241</v>
      </c>
      <c r="G21" s="164">
        <f>_xlfn.FLOOR.MATH(((C21-E21)*10), 1)</f>
        <v>1</v>
      </c>
      <c r="H21" s="161" t="s">
        <v>2240</v>
      </c>
      <c r="I21" s="164">
        <f>((C21-E21)*10-G21)*10</f>
        <v>2.5</v>
      </c>
      <c r="J21" s="161" t="s">
        <v>2239</v>
      </c>
      <c r="K21" s="163">
        <f>_xlfn.FLOOR.MATH(C21/'[1]Mark Conv'!$E$5,0.01)</f>
        <v>755</v>
      </c>
      <c r="L21" s="128"/>
      <c r="M21" s="128"/>
      <c r="N21" s="128"/>
      <c r="O21" s="128"/>
      <c r="P21" s="128"/>
      <c r="Q21" s="128"/>
      <c r="R21" s="128"/>
      <c r="S21" s="128"/>
      <c r="T21" s="128"/>
      <c r="U21" s="128"/>
      <c r="V21" s="128"/>
      <c r="W21" s="128"/>
      <c r="X21" s="128"/>
      <c r="Y21" s="128"/>
    </row>
    <row r="22" spans="1:25" x14ac:dyDescent="0.25">
      <c r="A22" s="161" t="str">
        <f>'[1]Magic Number Crunch'!A21</f>
        <v>Arcane Propulsion Arm</v>
      </c>
      <c r="B22" s="162">
        <f>'[1]Magic Number Crunch'!L21</f>
        <v>18175.125</v>
      </c>
      <c r="C22" s="163">
        <f>B22*$N$6*$N$11</f>
        <v>18175.125</v>
      </c>
      <c r="D22" s="161" t="s">
        <v>2242</v>
      </c>
      <c r="E22" s="164">
        <f>_xlfn.FLOOR.MATH(C22,1)</f>
        <v>18175</v>
      </c>
      <c r="F22" s="161" t="s">
        <v>2241</v>
      </c>
      <c r="G22" s="164">
        <f>_xlfn.FLOOR.MATH(((C22-E22)*10), 1)</f>
        <v>1</v>
      </c>
      <c r="H22" s="161" t="s">
        <v>2240</v>
      </c>
      <c r="I22" s="164">
        <f>((C22-E22)*10-G22)*10</f>
        <v>2.5</v>
      </c>
      <c r="J22" s="161" t="s">
        <v>2239</v>
      </c>
      <c r="K22" s="163">
        <f>_xlfn.FLOOR.MATH(C22/'[1]Mark Conv'!$E$5,0.01)</f>
        <v>727</v>
      </c>
      <c r="L22" s="128"/>
      <c r="M22" s="128"/>
      <c r="N22" s="128"/>
      <c r="O22" s="128"/>
      <c r="P22" s="128"/>
      <c r="Q22" s="128"/>
      <c r="R22" s="128"/>
      <c r="S22" s="128"/>
      <c r="T22" s="128"/>
      <c r="U22" s="128"/>
      <c r="V22" s="128"/>
      <c r="W22" s="128"/>
      <c r="X22" s="128"/>
      <c r="Y22" s="128"/>
    </row>
    <row r="23" spans="1:25" x14ac:dyDescent="0.25">
      <c r="A23" s="161" t="str">
        <f>'[1]Magic Number Crunch'!A22</f>
        <v>Arcanomechanical Armor</v>
      </c>
      <c r="B23" s="162">
        <f>'[1]Magic Number Crunch'!L22</f>
        <v>6875.25</v>
      </c>
      <c r="C23" s="163">
        <f>B23*$N$6*$N$11</f>
        <v>6875.25</v>
      </c>
      <c r="D23" s="161" t="s">
        <v>2242</v>
      </c>
      <c r="E23" s="164">
        <f>_xlfn.FLOOR.MATH(C23,1)</f>
        <v>6875</v>
      </c>
      <c r="F23" s="161" t="s">
        <v>2241</v>
      </c>
      <c r="G23" s="164">
        <f>_xlfn.FLOOR.MATH(((C23-E23)*10), 1)</f>
        <v>2</v>
      </c>
      <c r="H23" s="161" t="s">
        <v>2240</v>
      </c>
      <c r="I23" s="164">
        <f>((C23-E23)*10-G23)*10</f>
        <v>5</v>
      </c>
      <c r="J23" s="161" t="s">
        <v>2239</v>
      </c>
      <c r="K23" s="163">
        <f>_xlfn.FLOOR.MATH(C23/'[1]Mark Conv'!$E$5,0.01)</f>
        <v>275.01</v>
      </c>
      <c r="L23" s="128"/>
      <c r="M23" s="128"/>
      <c r="N23" s="128"/>
      <c r="O23" s="128"/>
      <c r="P23" s="128"/>
      <c r="Q23" s="128"/>
      <c r="R23" s="128"/>
      <c r="S23" s="128"/>
      <c r="T23" s="128"/>
      <c r="U23" s="128"/>
      <c r="V23" s="128"/>
      <c r="W23" s="128"/>
      <c r="X23" s="128"/>
      <c r="Y23" s="128"/>
    </row>
    <row r="24" spans="1:25" x14ac:dyDescent="0.25">
      <c r="A24" s="161" t="str">
        <f>'[1]Magic Number Crunch'!A23</f>
        <v>Armblade</v>
      </c>
      <c r="B24" s="162">
        <f>'[1]Magic Number Crunch'!L23</f>
        <v>80</v>
      </c>
      <c r="C24" s="163">
        <f>B24*$N$6*$N$11</f>
        <v>80</v>
      </c>
      <c r="D24" s="161" t="s">
        <v>2242</v>
      </c>
      <c r="E24" s="164">
        <f>_xlfn.FLOOR.MATH(C24,1)</f>
        <v>80</v>
      </c>
      <c r="F24" s="161" t="s">
        <v>2241</v>
      </c>
      <c r="G24" s="164">
        <f>_xlfn.FLOOR.MATH(((C24-E24)*10), 1)</f>
        <v>0</v>
      </c>
      <c r="H24" s="161" t="s">
        <v>2240</v>
      </c>
      <c r="I24" s="164">
        <f>((C24-E24)*10-G24)*10</f>
        <v>0</v>
      </c>
      <c r="J24" s="161" t="s">
        <v>2239</v>
      </c>
      <c r="K24" s="163">
        <f>_xlfn.FLOOR.MATH(C24/'[1]Mark Conv'!$E$5,0.01)</f>
        <v>3.2</v>
      </c>
      <c r="L24" s="128"/>
      <c r="M24" s="128"/>
      <c r="N24" s="128"/>
      <c r="O24" s="128"/>
      <c r="P24" s="128"/>
      <c r="Q24" s="128"/>
      <c r="R24" s="128"/>
      <c r="S24" s="128"/>
      <c r="T24" s="128"/>
      <c r="U24" s="128"/>
      <c r="V24" s="128"/>
      <c r="W24" s="128"/>
      <c r="X24" s="128"/>
      <c r="Y24" s="128"/>
    </row>
    <row r="25" spans="1:25" x14ac:dyDescent="0.25">
      <c r="A25" s="161" t="str">
        <f>'[1]Magic Number Crunch'!A24</f>
        <v>Armblade</v>
      </c>
      <c r="B25" s="162">
        <f>'[1]Magic Number Crunch'!L24</f>
        <v>80</v>
      </c>
      <c r="C25" s="163">
        <f>B25*$N$6*$N$11</f>
        <v>80</v>
      </c>
      <c r="D25" s="161" t="s">
        <v>2242</v>
      </c>
      <c r="E25" s="164">
        <f>_xlfn.FLOOR.MATH(C25,1)</f>
        <v>80</v>
      </c>
      <c r="F25" s="161" t="s">
        <v>2241</v>
      </c>
      <c r="G25" s="164">
        <f>_xlfn.FLOOR.MATH(((C25-E25)*10), 1)</f>
        <v>0</v>
      </c>
      <c r="H25" s="161" t="s">
        <v>2240</v>
      </c>
      <c r="I25" s="164">
        <f>((C25-E25)*10-G25)*10</f>
        <v>0</v>
      </c>
      <c r="J25" s="161" t="s">
        <v>2239</v>
      </c>
      <c r="K25" s="163">
        <f>_xlfn.FLOOR.MATH(C25/'[1]Mark Conv'!$E$5,0.01)</f>
        <v>3.2</v>
      </c>
      <c r="L25" s="128"/>
      <c r="M25" s="128"/>
      <c r="N25" s="128"/>
      <c r="O25" s="128"/>
      <c r="P25" s="128"/>
      <c r="Q25" s="128"/>
      <c r="R25" s="128"/>
      <c r="S25" s="128"/>
      <c r="T25" s="128"/>
      <c r="U25" s="128"/>
      <c r="V25" s="128"/>
      <c r="W25" s="128"/>
      <c r="X25" s="128"/>
      <c r="Y25" s="128"/>
    </row>
    <row r="26" spans="1:25" x14ac:dyDescent="0.25">
      <c r="A26" s="161" t="str">
        <f>'[1]Magic Number Crunch'!A25</f>
        <v>Armor Of Gleaming (any medium or heavy)</v>
      </c>
      <c r="B26" s="162">
        <f>'[1]Magic Number Crunch'!L25</f>
        <v>67.5</v>
      </c>
      <c r="C26" s="163">
        <f>B26*$N$6*$N$11</f>
        <v>67.5</v>
      </c>
      <c r="D26" s="161" t="s">
        <v>2242</v>
      </c>
      <c r="E26" s="164">
        <f>_xlfn.FLOOR.MATH(C26,1)</f>
        <v>67</v>
      </c>
      <c r="F26" s="161" t="s">
        <v>2241</v>
      </c>
      <c r="G26" s="164">
        <f>_xlfn.FLOOR.MATH(((C26-E26)*10), 1)</f>
        <v>5</v>
      </c>
      <c r="H26" s="161" t="s">
        <v>2240</v>
      </c>
      <c r="I26" s="164">
        <f>((C26-E26)*10-G26)*10</f>
        <v>0</v>
      </c>
      <c r="J26" s="161" t="s">
        <v>2239</v>
      </c>
      <c r="K26" s="163">
        <f>_xlfn.FLOOR.MATH(C26/'[1]Mark Conv'!$E$5,0.01)</f>
        <v>2.7</v>
      </c>
      <c r="L26" s="128"/>
      <c r="M26" s="128"/>
      <c r="N26" s="128"/>
      <c r="O26" s="128"/>
      <c r="P26" s="128"/>
      <c r="Q26" s="128"/>
      <c r="R26" s="128"/>
      <c r="S26" s="128"/>
      <c r="T26" s="128"/>
      <c r="U26" s="128"/>
      <c r="V26" s="128"/>
      <c r="W26" s="128"/>
      <c r="X26" s="128"/>
      <c r="Y26" s="128"/>
    </row>
    <row r="27" spans="1:25" x14ac:dyDescent="0.25">
      <c r="A27" s="161" t="str">
        <f>'[1]Magic Number Crunch'!A26</f>
        <v>Armor Of Invulnerability</v>
      </c>
      <c r="B27" s="162">
        <f>'[1]Magic Number Crunch'!L26</f>
        <v>44000</v>
      </c>
      <c r="C27" s="163">
        <f>B27*$N$6*$N$11</f>
        <v>44000</v>
      </c>
      <c r="D27" s="161" t="s">
        <v>2242</v>
      </c>
      <c r="E27" s="164">
        <f>_xlfn.FLOOR.MATH(C27,1)</f>
        <v>44000</v>
      </c>
      <c r="F27" s="161" t="s">
        <v>2241</v>
      </c>
      <c r="G27" s="164">
        <f>_xlfn.FLOOR.MATH(((C27-E27)*10), 1)</f>
        <v>0</v>
      </c>
      <c r="H27" s="161" t="s">
        <v>2240</v>
      </c>
      <c r="I27" s="164">
        <f>((C27-E27)*10-G27)*10</f>
        <v>0</v>
      </c>
      <c r="J27" s="161" t="s">
        <v>2239</v>
      </c>
      <c r="K27" s="163">
        <f>_xlfn.FLOOR.MATH(C27/'[1]Mark Conv'!$E$5,0.01)</f>
        <v>1760</v>
      </c>
      <c r="L27" s="128"/>
      <c r="M27" s="128"/>
      <c r="N27" s="128"/>
      <c r="O27" s="128"/>
      <c r="P27" s="128"/>
      <c r="Q27" s="128"/>
      <c r="R27" s="128"/>
      <c r="S27" s="128"/>
      <c r="T27" s="128"/>
      <c r="U27" s="128"/>
      <c r="V27" s="128"/>
      <c r="W27" s="128"/>
      <c r="X27" s="128"/>
      <c r="Y27" s="128"/>
    </row>
    <row r="28" spans="1:25" x14ac:dyDescent="0.25">
      <c r="A28" s="161" t="str">
        <f>'[1]Magic Number Crunch'!A27</f>
        <v>Armor Of Resistance</v>
      </c>
      <c r="B28" s="162">
        <f>'[1]Magic Number Crunch'!L27</f>
        <v>4500</v>
      </c>
      <c r="C28" s="163">
        <f>B28*$N$6*$N$11</f>
        <v>4500</v>
      </c>
      <c r="D28" s="161" t="s">
        <v>2242</v>
      </c>
      <c r="E28" s="164">
        <f>_xlfn.FLOOR.MATH(C28,1)</f>
        <v>4500</v>
      </c>
      <c r="F28" s="161" t="s">
        <v>2241</v>
      </c>
      <c r="G28" s="164">
        <f>_xlfn.FLOOR.MATH(((C28-E28)*10), 1)</f>
        <v>0</v>
      </c>
      <c r="H28" s="161" t="s">
        <v>2240</v>
      </c>
      <c r="I28" s="164">
        <f>((C28-E28)*10-G28)*10</f>
        <v>0</v>
      </c>
      <c r="J28" s="161" t="s">
        <v>2239</v>
      </c>
      <c r="K28" s="163">
        <f>_xlfn.FLOOR.MATH(C28/'[1]Mark Conv'!$E$5,0.01)</f>
        <v>180</v>
      </c>
      <c r="L28" s="128"/>
      <c r="M28" s="128"/>
      <c r="N28" s="128"/>
      <c r="O28" s="128"/>
      <c r="P28" s="128"/>
      <c r="Q28" s="128"/>
      <c r="R28" s="128"/>
      <c r="S28" s="128"/>
      <c r="T28" s="128"/>
      <c r="U28" s="128"/>
      <c r="V28" s="128"/>
      <c r="W28" s="128"/>
      <c r="X28" s="128"/>
      <c r="Y28" s="128"/>
    </row>
    <row r="29" spans="1:25" x14ac:dyDescent="0.25">
      <c r="A29" s="161" t="str">
        <f>'[1]Magic Number Crunch'!A28</f>
        <v>Armor Of Vulnerability</v>
      </c>
      <c r="B29" s="162">
        <f>'[1]Magic Number Crunch'!L28</f>
        <v>4187.625</v>
      </c>
      <c r="C29" s="163">
        <f>B29*$N$6*$N$11</f>
        <v>4187.625</v>
      </c>
      <c r="D29" s="161" t="s">
        <v>2242</v>
      </c>
      <c r="E29" s="164">
        <f>_xlfn.FLOOR.MATH(C29,1)</f>
        <v>4187</v>
      </c>
      <c r="F29" s="161" t="s">
        <v>2241</v>
      </c>
      <c r="G29" s="164">
        <f>_xlfn.FLOOR.MATH(((C29-E29)*10), 1)</f>
        <v>6</v>
      </c>
      <c r="H29" s="161" t="s">
        <v>2240</v>
      </c>
      <c r="I29" s="164">
        <f>((C29-E29)*10-G29)*10</f>
        <v>2.5</v>
      </c>
      <c r="J29" s="161" t="s">
        <v>2239</v>
      </c>
      <c r="K29" s="163">
        <f>_xlfn.FLOOR.MATH(C29/'[1]Mark Conv'!$E$5,0.01)</f>
        <v>167.5</v>
      </c>
      <c r="L29" s="128"/>
      <c r="M29" s="128"/>
      <c r="N29" s="128"/>
      <c r="O29" s="128"/>
      <c r="P29" s="128"/>
      <c r="Q29" s="128"/>
      <c r="R29" s="128"/>
      <c r="S29" s="128"/>
      <c r="T29" s="128"/>
      <c r="U29" s="128"/>
      <c r="V29" s="128"/>
      <c r="W29" s="128"/>
      <c r="X29" s="128"/>
      <c r="Y29" s="128"/>
    </row>
    <row r="30" spans="1:25" x14ac:dyDescent="0.25">
      <c r="A30" s="161" t="str">
        <f>'[1]Magic Number Crunch'!A29</f>
        <v>Armor, +1</v>
      </c>
      <c r="B30" s="162">
        <f>'[1]Magic Number Crunch'!L29</f>
        <v>2250</v>
      </c>
      <c r="C30" s="163">
        <f>B30*$N$6*$N$11</f>
        <v>2250</v>
      </c>
      <c r="D30" s="161" t="s">
        <v>2242</v>
      </c>
      <c r="E30" s="164">
        <f>_xlfn.FLOOR.MATH(C30,1)</f>
        <v>2250</v>
      </c>
      <c r="F30" s="161" t="s">
        <v>2241</v>
      </c>
      <c r="G30" s="164">
        <f>_xlfn.FLOOR.MATH(((C30-E30)*10), 1)</f>
        <v>0</v>
      </c>
      <c r="H30" s="161" t="s">
        <v>2240</v>
      </c>
      <c r="I30" s="164">
        <f>((C30-E30)*10-G30)*10</f>
        <v>0</v>
      </c>
      <c r="J30" s="161" t="s">
        <v>2239</v>
      </c>
      <c r="K30" s="163">
        <f>_xlfn.FLOOR.MATH(C30/'[1]Mark Conv'!$E$5,0.01)</f>
        <v>90</v>
      </c>
      <c r="L30" s="128"/>
      <c r="M30" s="128"/>
      <c r="N30" s="128"/>
      <c r="O30" s="128"/>
      <c r="P30" s="128"/>
      <c r="Q30" s="128"/>
      <c r="R30" s="128"/>
      <c r="S30" s="128"/>
      <c r="T30" s="128"/>
      <c r="U30" s="128"/>
      <c r="V30" s="128"/>
      <c r="W30" s="128"/>
      <c r="X30" s="128"/>
      <c r="Y30" s="128"/>
    </row>
    <row r="31" spans="1:25" x14ac:dyDescent="0.25">
      <c r="A31" s="161" t="str">
        <f>'[1]Magic Number Crunch'!A30</f>
        <v>Armor, +2</v>
      </c>
      <c r="B31" s="162">
        <f>'[1]Magic Number Crunch'!L30</f>
        <v>13000</v>
      </c>
      <c r="C31" s="163">
        <f>B31*$N$6*$N$11</f>
        <v>13000</v>
      </c>
      <c r="D31" s="161" t="s">
        <v>2242</v>
      </c>
      <c r="E31" s="164">
        <f>_xlfn.FLOOR.MATH(C31,1)</f>
        <v>13000</v>
      </c>
      <c r="F31" s="161" t="s">
        <v>2241</v>
      </c>
      <c r="G31" s="164">
        <f>_xlfn.FLOOR.MATH(((C31-E31)*10), 1)</f>
        <v>0</v>
      </c>
      <c r="H31" s="161" t="s">
        <v>2240</v>
      </c>
      <c r="I31" s="164">
        <f>((C31-E31)*10-G31)*10</f>
        <v>0</v>
      </c>
      <c r="J31" s="161" t="s">
        <v>2239</v>
      </c>
      <c r="K31" s="163">
        <f>_xlfn.FLOOR.MATH(C31/'[1]Mark Conv'!$E$5,0.01)</f>
        <v>520</v>
      </c>
      <c r="L31" s="128"/>
      <c r="M31" s="128"/>
      <c r="N31" s="128"/>
      <c r="O31" s="128"/>
      <c r="P31" s="128"/>
      <c r="Q31" s="128"/>
      <c r="R31" s="128"/>
      <c r="S31" s="128"/>
      <c r="T31" s="128"/>
      <c r="U31" s="128"/>
      <c r="V31" s="128"/>
      <c r="W31" s="128"/>
      <c r="X31" s="128"/>
      <c r="Y31" s="128"/>
    </row>
    <row r="32" spans="1:25" x14ac:dyDescent="0.25">
      <c r="A32" s="161" t="str">
        <f>'[1]Magic Number Crunch'!A31</f>
        <v>Armor, +3</v>
      </c>
      <c r="B32" s="162">
        <f>'[1]Magic Number Crunch'!L31</f>
        <v>37500</v>
      </c>
      <c r="C32" s="163">
        <f>B32*$N$6*$N$11</f>
        <v>37500</v>
      </c>
      <c r="D32" s="161" t="s">
        <v>2242</v>
      </c>
      <c r="E32" s="164">
        <f>_xlfn.FLOOR.MATH(C32,1)</f>
        <v>37500</v>
      </c>
      <c r="F32" s="161" t="s">
        <v>2241</v>
      </c>
      <c r="G32" s="164">
        <f>_xlfn.FLOOR.MATH(((C32-E32)*10), 1)</f>
        <v>0</v>
      </c>
      <c r="H32" s="161" t="s">
        <v>2240</v>
      </c>
      <c r="I32" s="164">
        <f>((C32-E32)*10-G32)*10</f>
        <v>0</v>
      </c>
      <c r="J32" s="161" t="s">
        <v>2239</v>
      </c>
      <c r="K32" s="163">
        <f>_xlfn.FLOOR.MATH(C32/'[1]Mark Conv'!$E$5,0.01)</f>
        <v>1500</v>
      </c>
      <c r="L32" s="128"/>
      <c r="M32" s="128"/>
      <c r="N32" s="128"/>
      <c r="O32" s="128"/>
      <c r="P32" s="128"/>
      <c r="Q32" s="128"/>
      <c r="R32" s="128"/>
      <c r="S32" s="128"/>
      <c r="T32" s="128"/>
      <c r="U32" s="128"/>
      <c r="V32" s="128"/>
      <c r="W32" s="128"/>
      <c r="X32" s="128"/>
      <c r="Y32" s="128"/>
    </row>
    <row r="33" spans="1:25" x14ac:dyDescent="0.25">
      <c r="A33" s="161" t="str">
        <f>'[1]Magic Number Crunch'!A32</f>
        <v>Arrow Of Slaying (Ea)</v>
      </c>
      <c r="B33" s="162">
        <f>'[1]Magic Number Crunch'!L32</f>
        <v>800</v>
      </c>
      <c r="C33" s="163">
        <f>B33*$N$6*$N$11</f>
        <v>800</v>
      </c>
      <c r="D33" s="161" t="s">
        <v>2242</v>
      </c>
      <c r="E33" s="164">
        <f>_xlfn.FLOOR.MATH(C33,1)</f>
        <v>800</v>
      </c>
      <c r="F33" s="161" t="s">
        <v>2241</v>
      </c>
      <c r="G33" s="164">
        <f>_xlfn.FLOOR.MATH(((C33-E33)*10), 1)</f>
        <v>0</v>
      </c>
      <c r="H33" s="161" t="s">
        <v>2240</v>
      </c>
      <c r="I33" s="164">
        <f>((C33-E33)*10-G33)*10</f>
        <v>0</v>
      </c>
      <c r="J33" s="161" t="s">
        <v>2239</v>
      </c>
      <c r="K33" s="163">
        <f>_xlfn.FLOOR.MATH(C33/'[1]Mark Conv'!$E$5,0.01)</f>
        <v>32</v>
      </c>
      <c r="L33" s="128"/>
      <c r="M33" s="128"/>
      <c r="N33" s="128"/>
      <c r="O33" s="128"/>
      <c r="P33" s="128"/>
      <c r="Q33" s="128"/>
      <c r="R33" s="128"/>
      <c r="S33" s="128"/>
      <c r="T33" s="128"/>
      <c r="U33" s="128"/>
      <c r="V33" s="128"/>
      <c r="W33" s="128"/>
      <c r="X33" s="128"/>
      <c r="Y33" s="128"/>
    </row>
    <row r="34" spans="1:25" x14ac:dyDescent="0.25">
      <c r="A34" s="161" t="str">
        <f>'[1]Magic Number Crunch'!A33</f>
        <v>Arrow-Catching Shield</v>
      </c>
      <c r="B34" s="162">
        <f>'[1]Magic Number Crunch'!L33</f>
        <v>5250</v>
      </c>
      <c r="C34" s="163">
        <f>B34*$N$6*$N$11</f>
        <v>5250</v>
      </c>
      <c r="D34" s="161" t="s">
        <v>2242</v>
      </c>
      <c r="E34" s="164">
        <f>_xlfn.FLOOR.MATH(C34,1)</f>
        <v>5250</v>
      </c>
      <c r="F34" s="161" t="s">
        <v>2241</v>
      </c>
      <c r="G34" s="164">
        <f>_xlfn.FLOOR.MATH(((C34-E34)*10), 1)</f>
        <v>0</v>
      </c>
      <c r="H34" s="161" t="s">
        <v>2240</v>
      </c>
      <c r="I34" s="164">
        <f>((C34-E34)*10-G34)*10</f>
        <v>0</v>
      </c>
      <c r="J34" s="161" t="s">
        <v>2239</v>
      </c>
      <c r="K34" s="163">
        <f>_xlfn.FLOOR.MATH(C34/'[1]Mark Conv'!$E$5,0.01)</f>
        <v>210</v>
      </c>
      <c r="L34" s="128"/>
      <c r="M34" s="128"/>
      <c r="N34" s="128"/>
      <c r="O34" s="128"/>
      <c r="P34" s="128"/>
      <c r="Q34" s="128"/>
      <c r="R34" s="128"/>
      <c r="S34" s="128"/>
      <c r="T34" s="128"/>
      <c r="U34" s="128"/>
      <c r="V34" s="128"/>
      <c r="W34" s="128"/>
      <c r="X34" s="128"/>
      <c r="Y34" s="128"/>
    </row>
    <row r="35" spans="1:25" x14ac:dyDescent="0.25">
      <c r="A35" s="161" t="str">
        <f>'[1]Magic Number Crunch'!A34</f>
        <v>Astral Shard</v>
      </c>
      <c r="B35" s="162">
        <f>'[1]Magic Number Crunch'!L34</f>
        <v>6875.25</v>
      </c>
      <c r="C35" s="163">
        <f>B35*$N$6*$N$11</f>
        <v>6875.25</v>
      </c>
      <c r="D35" s="161" t="s">
        <v>2242</v>
      </c>
      <c r="E35" s="164">
        <f>_xlfn.FLOOR.MATH(C35,1)</f>
        <v>6875</v>
      </c>
      <c r="F35" s="161" t="s">
        <v>2241</v>
      </c>
      <c r="G35" s="164">
        <f>_xlfn.FLOOR.MATH(((C35-E35)*10), 1)</f>
        <v>2</v>
      </c>
      <c r="H35" s="161" t="s">
        <v>2240</v>
      </c>
      <c r="I35" s="164">
        <f>((C35-E35)*10-G35)*10</f>
        <v>5</v>
      </c>
      <c r="J35" s="161" t="s">
        <v>2239</v>
      </c>
      <c r="K35" s="163">
        <f>_xlfn.FLOOR.MATH(C35/'[1]Mark Conv'!$E$5,0.01)</f>
        <v>275.01</v>
      </c>
      <c r="L35" s="128"/>
      <c r="M35" s="128"/>
      <c r="N35" s="128"/>
      <c r="O35" s="128"/>
      <c r="P35" s="128"/>
      <c r="Q35" s="128"/>
      <c r="R35" s="128"/>
      <c r="S35" s="128"/>
      <c r="T35" s="128"/>
      <c r="U35" s="128"/>
      <c r="V35" s="128"/>
      <c r="W35" s="128"/>
      <c r="X35" s="128"/>
      <c r="Y35" s="128"/>
    </row>
    <row r="36" spans="1:25" x14ac:dyDescent="0.25">
      <c r="A36" s="161" t="str">
        <f>'[1]Magic Number Crunch'!A35</f>
        <v>Astronomy Archive</v>
      </c>
      <c r="B36" s="162">
        <f>'[1]Magic Number Crunch'!L35</f>
        <v>6875.25</v>
      </c>
      <c r="C36" s="163">
        <f>B36*$N$6*$N$11</f>
        <v>6875.25</v>
      </c>
      <c r="D36" s="161" t="s">
        <v>2242</v>
      </c>
      <c r="E36" s="164">
        <f>_xlfn.FLOOR.MATH(C36,1)</f>
        <v>6875</v>
      </c>
      <c r="F36" s="161" t="s">
        <v>2241</v>
      </c>
      <c r="G36" s="164">
        <f>_xlfn.FLOOR.MATH(((C36-E36)*10), 1)</f>
        <v>2</v>
      </c>
      <c r="H36" s="161" t="s">
        <v>2240</v>
      </c>
      <c r="I36" s="164">
        <f>((C36-E36)*10-G36)*10</f>
        <v>5</v>
      </c>
      <c r="J36" s="161" t="s">
        <v>2239</v>
      </c>
      <c r="K36" s="163">
        <f>_xlfn.FLOOR.MATH(C36/'[1]Mark Conv'!$E$5,0.01)</f>
        <v>275.01</v>
      </c>
      <c r="L36" s="128"/>
      <c r="M36" s="128"/>
      <c r="N36" s="128"/>
      <c r="O36" s="128"/>
      <c r="P36" s="128"/>
      <c r="Q36" s="128"/>
      <c r="R36" s="128"/>
      <c r="S36" s="128"/>
      <c r="T36" s="128"/>
      <c r="U36" s="128"/>
      <c r="V36" s="128"/>
      <c r="W36" s="128"/>
      <c r="X36" s="128"/>
      <c r="Y36" s="128"/>
    </row>
    <row r="37" spans="1:25" x14ac:dyDescent="0.25">
      <c r="A37" s="161" t="str">
        <f>'[1]Magic Number Crunch'!A36</f>
        <v>Atlas of Endless Horizons</v>
      </c>
      <c r="B37" s="162">
        <f>'[1]Magic Number Crunch'!L36</f>
        <v>6875.25</v>
      </c>
      <c r="C37" s="163">
        <f>B37*$N$6*$N$11</f>
        <v>6875.25</v>
      </c>
      <c r="D37" s="161" t="s">
        <v>2242</v>
      </c>
      <c r="E37" s="164">
        <f>_xlfn.FLOOR.MATH(C37,1)</f>
        <v>6875</v>
      </c>
      <c r="F37" s="161" t="s">
        <v>2241</v>
      </c>
      <c r="G37" s="164">
        <f>_xlfn.FLOOR.MATH(((C37-E37)*10), 1)</f>
        <v>2</v>
      </c>
      <c r="H37" s="161" t="s">
        <v>2240</v>
      </c>
      <c r="I37" s="164">
        <f>((C37-E37)*10-G37)*10</f>
        <v>5</v>
      </c>
      <c r="J37" s="161" t="s">
        <v>2239</v>
      </c>
      <c r="K37" s="163">
        <f>_xlfn.FLOOR.MATH(C37/'[1]Mark Conv'!$E$5,0.01)</f>
        <v>275.01</v>
      </c>
      <c r="L37" s="128"/>
      <c r="M37" s="128"/>
      <c r="N37" s="128"/>
      <c r="O37" s="128"/>
      <c r="P37" s="128"/>
      <c r="Q37" s="128"/>
      <c r="R37" s="128"/>
      <c r="S37" s="128"/>
      <c r="T37" s="128"/>
      <c r="U37" s="128"/>
      <c r="V37" s="128"/>
      <c r="W37" s="128"/>
      <c r="X37" s="128"/>
      <c r="Y37" s="128"/>
    </row>
    <row r="38" spans="1:25" x14ac:dyDescent="0.25">
      <c r="A38" s="161" t="str">
        <f>'[1]Magic Number Crunch'!A37</f>
        <v>Azuredge (battleaxe)</v>
      </c>
      <c r="B38" s="162">
        <f>'[1]Magic Number Crunch'!L37</f>
        <v>82750.25</v>
      </c>
      <c r="C38" s="163">
        <f>B38*$N$6*$N$11</f>
        <v>82750.25</v>
      </c>
      <c r="D38" s="161" t="s">
        <v>2242</v>
      </c>
      <c r="E38" s="164">
        <f>_xlfn.FLOOR.MATH(C38,1)</f>
        <v>82750</v>
      </c>
      <c r="F38" s="161" t="s">
        <v>2241</v>
      </c>
      <c r="G38" s="164">
        <f>_xlfn.FLOOR.MATH(((C38-E38)*10), 1)</f>
        <v>2</v>
      </c>
      <c r="H38" s="161" t="s">
        <v>2240</v>
      </c>
      <c r="I38" s="164">
        <f>((C38-E38)*10-G38)*10</f>
        <v>5</v>
      </c>
      <c r="J38" s="161" t="s">
        <v>2239</v>
      </c>
      <c r="K38" s="163">
        <f>_xlfn.FLOOR.MATH(C38/'[1]Mark Conv'!$E$5,0.01)</f>
        <v>3310.01</v>
      </c>
      <c r="L38" s="128"/>
      <c r="M38" s="128"/>
      <c r="N38" s="128"/>
      <c r="O38" s="128"/>
      <c r="P38" s="128"/>
      <c r="Q38" s="128"/>
      <c r="R38" s="128"/>
      <c r="S38" s="128"/>
      <c r="T38" s="128"/>
      <c r="U38" s="128"/>
      <c r="V38" s="128"/>
      <c r="W38" s="128"/>
      <c r="X38" s="128"/>
      <c r="Y38" s="128"/>
    </row>
    <row r="39" spans="1:25" x14ac:dyDescent="0.25">
      <c r="A39" s="161" t="str">
        <f>'[1]Magic Number Crunch'!A38</f>
        <v>Badge Of The Watch</v>
      </c>
      <c r="B39" s="162">
        <f>'[1]Magic Number Crunch'!L38</f>
        <v>5062.625</v>
      </c>
      <c r="C39" s="163">
        <f>B39*$N$6*$N$11</f>
        <v>5062.625</v>
      </c>
      <c r="D39" s="161" t="s">
        <v>2242</v>
      </c>
      <c r="E39" s="164">
        <f>_xlfn.FLOOR.MATH(C39,1)</f>
        <v>5062</v>
      </c>
      <c r="F39" s="161" t="s">
        <v>2241</v>
      </c>
      <c r="G39" s="164">
        <f>_xlfn.FLOOR.MATH(((C39-E39)*10), 1)</f>
        <v>6</v>
      </c>
      <c r="H39" s="161" t="s">
        <v>2240</v>
      </c>
      <c r="I39" s="164">
        <f>((C39-E39)*10-G39)*10</f>
        <v>2.5</v>
      </c>
      <c r="J39" s="161" t="s">
        <v>2239</v>
      </c>
      <c r="K39" s="163">
        <f>_xlfn.FLOOR.MATH(C39/'[1]Mark Conv'!$E$5,0.01)</f>
        <v>202.5</v>
      </c>
      <c r="L39" s="128"/>
      <c r="M39" s="128"/>
      <c r="N39" s="128"/>
      <c r="O39" s="128"/>
      <c r="P39" s="128"/>
      <c r="Q39" s="128"/>
      <c r="R39" s="128"/>
      <c r="S39" s="128"/>
      <c r="T39" s="128"/>
      <c r="U39" s="128"/>
      <c r="V39" s="128"/>
      <c r="W39" s="128"/>
      <c r="X39" s="128"/>
      <c r="Y39" s="128"/>
    </row>
    <row r="40" spans="1:25" x14ac:dyDescent="0.25">
      <c r="A40" s="161" t="str">
        <f>'[1]Magic Number Crunch'!A39</f>
        <v>Bag Of Beans</v>
      </c>
      <c r="B40" s="162">
        <f>'[1]Magic Number Crunch'!L39</f>
        <v>5537.625</v>
      </c>
      <c r="C40" s="163">
        <f>B40*$N$6*$N$11</f>
        <v>5537.625</v>
      </c>
      <c r="D40" s="161" t="s">
        <v>2242</v>
      </c>
      <c r="E40" s="164">
        <f>_xlfn.FLOOR.MATH(C40,1)</f>
        <v>5537</v>
      </c>
      <c r="F40" s="161" t="s">
        <v>2241</v>
      </c>
      <c r="G40" s="164">
        <f>_xlfn.FLOOR.MATH(((C40-E40)*10), 1)</f>
        <v>6</v>
      </c>
      <c r="H40" s="161" t="s">
        <v>2240</v>
      </c>
      <c r="I40" s="164">
        <f>((C40-E40)*10-G40)*10</f>
        <v>2.5</v>
      </c>
      <c r="J40" s="161" t="s">
        <v>2239</v>
      </c>
      <c r="K40" s="163">
        <f>_xlfn.FLOOR.MATH(C40/'[1]Mark Conv'!$E$5,0.01)</f>
        <v>221.5</v>
      </c>
      <c r="L40" s="128"/>
      <c r="M40" s="128"/>
      <c r="N40" s="128"/>
      <c r="O40" s="128"/>
      <c r="P40" s="128"/>
      <c r="Q40" s="128"/>
      <c r="R40" s="128"/>
      <c r="S40" s="128"/>
      <c r="T40" s="128"/>
      <c r="U40" s="128"/>
      <c r="V40" s="128"/>
      <c r="W40" s="128"/>
      <c r="X40" s="128"/>
      <c r="Y40" s="128"/>
    </row>
    <row r="41" spans="1:25" x14ac:dyDescent="0.25">
      <c r="A41" s="161" t="str">
        <f>'[1]Magic Number Crunch'!A40</f>
        <v>Bag Of Bounty</v>
      </c>
      <c r="B41" s="162">
        <f>'[1]Magic Number Crunch'!L40</f>
        <v>325.25</v>
      </c>
      <c r="C41" s="163">
        <f>B41*$N$6*$N$11</f>
        <v>325.25</v>
      </c>
      <c r="D41" s="161" t="s">
        <v>2242</v>
      </c>
      <c r="E41" s="164">
        <f>_xlfn.FLOOR.MATH(C41,1)</f>
        <v>325</v>
      </c>
      <c r="F41" s="161" t="s">
        <v>2241</v>
      </c>
      <c r="G41" s="164">
        <f>_xlfn.FLOOR.MATH(((C41-E41)*10), 1)</f>
        <v>2</v>
      </c>
      <c r="H41" s="161" t="s">
        <v>2240</v>
      </c>
      <c r="I41" s="164">
        <f>((C41-E41)*10-G41)*10</f>
        <v>5</v>
      </c>
      <c r="J41" s="161" t="s">
        <v>2239</v>
      </c>
      <c r="K41" s="163">
        <f>_xlfn.FLOOR.MATH(C41/'[1]Mark Conv'!$E$5,0.01)</f>
        <v>13.01</v>
      </c>
      <c r="L41" s="128"/>
      <c r="M41" s="128"/>
      <c r="N41" s="128"/>
      <c r="O41" s="128"/>
      <c r="P41" s="128"/>
      <c r="Q41" s="128"/>
      <c r="R41" s="128"/>
      <c r="S41" s="128"/>
      <c r="T41" s="128"/>
      <c r="U41" s="128"/>
      <c r="V41" s="128"/>
      <c r="W41" s="128"/>
      <c r="X41" s="128"/>
      <c r="Y41" s="128"/>
    </row>
    <row r="42" spans="1:25" x14ac:dyDescent="0.25">
      <c r="A42" s="161" t="str">
        <f>'[1]Magic Number Crunch'!A41</f>
        <v>Bag Of Bounty</v>
      </c>
      <c r="B42" s="162">
        <f>'[1]Magic Number Crunch'!L41</f>
        <v>325.25</v>
      </c>
      <c r="C42" s="163">
        <f>B42*$N$6*$N$11</f>
        <v>325.25</v>
      </c>
      <c r="D42" s="161" t="s">
        <v>2242</v>
      </c>
      <c r="E42" s="164">
        <f>_xlfn.FLOOR.MATH(C42,1)</f>
        <v>325</v>
      </c>
      <c r="F42" s="161" t="s">
        <v>2241</v>
      </c>
      <c r="G42" s="164">
        <f>_xlfn.FLOOR.MATH(((C42-E42)*10), 1)</f>
        <v>2</v>
      </c>
      <c r="H42" s="161" t="s">
        <v>2240</v>
      </c>
      <c r="I42" s="164">
        <f>((C42-E42)*10-G42)*10</f>
        <v>5</v>
      </c>
      <c r="J42" s="161" t="s">
        <v>2239</v>
      </c>
      <c r="K42" s="163">
        <f>_xlfn.FLOOR.MATH(C42/'[1]Mark Conv'!$E$5,0.01)</f>
        <v>13.01</v>
      </c>
      <c r="L42" s="128"/>
      <c r="M42" s="128"/>
      <c r="N42" s="128"/>
      <c r="O42" s="128"/>
      <c r="P42" s="128"/>
      <c r="Q42" s="128"/>
      <c r="R42" s="128"/>
      <c r="S42" s="128"/>
      <c r="T42" s="128"/>
      <c r="U42" s="128"/>
      <c r="V42" s="128"/>
      <c r="W42" s="128"/>
      <c r="X42" s="128"/>
      <c r="Y42" s="128"/>
    </row>
    <row r="43" spans="1:25" x14ac:dyDescent="0.25">
      <c r="A43" s="161" t="str">
        <f>'[1]Magic Number Crunch'!A42</f>
        <v>Bag Of Devouring</v>
      </c>
      <c r="B43" s="162">
        <f>'[1]Magic Number Crunch'!L42</f>
        <v>21625.125</v>
      </c>
      <c r="C43" s="163">
        <f>B43*$N$6*$N$11</f>
        <v>21625.125</v>
      </c>
      <c r="D43" s="161" t="s">
        <v>2242</v>
      </c>
      <c r="E43" s="164">
        <f>_xlfn.FLOOR.MATH(C43,1)</f>
        <v>21625</v>
      </c>
      <c r="F43" s="161" t="s">
        <v>2241</v>
      </c>
      <c r="G43" s="164">
        <f>_xlfn.FLOOR.MATH(((C43-E43)*10), 1)</f>
        <v>1</v>
      </c>
      <c r="H43" s="161" t="s">
        <v>2240</v>
      </c>
      <c r="I43" s="164">
        <f>((C43-E43)*10-G43)*10</f>
        <v>2.5</v>
      </c>
      <c r="J43" s="161" t="s">
        <v>2239</v>
      </c>
      <c r="K43" s="163">
        <f>_xlfn.FLOOR.MATH(C43/'[1]Mark Conv'!$E$5,0.01)</f>
        <v>865</v>
      </c>
      <c r="L43" s="128"/>
      <c r="M43" s="128"/>
      <c r="N43" s="128"/>
      <c r="O43" s="128"/>
      <c r="P43" s="128"/>
      <c r="Q43" s="128"/>
      <c r="R43" s="128"/>
      <c r="S43" s="128"/>
      <c r="T43" s="128"/>
      <c r="U43" s="128"/>
      <c r="V43" s="128"/>
      <c r="W43" s="128"/>
      <c r="X43" s="128"/>
      <c r="Y43" s="128"/>
    </row>
    <row r="44" spans="1:25" x14ac:dyDescent="0.25">
      <c r="A44" s="161" t="str">
        <f>'[1]Magic Number Crunch'!A43</f>
        <v>Bag Of Holding</v>
      </c>
      <c r="B44" s="162">
        <f>'[1]Magic Number Crunch'!L43</f>
        <v>2250</v>
      </c>
      <c r="C44" s="163">
        <f>B44*$N$6*$N$11</f>
        <v>2250</v>
      </c>
      <c r="D44" s="161" t="s">
        <v>2242</v>
      </c>
      <c r="E44" s="164">
        <f>_xlfn.FLOOR.MATH(C44,1)</f>
        <v>2250</v>
      </c>
      <c r="F44" s="161" t="s">
        <v>2241</v>
      </c>
      <c r="G44" s="164">
        <f>_xlfn.FLOOR.MATH(((C44-E44)*10), 1)</f>
        <v>0</v>
      </c>
      <c r="H44" s="161" t="s">
        <v>2240</v>
      </c>
      <c r="I44" s="164">
        <f>((C44-E44)*10-G44)*10</f>
        <v>0</v>
      </c>
      <c r="J44" s="161" t="s">
        <v>2239</v>
      </c>
      <c r="K44" s="163">
        <f>_xlfn.FLOOR.MATH(C44/'[1]Mark Conv'!$E$5,0.01)</f>
        <v>90</v>
      </c>
      <c r="L44" s="128"/>
      <c r="M44" s="128"/>
      <c r="N44" s="128"/>
      <c r="O44" s="128"/>
      <c r="P44" s="128"/>
      <c r="Q44" s="128"/>
      <c r="R44" s="128"/>
      <c r="S44" s="128"/>
      <c r="T44" s="128"/>
      <c r="U44" s="128"/>
      <c r="V44" s="128"/>
      <c r="W44" s="128"/>
      <c r="X44" s="128"/>
      <c r="Y44" s="128"/>
    </row>
    <row r="45" spans="1:25" x14ac:dyDescent="0.25">
      <c r="A45" s="161" t="str">
        <f>'[1]Magic Number Crunch'!A44</f>
        <v>Bag Of Tricks</v>
      </c>
      <c r="B45" s="162">
        <f>'[1]Magic Number Crunch'!L44</f>
        <v>337.625</v>
      </c>
      <c r="C45" s="163">
        <f>B45*$N$6*$N$11</f>
        <v>337.625</v>
      </c>
      <c r="D45" s="161" t="s">
        <v>2242</v>
      </c>
      <c r="E45" s="164">
        <f>_xlfn.FLOOR.MATH(C45,1)</f>
        <v>337</v>
      </c>
      <c r="F45" s="161" t="s">
        <v>2241</v>
      </c>
      <c r="G45" s="164">
        <f>_xlfn.FLOOR.MATH(((C45-E45)*10), 1)</f>
        <v>6</v>
      </c>
      <c r="H45" s="161" t="s">
        <v>2240</v>
      </c>
      <c r="I45" s="164">
        <f>((C45-E45)*10-G45)*10</f>
        <v>2.5</v>
      </c>
      <c r="J45" s="161" t="s">
        <v>2239</v>
      </c>
      <c r="K45" s="163">
        <f>_xlfn.FLOOR.MATH(C45/'[1]Mark Conv'!$E$5,0.01)</f>
        <v>13.5</v>
      </c>
      <c r="L45" s="128"/>
      <c r="M45" s="128"/>
      <c r="N45" s="128"/>
      <c r="O45" s="128"/>
      <c r="P45" s="128"/>
      <c r="Q45" s="128"/>
      <c r="R45" s="128"/>
      <c r="S45" s="128"/>
      <c r="T45" s="128"/>
      <c r="U45" s="128"/>
      <c r="V45" s="128"/>
      <c r="W45" s="128"/>
      <c r="X45" s="128"/>
      <c r="Y45" s="128"/>
    </row>
    <row r="46" spans="1:25" x14ac:dyDescent="0.25">
      <c r="A46" s="161" t="str">
        <f>'[1]Magic Number Crunch'!A45</f>
        <v>Balance Of Harmony</v>
      </c>
      <c r="B46" s="162">
        <f>'[1]Magic Number Crunch'!L45</f>
        <v>262.625</v>
      </c>
      <c r="C46" s="163">
        <f>B46*$N$6*$N$11</f>
        <v>262.625</v>
      </c>
      <c r="D46" s="161" t="s">
        <v>2242</v>
      </c>
      <c r="E46" s="164">
        <f>_xlfn.FLOOR.MATH(C46,1)</f>
        <v>262</v>
      </c>
      <c r="F46" s="161" t="s">
        <v>2241</v>
      </c>
      <c r="G46" s="164">
        <f>_xlfn.FLOOR.MATH(((C46-E46)*10), 1)</f>
        <v>6</v>
      </c>
      <c r="H46" s="161" t="s">
        <v>2240</v>
      </c>
      <c r="I46" s="164">
        <f>((C46-E46)*10-G46)*10</f>
        <v>2.5</v>
      </c>
      <c r="J46" s="161" t="s">
        <v>2239</v>
      </c>
      <c r="K46" s="163">
        <f>_xlfn.FLOOR.MATH(C46/'[1]Mark Conv'!$E$5,0.01)</f>
        <v>10.5</v>
      </c>
      <c r="L46" s="128"/>
      <c r="M46" s="128"/>
      <c r="N46" s="128"/>
      <c r="O46" s="128"/>
      <c r="P46" s="128"/>
      <c r="Q46" s="128"/>
      <c r="R46" s="128"/>
      <c r="S46" s="128"/>
      <c r="T46" s="128"/>
      <c r="U46" s="128"/>
      <c r="V46" s="128"/>
      <c r="W46" s="128"/>
      <c r="X46" s="128"/>
      <c r="Y46" s="128"/>
    </row>
    <row r="47" spans="1:25" x14ac:dyDescent="0.25">
      <c r="A47" s="161" t="str">
        <f>'[1]Magic Number Crunch'!A46</f>
        <v>Balloon Pack</v>
      </c>
      <c r="B47" s="162">
        <f>'[1]Magic Number Crunch'!L46</f>
        <v>300.125</v>
      </c>
      <c r="C47" s="163">
        <f>B47*$N$6*$N$11</f>
        <v>300.125</v>
      </c>
      <c r="D47" s="161" t="s">
        <v>2242</v>
      </c>
      <c r="E47" s="164">
        <f>_xlfn.FLOOR.MATH(C47,1)</f>
        <v>300</v>
      </c>
      <c r="F47" s="161" t="s">
        <v>2241</v>
      </c>
      <c r="G47" s="164">
        <f>_xlfn.FLOOR.MATH(((C47-E47)*10), 1)</f>
        <v>1</v>
      </c>
      <c r="H47" s="161" t="s">
        <v>2240</v>
      </c>
      <c r="I47" s="164">
        <f>((C47-E47)*10-G47)*10</f>
        <v>2.5</v>
      </c>
      <c r="J47" s="161" t="s">
        <v>2239</v>
      </c>
      <c r="K47" s="163">
        <f>_xlfn.FLOOR.MATH(C47/'[1]Mark Conv'!$E$5,0.01)</f>
        <v>12</v>
      </c>
      <c r="L47" s="128"/>
      <c r="M47" s="128"/>
      <c r="N47" s="128"/>
      <c r="O47" s="128"/>
      <c r="P47" s="128"/>
      <c r="Q47" s="128"/>
      <c r="R47" s="128"/>
      <c r="S47" s="128"/>
      <c r="T47" s="128"/>
      <c r="U47" s="128"/>
      <c r="V47" s="128"/>
      <c r="W47" s="128"/>
      <c r="X47" s="128"/>
      <c r="Y47" s="128"/>
    </row>
    <row r="48" spans="1:25" x14ac:dyDescent="0.25">
      <c r="A48" s="161" t="str">
        <f>'[1]Magic Number Crunch'!A47</f>
        <v>Band Of Loyalty</v>
      </c>
      <c r="B48" s="162">
        <f>'[1]Magic Number Crunch'!L47</f>
        <v>325.25</v>
      </c>
      <c r="C48" s="163">
        <f>B48*$N$6*$N$11</f>
        <v>325.25</v>
      </c>
      <c r="D48" s="161" t="s">
        <v>2242</v>
      </c>
      <c r="E48" s="164">
        <f>_xlfn.FLOOR.MATH(C48,1)</f>
        <v>325</v>
      </c>
      <c r="F48" s="161" t="s">
        <v>2241</v>
      </c>
      <c r="G48" s="164">
        <f>_xlfn.FLOOR.MATH(((C48-E48)*10), 1)</f>
        <v>2</v>
      </c>
      <c r="H48" s="161" t="s">
        <v>2240</v>
      </c>
      <c r="I48" s="164">
        <f>((C48-E48)*10-G48)*10</f>
        <v>5</v>
      </c>
      <c r="J48" s="161" t="s">
        <v>2239</v>
      </c>
      <c r="K48" s="163">
        <f>_xlfn.FLOOR.MATH(C48/'[1]Mark Conv'!$E$5,0.01)</f>
        <v>13.01</v>
      </c>
      <c r="L48" s="128"/>
      <c r="M48" s="128"/>
      <c r="N48" s="128"/>
      <c r="O48" s="128"/>
      <c r="P48" s="128"/>
      <c r="Q48" s="128"/>
      <c r="R48" s="128"/>
      <c r="S48" s="128"/>
      <c r="T48" s="128"/>
      <c r="U48" s="128"/>
      <c r="V48" s="128"/>
      <c r="W48" s="128"/>
      <c r="X48" s="128"/>
      <c r="Y48" s="128"/>
    </row>
    <row r="49" spans="1:25" x14ac:dyDescent="0.25">
      <c r="A49" s="161" t="str">
        <f>'[1]Magic Number Crunch'!A48</f>
        <v>Band Of Loyalty</v>
      </c>
      <c r="B49" s="162">
        <f>'[1]Magic Number Crunch'!L48</f>
        <v>60</v>
      </c>
      <c r="C49" s="163">
        <f>B49*$N$6*$N$11</f>
        <v>60</v>
      </c>
      <c r="D49" s="161" t="s">
        <v>2242</v>
      </c>
      <c r="E49" s="164">
        <f>_xlfn.FLOOR.MATH(C49,1)</f>
        <v>60</v>
      </c>
      <c r="F49" s="161" t="s">
        <v>2241</v>
      </c>
      <c r="G49" s="164">
        <f>_xlfn.FLOOR.MATH(((C49-E49)*10), 1)</f>
        <v>0</v>
      </c>
      <c r="H49" s="161" t="s">
        <v>2240</v>
      </c>
      <c r="I49" s="164">
        <f>((C49-E49)*10-G49)*10</f>
        <v>0</v>
      </c>
      <c r="J49" s="161" t="s">
        <v>2239</v>
      </c>
      <c r="K49" s="163">
        <f>_xlfn.FLOOR.MATH(C49/'[1]Mark Conv'!$E$5,0.01)</f>
        <v>2.4</v>
      </c>
      <c r="L49" s="128"/>
      <c r="M49" s="128"/>
      <c r="N49" s="128"/>
      <c r="O49" s="128"/>
      <c r="P49" s="128"/>
      <c r="Q49" s="128"/>
      <c r="R49" s="128"/>
      <c r="S49" s="128"/>
      <c r="T49" s="128"/>
      <c r="U49" s="128"/>
      <c r="V49" s="128"/>
      <c r="W49" s="128"/>
      <c r="X49" s="128"/>
      <c r="Y49" s="128"/>
    </row>
    <row r="50" spans="1:25" x14ac:dyDescent="0.25">
      <c r="A50" s="161" t="str">
        <f>'[1]Magic Number Crunch'!A49</f>
        <v>Banner Of The Krig Rune</v>
      </c>
      <c r="B50" s="162">
        <f>'[1]Magic Number Crunch'!L49</f>
        <v>5637.625</v>
      </c>
      <c r="C50" s="163">
        <f>B50*$N$6*$N$11</f>
        <v>5637.625</v>
      </c>
      <c r="D50" s="161" t="s">
        <v>2242</v>
      </c>
      <c r="E50" s="164">
        <f>_xlfn.FLOOR.MATH(C50,1)</f>
        <v>5637</v>
      </c>
      <c r="F50" s="161" t="s">
        <v>2241</v>
      </c>
      <c r="G50" s="164">
        <f>_xlfn.FLOOR.MATH(((C50-E50)*10), 1)</f>
        <v>6</v>
      </c>
      <c r="H50" s="161" t="s">
        <v>2240</v>
      </c>
      <c r="I50" s="164">
        <f>((C50-E50)*10-G50)*10</f>
        <v>2.5</v>
      </c>
      <c r="J50" s="161" t="s">
        <v>2239</v>
      </c>
      <c r="K50" s="163">
        <f>_xlfn.FLOOR.MATH(C50/'[1]Mark Conv'!$E$5,0.01)</f>
        <v>225.5</v>
      </c>
      <c r="L50" s="128"/>
      <c r="M50" s="128"/>
      <c r="N50" s="128"/>
      <c r="O50" s="128"/>
      <c r="P50" s="128"/>
      <c r="Q50" s="128"/>
      <c r="R50" s="128"/>
      <c r="S50" s="128"/>
      <c r="T50" s="128"/>
      <c r="U50" s="128"/>
      <c r="V50" s="128"/>
      <c r="W50" s="128"/>
      <c r="X50" s="128"/>
      <c r="Y50" s="128"/>
    </row>
    <row r="51" spans="1:25" x14ac:dyDescent="0.25">
      <c r="A51" s="161" t="str">
        <f>'[1]Magic Number Crunch'!A50</f>
        <v>Battering Shield</v>
      </c>
      <c r="B51" s="162">
        <f>'[1]Magic Number Crunch'!L50</f>
        <v>3862.625</v>
      </c>
      <c r="C51" s="163">
        <f>B51*$N$6*$N$11</f>
        <v>3862.625</v>
      </c>
      <c r="D51" s="161" t="s">
        <v>2242</v>
      </c>
      <c r="E51" s="164">
        <f>_xlfn.FLOOR.MATH(C51,1)</f>
        <v>3862</v>
      </c>
      <c r="F51" s="161" t="s">
        <v>2241</v>
      </c>
      <c r="G51" s="164">
        <f>_xlfn.FLOOR.MATH(((C51-E51)*10), 1)</f>
        <v>6</v>
      </c>
      <c r="H51" s="161" t="s">
        <v>2240</v>
      </c>
      <c r="I51" s="164">
        <f>((C51-E51)*10-G51)*10</f>
        <v>2.5</v>
      </c>
      <c r="J51" s="161" t="s">
        <v>2239</v>
      </c>
      <c r="K51" s="163">
        <f>_xlfn.FLOOR.MATH(C51/'[1]Mark Conv'!$E$5,0.01)</f>
        <v>154.5</v>
      </c>
      <c r="L51" s="128"/>
      <c r="M51" s="128"/>
      <c r="N51" s="128"/>
      <c r="O51" s="128"/>
      <c r="P51" s="128"/>
      <c r="Q51" s="128"/>
      <c r="R51" s="128"/>
      <c r="S51" s="128"/>
      <c r="T51" s="128"/>
      <c r="U51" s="128"/>
      <c r="V51" s="128"/>
      <c r="W51" s="128"/>
      <c r="X51" s="128"/>
      <c r="Y51" s="128"/>
    </row>
    <row r="52" spans="1:25" x14ac:dyDescent="0.25">
      <c r="A52" s="161" t="str">
        <f>'[1]Magic Number Crunch'!A51</f>
        <v>Battle Standard Of Infernal Power</v>
      </c>
      <c r="B52" s="162">
        <f>'[1]Magic Number Crunch'!L51</f>
        <v>18625.125</v>
      </c>
      <c r="C52" s="163">
        <f>B52*$N$6*$N$11</f>
        <v>18625.125</v>
      </c>
      <c r="D52" s="161" t="s">
        <v>2242</v>
      </c>
      <c r="E52" s="164">
        <f>_xlfn.FLOOR.MATH(C52,1)</f>
        <v>18625</v>
      </c>
      <c r="F52" s="161" t="s">
        <v>2241</v>
      </c>
      <c r="G52" s="164">
        <f>_xlfn.FLOOR.MATH(((C52-E52)*10), 1)</f>
        <v>1</v>
      </c>
      <c r="H52" s="161" t="s">
        <v>2240</v>
      </c>
      <c r="I52" s="164">
        <f>((C52-E52)*10-G52)*10</f>
        <v>2.5</v>
      </c>
      <c r="J52" s="161" t="s">
        <v>2239</v>
      </c>
      <c r="K52" s="163">
        <f>_xlfn.FLOOR.MATH(C52/'[1]Mark Conv'!$E$5,0.01)</f>
        <v>745</v>
      </c>
      <c r="L52" s="128"/>
      <c r="M52" s="128"/>
      <c r="N52" s="128"/>
      <c r="O52" s="128"/>
      <c r="P52" s="128"/>
      <c r="Q52" s="128"/>
      <c r="R52" s="128"/>
      <c r="S52" s="128"/>
      <c r="T52" s="128"/>
      <c r="U52" s="128"/>
      <c r="V52" s="128"/>
      <c r="W52" s="128"/>
      <c r="X52" s="128"/>
      <c r="Y52" s="128"/>
    </row>
    <row r="53" spans="1:25" x14ac:dyDescent="0.25">
      <c r="A53" s="161" t="str">
        <f>'[1]Magic Number Crunch'!A52</f>
        <v>Bead Of Force</v>
      </c>
      <c r="B53" s="162">
        <f>'[1]Magic Number Crunch'!L52</f>
        <v>1980</v>
      </c>
      <c r="C53" s="163">
        <f>B53*$N$6*$N$11</f>
        <v>1980</v>
      </c>
      <c r="D53" s="161" t="s">
        <v>2242</v>
      </c>
      <c r="E53" s="164">
        <f>_xlfn.FLOOR.MATH(C53,1)</f>
        <v>1980</v>
      </c>
      <c r="F53" s="161" t="s">
        <v>2241</v>
      </c>
      <c r="G53" s="164">
        <f>_xlfn.FLOOR.MATH(((C53-E53)*10), 1)</f>
        <v>0</v>
      </c>
      <c r="H53" s="161" t="s">
        <v>2240</v>
      </c>
      <c r="I53" s="164">
        <f>((C53-E53)*10-G53)*10</f>
        <v>0</v>
      </c>
      <c r="J53" s="161" t="s">
        <v>2239</v>
      </c>
      <c r="K53" s="163">
        <f>_xlfn.FLOOR.MATH(C53/'[1]Mark Conv'!$E$5,0.01)</f>
        <v>79.2</v>
      </c>
      <c r="L53" s="128"/>
      <c r="M53" s="128"/>
      <c r="N53" s="128"/>
      <c r="O53" s="128"/>
      <c r="P53" s="128"/>
      <c r="Q53" s="128"/>
      <c r="R53" s="128"/>
      <c r="S53" s="128"/>
      <c r="T53" s="128"/>
      <c r="U53" s="128"/>
      <c r="V53" s="128"/>
      <c r="W53" s="128"/>
      <c r="X53" s="128"/>
      <c r="Y53" s="128"/>
    </row>
    <row r="54" spans="1:25" x14ac:dyDescent="0.25">
      <c r="A54" s="161" t="str">
        <f>'[1]Magic Number Crunch'!A53</f>
        <v>Bead Of Nourishment</v>
      </c>
      <c r="B54" s="162">
        <f>'[1]Magic Number Crunch'!L53</f>
        <v>42.5</v>
      </c>
      <c r="C54" s="163">
        <f>B54*$N$6*$N$11</f>
        <v>42.5</v>
      </c>
      <c r="D54" s="161" t="s">
        <v>2242</v>
      </c>
      <c r="E54" s="164">
        <f>_xlfn.FLOOR.MATH(C54,1)</f>
        <v>42</v>
      </c>
      <c r="F54" s="161" t="s">
        <v>2241</v>
      </c>
      <c r="G54" s="164">
        <f>_xlfn.FLOOR.MATH(((C54-E54)*10), 1)</f>
        <v>5</v>
      </c>
      <c r="H54" s="161" t="s">
        <v>2240</v>
      </c>
      <c r="I54" s="164">
        <f>((C54-E54)*10-G54)*10</f>
        <v>0</v>
      </c>
      <c r="J54" s="161" t="s">
        <v>2239</v>
      </c>
      <c r="K54" s="163">
        <f>_xlfn.FLOOR.MATH(C54/'[1]Mark Conv'!$E$5,0.01)</f>
        <v>1.7</v>
      </c>
      <c r="L54" s="128"/>
      <c r="M54" s="128"/>
      <c r="N54" s="128"/>
      <c r="O54" s="128"/>
      <c r="P54" s="128"/>
      <c r="Q54" s="128"/>
      <c r="R54" s="128"/>
      <c r="S54" s="128"/>
      <c r="T54" s="128"/>
      <c r="U54" s="128"/>
      <c r="V54" s="128"/>
      <c r="W54" s="128"/>
      <c r="X54" s="128"/>
      <c r="Y54" s="128"/>
    </row>
    <row r="55" spans="1:25" x14ac:dyDescent="0.25">
      <c r="A55" s="161" t="str">
        <f>'[1]Magic Number Crunch'!A54</f>
        <v>Bead Of Refreshment</v>
      </c>
      <c r="B55" s="162">
        <f>'[1]Magic Number Crunch'!L54</f>
        <v>42.5</v>
      </c>
      <c r="C55" s="163">
        <f>B55*$N$6*$N$11</f>
        <v>42.5</v>
      </c>
      <c r="D55" s="161" t="s">
        <v>2242</v>
      </c>
      <c r="E55" s="164">
        <f>_xlfn.FLOOR.MATH(C55,1)</f>
        <v>42</v>
      </c>
      <c r="F55" s="161" t="s">
        <v>2241</v>
      </c>
      <c r="G55" s="164">
        <f>_xlfn.FLOOR.MATH(((C55-E55)*10), 1)</f>
        <v>5</v>
      </c>
      <c r="H55" s="161" t="s">
        <v>2240</v>
      </c>
      <c r="I55" s="164">
        <f>((C55-E55)*10-G55)*10</f>
        <v>0</v>
      </c>
      <c r="J55" s="161" t="s">
        <v>2239</v>
      </c>
      <c r="K55" s="163">
        <f>_xlfn.FLOOR.MATH(C55/'[1]Mark Conv'!$E$5,0.01)</f>
        <v>1.7</v>
      </c>
      <c r="L55" s="128"/>
      <c r="M55" s="128"/>
      <c r="N55" s="128"/>
      <c r="O55" s="128"/>
      <c r="P55" s="128"/>
      <c r="Q55" s="128"/>
      <c r="R55" s="128"/>
      <c r="S55" s="128"/>
      <c r="T55" s="128"/>
      <c r="U55" s="128"/>
      <c r="V55" s="128"/>
      <c r="W55" s="128"/>
      <c r="X55" s="128"/>
      <c r="Y55" s="128"/>
    </row>
    <row r="56" spans="1:25" x14ac:dyDescent="0.25">
      <c r="A56" s="161" t="str">
        <f>'[1]Magic Number Crunch'!A55</f>
        <v>Belashyrras Beholder Crown</v>
      </c>
      <c r="B56" s="162">
        <f>'[1]Magic Number Crunch'!L55</f>
        <v>81750.25</v>
      </c>
      <c r="C56" s="163">
        <f>B56*$N$6*$N$11</f>
        <v>81750.25</v>
      </c>
      <c r="D56" s="161" t="s">
        <v>2242</v>
      </c>
      <c r="E56" s="164">
        <f>_xlfn.FLOOR.MATH(C56,1)</f>
        <v>81750</v>
      </c>
      <c r="F56" s="161" t="s">
        <v>2241</v>
      </c>
      <c r="G56" s="164">
        <f>_xlfn.FLOOR.MATH(((C56-E56)*10), 1)</f>
        <v>2</v>
      </c>
      <c r="H56" s="161" t="s">
        <v>2240</v>
      </c>
      <c r="I56" s="164">
        <f>((C56-E56)*10-G56)*10</f>
        <v>5</v>
      </c>
      <c r="J56" s="161" t="s">
        <v>2239</v>
      </c>
      <c r="K56" s="163">
        <f>_xlfn.FLOOR.MATH(C56/'[1]Mark Conv'!$E$5,0.01)</f>
        <v>3270.01</v>
      </c>
      <c r="L56" s="128"/>
      <c r="M56" s="128"/>
      <c r="N56" s="128"/>
      <c r="O56" s="128"/>
      <c r="P56" s="128"/>
      <c r="Q56" s="128"/>
      <c r="R56" s="128"/>
      <c r="S56" s="128"/>
      <c r="T56" s="128"/>
      <c r="U56" s="128"/>
      <c r="V56" s="128"/>
      <c r="W56" s="128"/>
      <c r="X56" s="128"/>
      <c r="Y56" s="128"/>
    </row>
    <row r="57" spans="1:25" x14ac:dyDescent="0.25">
      <c r="A57" s="161" t="str">
        <f>'[1]Magic Number Crunch'!A56</f>
        <v>Bell Branch</v>
      </c>
      <c r="B57" s="162">
        <f>'[1]Magic Number Crunch'!L56</f>
        <v>6875.25</v>
      </c>
      <c r="C57" s="163">
        <f>B57*$N$6*$N$11</f>
        <v>6875.25</v>
      </c>
      <c r="D57" s="161" t="s">
        <v>2242</v>
      </c>
      <c r="E57" s="164">
        <f>_xlfn.FLOOR.MATH(C57,1)</f>
        <v>6875</v>
      </c>
      <c r="F57" s="161" t="s">
        <v>2241</v>
      </c>
      <c r="G57" s="164">
        <f>_xlfn.FLOOR.MATH(((C57-E57)*10), 1)</f>
        <v>2</v>
      </c>
      <c r="H57" s="161" t="s">
        <v>2240</v>
      </c>
      <c r="I57" s="164">
        <f>((C57-E57)*10-G57)*10</f>
        <v>5</v>
      </c>
      <c r="J57" s="161" t="s">
        <v>2239</v>
      </c>
      <c r="K57" s="163">
        <f>_xlfn.FLOOR.MATH(C57/'[1]Mark Conv'!$E$5,0.01)</f>
        <v>275.01</v>
      </c>
      <c r="L57" s="128"/>
      <c r="M57" s="128"/>
      <c r="N57" s="128"/>
      <c r="O57" s="128"/>
      <c r="P57" s="128"/>
      <c r="Q57" s="128"/>
      <c r="R57" s="128"/>
      <c r="S57" s="128"/>
      <c r="T57" s="128"/>
      <c r="U57" s="128"/>
      <c r="V57" s="128"/>
      <c r="W57" s="128"/>
      <c r="X57" s="128"/>
      <c r="Y57" s="128"/>
    </row>
    <row r="58" spans="1:25" x14ac:dyDescent="0.25">
      <c r="A58" s="161" t="str">
        <f>'[1]Magic Number Crunch'!A57</f>
        <v>Belt Of Dwarvenkind</v>
      </c>
      <c r="B58" s="162">
        <f>'[1]Magic Number Crunch'!L57</f>
        <v>5500</v>
      </c>
      <c r="C58" s="163">
        <f>B58*$N$6*$N$11</f>
        <v>5500</v>
      </c>
      <c r="D58" s="161" t="s">
        <v>2242</v>
      </c>
      <c r="E58" s="164">
        <f>_xlfn.FLOOR.MATH(C58,1)</f>
        <v>5500</v>
      </c>
      <c r="F58" s="161" t="s">
        <v>2241</v>
      </c>
      <c r="G58" s="164">
        <f>_xlfn.FLOOR.MATH(((C58-E58)*10), 1)</f>
        <v>0</v>
      </c>
      <c r="H58" s="161" t="s">
        <v>2240</v>
      </c>
      <c r="I58" s="164">
        <f>((C58-E58)*10-G58)*10</f>
        <v>0</v>
      </c>
      <c r="J58" s="161" t="s">
        <v>2239</v>
      </c>
      <c r="K58" s="163">
        <f>_xlfn.FLOOR.MATH(C58/'[1]Mark Conv'!$E$5,0.01)</f>
        <v>220</v>
      </c>
      <c r="L58" s="128"/>
      <c r="M58" s="128"/>
      <c r="N58" s="128"/>
      <c r="O58" s="128"/>
      <c r="P58" s="128"/>
      <c r="Q58" s="128"/>
      <c r="R58" s="128"/>
      <c r="S58" s="128"/>
      <c r="T58" s="128"/>
      <c r="U58" s="128"/>
      <c r="V58" s="128"/>
      <c r="W58" s="128"/>
      <c r="X58" s="128"/>
      <c r="Y58" s="128"/>
    </row>
    <row r="59" spans="1:25" x14ac:dyDescent="0.25">
      <c r="A59" s="161" t="str">
        <f>'[1]Magic Number Crunch'!A58</f>
        <v>Belt Of Giant Strength (Cloud)</v>
      </c>
      <c r="B59" s="162">
        <f>'[1]Magic Number Crunch'!L58</f>
        <v>89250.25</v>
      </c>
      <c r="C59" s="163">
        <f>B59*$N$6*$N$11</f>
        <v>89250.25</v>
      </c>
      <c r="D59" s="161" t="s">
        <v>2242</v>
      </c>
      <c r="E59" s="164">
        <f>_xlfn.FLOOR.MATH(C59,1)</f>
        <v>89250</v>
      </c>
      <c r="F59" s="161" t="s">
        <v>2241</v>
      </c>
      <c r="G59" s="164">
        <f>_xlfn.FLOOR.MATH(((C59-E59)*10), 1)</f>
        <v>2</v>
      </c>
      <c r="H59" s="161" t="s">
        <v>2240</v>
      </c>
      <c r="I59" s="164">
        <f>((C59-E59)*10-G59)*10</f>
        <v>5</v>
      </c>
      <c r="J59" s="161" t="s">
        <v>2239</v>
      </c>
      <c r="K59" s="163">
        <f>_xlfn.FLOOR.MATH(C59/'[1]Mark Conv'!$E$5,0.01)</f>
        <v>3570.01</v>
      </c>
      <c r="L59" s="128"/>
      <c r="M59" s="128"/>
      <c r="N59" s="128"/>
      <c r="O59" s="128"/>
      <c r="P59" s="128"/>
      <c r="Q59" s="128"/>
      <c r="R59" s="128"/>
      <c r="S59" s="128"/>
      <c r="T59" s="128"/>
      <c r="U59" s="128"/>
      <c r="V59" s="128"/>
      <c r="W59" s="128"/>
      <c r="X59" s="128"/>
      <c r="Y59" s="128"/>
    </row>
    <row r="60" spans="1:25" x14ac:dyDescent="0.25">
      <c r="A60" s="161" t="str">
        <f>'[1]Magic Number Crunch'!A59</f>
        <v>Belt Of Giant Strength (Fire)</v>
      </c>
      <c r="B60" s="162">
        <f>'[1]Magic Number Crunch'!L59</f>
        <v>33625.125</v>
      </c>
      <c r="C60" s="163">
        <f>B60*$N$6*$N$11</f>
        <v>33625.125</v>
      </c>
      <c r="D60" s="161" t="s">
        <v>2242</v>
      </c>
      <c r="E60" s="164">
        <f>_xlfn.FLOOR.MATH(C60,1)</f>
        <v>33625</v>
      </c>
      <c r="F60" s="161" t="s">
        <v>2241</v>
      </c>
      <c r="G60" s="164">
        <f>_xlfn.FLOOR.MATH(((C60-E60)*10), 1)</f>
        <v>1</v>
      </c>
      <c r="H60" s="161" t="s">
        <v>2240</v>
      </c>
      <c r="I60" s="164">
        <f>((C60-E60)*10-G60)*10</f>
        <v>2.5</v>
      </c>
      <c r="J60" s="161" t="s">
        <v>2239</v>
      </c>
      <c r="K60" s="163">
        <f>_xlfn.FLOOR.MATH(C60/'[1]Mark Conv'!$E$5,0.01)</f>
        <v>1345</v>
      </c>
      <c r="L60" s="128"/>
      <c r="M60" s="128"/>
      <c r="N60" s="128"/>
      <c r="O60" s="128"/>
      <c r="P60" s="128"/>
      <c r="Q60" s="128"/>
      <c r="R60" s="128"/>
      <c r="S60" s="128"/>
      <c r="T60" s="128"/>
      <c r="U60" s="128"/>
      <c r="V60" s="128"/>
      <c r="W60" s="128"/>
      <c r="X60" s="128"/>
      <c r="Y60" s="128"/>
    </row>
    <row r="61" spans="1:25" x14ac:dyDescent="0.25">
      <c r="A61" s="161" t="str">
        <f>'[1]Magic Number Crunch'!A60</f>
        <v>Belt Of Giant Strength (Hill)</v>
      </c>
      <c r="B61" s="162">
        <f>'[1]Magic Number Crunch'!L60</f>
        <v>5437.625</v>
      </c>
      <c r="C61" s="163">
        <f>B61*$N$6*$N$11</f>
        <v>5437.625</v>
      </c>
      <c r="D61" s="161" t="s">
        <v>2242</v>
      </c>
      <c r="E61" s="164">
        <f>_xlfn.FLOOR.MATH(C61,1)</f>
        <v>5437</v>
      </c>
      <c r="F61" s="161" t="s">
        <v>2241</v>
      </c>
      <c r="G61" s="164">
        <f>_xlfn.FLOOR.MATH(((C61-E61)*10), 1)</f>
        <v>6</v>
      </c>
      <c r="H61" s="161" t="s">
        <v>2240</v>
      </c>
      <c r="I61" s="164">
        <f>((C61-E61)*10-G61)*10</f>
        <v>2.5</v>
      </c>
      <c r="J61" s="161" t="s">
        <v>2239</v>
      </c>
      <c r="K61" s="163">
        <f>_xlfn.FLOOR.MATH(C61/'[1]Mark Conv'!$E$5,0.01)</f>
        <v>217.5</v>
      </c>
      <c r="L61" s="128"/>
      <c r="M61" s="128"/>
      <c r="N61" s="128"/>
      <c r="O61" s="128"/>
      <c r="P61" s="128"/>
      <c r="Q61" s="128"/>
      <c r="R61" s="128"/>
      <c r="S61" s="128"/>
      <c r="T61" s="128"/>
      <c r="U61" s="128"/>
      <c r="V61" s="128"/>
      <c r="W61" s="128"/>
      <c r="X61" s="128"/>
      <c r="Y61" s="128"/>
    </row>
    <row r="62" spans="1:25" x14ac:dyDescent="0.25">
      <c r="A62" s="161" t="str">
        <f>'[1]Magic Number Crunch'!A61</f>
        <v>Belt Of Giant Strength (Stone/Frost)</v>
      </c>
      <c r="B62" s="162">
        <f>'[1]Magic Number Crunch'!L61</f>
        <v>21625.125</v>
      </c>
      <c r="C62" s="163">
        <f>B62*$N$6*$N$11</f>
        <v>21625.125</v>
      </c>
      <c r="D62" s="161" t="s">
        <v>2242</v>
      </c>
      <c r="E62" s="164">
        <f>_xlfn.FLOOR.MATH(C62,1)</f>
        <v>21625</v>
      </c>
      <c r="F62" s="161" t="s">
        <v>2241</v>
      </c>
      <c r="G62" s="164">
        <f>_xlfn.FLOOR.MATH(((C62-E62)*10), 1)</f>
        <v>1</v>
      </c>
      <c r="H62" s="161" t="s">
        <v>2240</v>
      </c>
      <c r="I62" s="164">
        <f>((C62-E62)*10-G62)*10</f>
        <v>2.5</v>
      </c>
      <c r="J62" s="161" t="s">
        <v>2239</v>
      </c>
      <c r="K62" s="163">
        <f>_xlfn.FLOOR.MATH(C62/'[1]Mark Conv'!$E$5,0.01)</f>
        <v>865</v>
      </c>
      <c r="L62" s="128"/>
      <c r="M62" s="128"/>
      <c r="N62" s="128"/>
      <c r="O62" s="128"/>
      <c r="P62" s="128"/>
      <c r="Q62" s="128"/>
      <c r="R62" s="128"/>
      <c r="S62" s="128"/>
      <c r="T62" s="128"/>
      <c r="U62" s="128"/>
      <c r="V62" s="128"/>
      <c r="W62" s="128"/>
      <c r="X62" s="128"/>
      <c r="Y62" s="128"/>
    </row>
    <row r="63" spans="1:25" x14ac:dyDescent="0.25">
      <c r="A63" s="161" t="str">
        <f>'[1]Magic Number Crunch'!A62</f>
        <v>Belt Of Giant Strength (Storm)</v>
      </c>
      <c r="B63" s="162">
        <f>'[1]Magic Number Crunch'!L62</f>
        <v>106250.25</v>
      </c>
      <c r="C63" s="163">
        <f>B63*$N$6*$N$11</f>
        <v>106250.25</v>
      </c>
      <c r="D63" s="161" t="s">
        <v>2242</v>
      </c>
      <c r="E63" s="164">
        <f>_xlfn.FLOOR.MATH(C63,1)</f>
        <v>106250</v>
      </c>
      <c r="F63" s="161" t="s">
        <v>2241</v>
      </c>
      <c r="G63" s="164">
        <f>_xlfn.FLOOR.MATH(((C63-E63)*10), 1)</f>
        <v>2</v>
      </c>
      <c r="H63" s="161" t="s">
        <v>2240</v>
      </c>
      <c r="I63" s="164">
        <f>((C63-E63)*10-G63)*10</f>
        <v>5</v>
      </c>
      <c r="J63" s="161" t="s">
        <v>2239</v>
      </c>
      <c r="K63" s="163">
        <f>_xlfn.FLOOR.MATH(C63/'[1]Mark Conv'!$E$5,0.01)</f>
        <v>4250.01</v>
      </c>
      <c r="L63" s="128"/>
      <c r="M63" s="128"/>
      <c r="N63" s="128"/>
      <c r="O63" s="128"/>
      <c r="P63" s="128"/>
      <c r="Q63" s="128"/>
      <c r="R63" s="128"/>
      <c r="S63" s="128"/>
      <c r="T63" s="128"/>
      <c r="U63" s="128"/>
      <c r="V63" s="128"/>
      <c r="W63" s="128"/>
      <c r="X63" s="128"/>
      <c r="Y63" s="128"/>
    </row>
    <row r="64" spans="1:25" x14ac:dyDescent="0.25">
      <c r="A64" s="161" t="str">
        <f>'[1]Magic Number Crunch'!A63</f>
        <v>Berserker Axe</v>
      </c>
      <c r="B64" s="162">
        <f>'[1]Magic Number Crunch'!L63</f>
        <v>4437.625</v>
      </c>
      <c r="C64" s="163">
        <f>B64*$N$6*$N$11</f>
        <v>4437.625</v>
      </c>
      <c r="D64" s="161" t="s">
        <v>2242</v>
      </c>
      <c r="E64" s="164">
        <f>_xlfn.FLOOR.MATH(C64,1)</f>
        <v>4437</v>
      </c>
      <c r="F64" s="161" t="s">
        <v>2241</v>
      </c>
      <c r="G64" s="164">
        <f>_xlfn.FLOOR.MATH(((C64-E64)*10), 1)</f>
        <v>6</v>
      </c>
      <c r="H64" s="161" t="s">
        <v>2240</v>
      </c>
      <c r="I64" s="164">
        <f>((C64-E64)*10-G64)*10</f>
        <v>2.5</v>
      </c>
      <c r="J64" s="161" t="s">
        <v>2239</v>
      </c>
      <c r="K64" s="163">
        <f>_xlfn.FLOOR.MATH(C64/'[1]Mark Conv'!$E$5,0.01)</f>
        <v>177.5</v>
      </c>
      <c r="L64" s="128"/>
      <c r="M64" s="128"/>
      <c r="N64" s="128"/>
      <c r="O64" s="128"/>
      <c r="P64" s="128"/>
      <c r="Q64" s="128"/>
      <c r="R64" s="128"/>
      <c r="S64" s="128"/>
      <c r="T64" s="128"/>
      <c r="U64" s="128"/>
      <c r="V64" s="128"/>
      <c r="W64" s="128"/>
      <c r="X64" s="128"/>
      <c r="Y64" s="128"/>
    </row>
    <row r="65" spans="1:25" x14ac:dyDescent="0.25">
      <c r="A65" s="161" t="str">
        <f>'[1]Magic Number Crunch'!A64</f>
        <v>Black Crystal Tablet</v>
      </c>
      <c r="B65" s="162">
        <f>'[1]Magic Number Crunch'!L64</f>
        <v>112500.5</v>
      </c>
      <c r="C65" s="163">
        <f>B65*$N$6*$N$11</f>
        <v>112500.5</v>
      </c>
      <c r="D65" s="161" t="s">
        <v>2242</v>
      </c>
      <c r="E65" s="164">
        <f>_xlfn.FLOOR.MATH(C65,1)</f>
        <v>112500</v>
      </c>
      <c r="F65" s="161" t="s">
        <v>2241</v>
      </c>
      <c r="G65" s="164">
        <f>_xlfn.FLOOR.MATH(((C65-E65)*10), 1)</f>
        <v>5</v>
      </c>
      <c r="H65" s="161" t="s">
        <v>2240</v>
      </c>
      <c r="I65" s="164">
        <f>((C65-E65)*10-G65)*10</f>
        <v>0</v>
      </c>
      <c r="J65" s="161" t="s">
        <v>2239</v>
      </c>
      <c r="K65" s="163">
        <f>_xlfn.FLOOR.MATH(C65/'[1]Mark Conv'!$E$5,0.01)</f>
        <v>4500.0200000000004</v>
      </c>
      <c r="L65" s="128"/>
      <c r="M65" s="128"/>
      <c r="N65" s="128"/>
      <c r="O65" s="128"/>
      <c r="P65" s="128"/>
      <c r="Q65" s="128"/>
      <c r="R65" s="128"/>
      <c r="S65" s="128"/>
      <c r="T65" s="128"/>
      <c r="U65" s="128"/>
      <c r="V65" s="128"/>
      <c r="W65" s="128"/>
      <c r="X65" s="128"/>
      <c r="Y65" s="128"/>
    </row>
    <row r="66" spans="1:25" x14ac:dyDescent="0.25">
      <c r="A66" s="161" t="str">
        <f>'[1]Magic Number Crunch'!A65</f>
        <v>Black Dragon Mask</v>
      </c>
      <c r="B66" s="162">
        <f>'[1]Magic Number Crunch'!L65</f>
        <v>103750.25</v>
      </c>
      <c r="C66" s="163">
        <f>B66*$N$6*$N$11</f>
        <v>103750.25</v>
      </c>
      <c r="D66" s="161" t="s">
        <v>2242</v>
      </c>
      <c r="E66" s="164">
        <f>_xlfn.FLOOR.MATH(C66,1)</f>
        <v>103750</v>
      </c>
      <c r="F66" s="161" t="s">
        <v>2241</v>
      </c>
      <c r="G66" s="164">
        <f>_xlfn.FLOOR.MATH(((C66-E66)*10), 1)</f>
        <v>2</v>
      </c>
      <c r="H66" s="161" t="s">
        <v>2240</v>
      </c>
      <c r="I66" s="164">
        <f>((C66-E66)*10-G66)*10</f>
        <v>5</v>
      </c>
      <c r="J66" s="161" t="s">
        <v>2239</v>
      </c>
      <c r="K66" s="163">
        <f>_xlfn.FLOOR.MATH(C66/'[1]Mark Conv'!$E$5,0.01)</f>
        <v>4150.01</v>
      </c>
      <c r="L66" s="128"/>
      <c r="M66" s="128"/>
      <c r="N66" s="128"/>
      <c r="O66" s="128"/>
      <c r="P66" s="128"/>
      <c r="Q66" s="128"/>
      <c r="R66" s="128"/>
      <c r="S66" s="128"/>
      <c r="T66" s="128"/>
      <c r="U66" s="128"/>
      <c r="V66" s="128"/>
      <c r="W66" s="128"/>
      <c r="X66" s="128"/>
      <c r="Y66" s="128"/>
    </row>
    <row r="67" spans="1:25" x14ac:dyDescent="0.25">
      <c r="A67" s="161" t="str">
        <f>'[1]Magic Number Crunch'!A66</f>
        <v>Blackrazor</v>
      </c>
      <c r="B67" s="162">
        <f>'[1]Magic Number Crunch'!L66</f>
        <v>112500.5</v>
      </c>
      <c r="C67" s="163">
        <f>B67*$N$6*$N$11</f>
        <v>112500.5</v>
      </c>
      <c r="D67" s="161" t="s">
        <v>2242</v>
      </c>
      <c r="E67" s="164">
        <f>_xlfn.FLOOR.MATH(C67,1)</f>
        <v>112500</v>
      </c>
      <c r="F67" s="161" t="s">
        <v>2241</v>
      </c>
      <c r="G67" s="164">
        <f>_xlfn.FLOOR.MATH(((C67-E67)*10), 1)</f>
        <v>5</v>
      </c>
      <c r="H67" s="161" t="s">
        <v>2240</v>
      </c>
      <c r="I67" s="164">
        <f>((C67-E67)*10-G67)*10</f>
        <v>0</v>
      </c>
      <c r="J67" s="161" t="s">
        <v>2239</v>
      </c>
      <c r="K67" s="163">
        <f>_xlfn.FLOOR.MATH(C67/'[1]Mark Conv'!$E$5,0.01)</f>
        <v>4500.0200000000004</v>
      </c>
      <c r="L67" s="128"/>
      <c r="M67" s="128"/>
      <c r="N67" s="128"/>
      <c r="O67" s="128"/>
      <c r="P67" s="128"/>
      <c r="Q67" s="128"/>
      <c r="R67" s="128"/>
      <c r="S67" s="128"/>
      <c r="T67" s="128"/>
      <c r="U67" s="128"/>
      <c r="V67" s="128"/>
      <c r="W67" s="128"/>
      <c r="X67" s="128"/>
      <c r="Y67" s="128"/>
    </row>
    <row r="68" spans="1:25" x14ac:dyDescent="0.25">
      <c r="A68" s="161" t="str">
        <f>'[1]Magic Number Crunch'!A67</f>
        <v>Blackstaff</v>
      </c>
      <c r="B68" s="162">
        <f>'[1]Magic Number Crunch'!L67</f>
        <v>92250.25</v>
      </c>
      <c r="C68" s="163">
        <f>B68*$N$6*$N$11</f>
        <v>92250.25</v>
      </c>
      <c r="D68" s="161" t="s">
        <v>2242</v>
      </c>
      <c r="E68" s="164">
        <f>_xlfn.FLOOR.MATH(C68,1)</f>
        <v>92250</v>
      </c>
      <c r="F68" s="161" t="s">
        <v>2241</v>
      </c>
      <c r="G68" s="164">
        <f>_xlfn.FLOOR.MATH(((C68-E68)*10), 1)</f>
        <v>2</v>
      </c>
      <c r="H68" s="161" t="s">
        <v>2240</v>
      </c>
      <c r="I68" s="164">
        <f>((C68-E68)*10-G68)*10</f>
        <v>5</v>
      </c>
      <c r="J68" s="161" t="s">
        <v>2239</v>
      </c>
      <c r="K68" s="163">
        <f>_xlfn.FLOOR.MATH(C68/'[1]Mark Conv'!$E$5,0.01)</f>
        <v>3690.01</v>
      </c>
      <c r="L68" s="128"/>
      <c r="M68" s="128"/>
      <c r="N68" s="128"/>
      <c r="O68" s="128"/>
      <c r="P68" s="128"/>
      <c r="Q68" s="128"/>
      <c r="R68" s="128"/>
      <c r="S68" s="128"/>
      <c r="T68" s="128"/>
      <c r="U68" s="128"/>
      <c r="V68" s="128"/>
      <c r="W68" s="128"/>
      <c r="X68" s="128"/>
      <c r="Y68" s="128"/>
    </row>
    <row r="69" spans="1:25" x14ac:dyDescent="0.25">
      <c r="A69" s="161" t="str">
        <f>'[1]Magic Number Crunch'!A68</f>
        <v>Blade Of The Medusa</v>
      </c>
      <c r="B69" s="162">
        <f>'[1]Magic Number Crunch'!L68</f>
        <v>31250.25</v>
      </c>
      <c r="C69" s="163">
        <f>B69*$N$6*$N$11</f>
        <v>31250.25</v>
      </c>
      <c r="D69" s="161" t="s">
        <v>2242</v>
      </c>
      <c r="E69" s="164">
        <f>_xlfn.FLOOR.MATH(C69,1)</f>
        <v>31250</v>
      </c>
      <c r="F69" s="161" t="s">
        <v>2241</v>
      </c>
      <c r="G69" s="164">
        <f>_xlfn.FLOOR.MATH(((C69-E69)*10), 1)</f>
        <v>2</v>
      </c>
      <c r="H69" s="161" t="s">
        <v>2240</v>
      </c>
      <c r="I69" s="164">
        <f>((C69-E69)*10-G69)*10</f>
        <v>5</v>
      </c>
      <c r="J69" s="161" t="s">
        <v>2239</v>
      </c>
      <c r="K69" s="163">
        <f>_xlfn.FLOOR.MATH(C69/'[1]Mark Conv'!$E$5,0.01)</f>
        <v>1250.01</v>
      </c>
      <c r="L69" s="128"/>
      <c r="M69" s="128"/>
      <c r="N69" s="128"/>
      <c r="O69" s="128"/>
      <c r="P69" s="128"/>
      <c r="Q69" s="128"/>
      <c r="R69" s="128"/>
      <c r="S69" s="128"/>
      <c r="T69" s="128"/>
      <c r="U69" s="128"/>
      <c r="V69" s="128"/>
      <c r="W69" s="128"/>
      <c r="X69" s="128"/>
      <c r="Y69" s="128"/>
    </row>
    <row r="70" spans="1:25" x14ac:dyDescent="0.25">
      <c r="A70" s="161" t="str">
        <f>'[1]Magic Number Crunch'!A69</f>
        <v>Blast Scepter</v>
      </c>
      <c r="B70" s="162">
        <f>'[1]Magic Number Crunch'!L69</f>
        <v>31250.25</v>
      </c>
      <c r="C70" s="163">
        <f>B70*$N$6*$N$11</f>
        <v>31250.25</v>
      </c>
      <c r="D70" s="161" t="s">
        <v>2242</v>
      </c>
      <c r="E70" s="164">
        <f>_xlfn.FLOOR.MATH(C70,1)</f>
        <v>31250</v>
      </c>
      <c r="F70" s="161" t="s">
        <v>2241</v>
      </c>
      <c r="G70" s="164">
        <f>_xlfn.FLOOR.MATH(((C70-E70)*10), 1)</f>
        <v>2</v>
      </c>
      <c r="H70" s="161" t="s">
        <v>2240</v>
      </c>
      <c r="I70" s="164">
        <f>((C70-E70)*10-G70)*10</f>
        <v>5</v>
      </c>
      <c r="J70" s="161" t="s">
        <v>2239</v>
      </c>
      <c r="K70" s="163">
        <f>_xlfn.FLOOR.MATH(C70/'[1]Mark Conv'!$E$5,0.01)</f>
        <v>1250.01</v>
      </c>
      <c r="L70" s="128"/>
      <c r="M70" s="128"/>
      <c r="N70" s="128"/>
      <c r="O70" s="128"/>
      <c r="P70" s="128"/>
      <c r="Q70" s="128"/>
      <c r="R70" s="128"/>
      <c r="S70" s="128"/>
      <c r="T70" s="128"/>
      <c r="U70" s="128"/>
      <c r="V70" s="128"/>
      <c r="W70" s="128"/>
      <c r="X70" s="128"/>
      <c r="Y70" s="128"/>
    </row>
    <row r="71" spans="1:25" x14ac:dyDescent="0.25">
      <c r="A71" s="161" t="str">
        <f>'[1]Magic Number Crunch'!A70</f>
        <v>Blod Stone</v>
      </c>
      <c r="B71" s="162">
        <f>'[1]Magic Number Crunch'!L70</f>
        <v>6687.625</v>
      </c>
      <c r="C71" s="163">
        <f>B71*$N$6*$N$11</f>
        <v>6687.625</v>
      </c>
      <c r="D71" s="161" t="s">
        <v>2242</v>
      </c>
      <c r="E71" s="164">
        <f>_xlfn.FLOOR.MATH(C71,1)</f>
        <v>6687</v>
      </c>
      <c r="F71" s="161" t="s">
        <v>2241</v>
      </c>
      <c r="G71" s="164">
        <f>_xlfn.FLOOR.MATH(((C71-E71)*10), 1)</f>
        <v>6</v>
      </c>
      <c r="H71" s="161" t="s">
        <v>2240</v>
      </c>
      <c r="I71" s="164">
        <f>((C71-E71)*10-G71)*10</f>
        <v>2.5</v>
      </c>
      <c r="J71" s="161" t="s">
        <v>2239</v>
      </c>
      <c r="K71" s="163">
        <f>_xlfn.FLOOR.MATH(C71/'[1]Mark Conv'!$E$5,0.01)</f>
        <v>267.5</v>
      </c>
      <c r="L71" s="128"/>
      <c r="M71" s="128"/>
      <c r="N71" s="128"/>
      <c r="O71" s="128"/>
      <c r="P71" s="128"/>
      <c r="Q71" s="128"/>
      <c r="R71" s="128"/>
      <c r="S71" s="128"/>
      <c r="T71" s="128"/>
      <c r="U71" s="128"/>
      <c r="V71" s="128"/>
      <c r="W71" s="128"/>
      <c r="X71" s="128"/>
      <c r="Y71" s="128"/>
    </row>
    <row r="72" spans="1:25" x14ac:dyDescent="0.25">
      <c r="A72" s="161" t="str">
        <f>'[1]Magic Number Crunch'!A71</f>
        <v>Blood Fury Tattoo</v>
      </c>
      <c r="B72" s="162">
        <f>'[1]Magic Number Crunch'!L71</f>
        <v>112500.5</v>
      </c>
      <c r="C72" s="163">
        <f>B72*$N$6*$N$11</f>
        <v>112500.5</v>
      </c>
      <c r="D72" s="161" t="s">
        <v>2242</v>
      </c>
      <c r="E72" s="164">
        <f>_xlfn.FLOOR.MATH(C72,1)</f>
        <v>112500</v>
      </c>
      <c r="F72" s="161" t="s">
        <v>2241</v>
      </c>
      <c r="G72" s="164">
        <f>_xlfn.FLOOR.MATH(((C72-E72)*10), 1)</f>
        <v>5</v>
      </c>
      <c r="H72" s="161" t="s">
        <v>2240</v>
      </c>
      <c r="I72" s="164">
        <f>((C72-E72)*10-G72)*10</f>
        <v>0</v>
      </c>
      <c r="J72" s="161" t="s">
        <v>2239</v>
      </c>
      <c r="K72" s="163">
        <f>_xlfn.FLOOR.MATH(C72/'[1]Mark Conv'!$E$5,0.01)</f>
        <v>4500.0200000000004</v>
      </c>
      <c r="L72" s="128"/>
      <c r="M72" s="128"/>
      <c r="N72" s="128"/>
      <c r="O72" s="128"/>
      <c r="P72" s="128"/>
      <c r="Q72" s="128"/>
      <c r="R72" s="128"/>
      <c r="S72" s="128"/>
      <c r="T72" s="128"/>
      <c r="U72" s="128"/>
      <c r="V72" s="128"/>
      <c r="W72" s="128"/>
      <c r="X72" s="128"/>
      <c r="Y72" s="128"/>
    </row>
    <row r="73" spans="1:25" x14ac:dyDescent="0.25">
      <c r="A73" s="161" t="str">
        <f>'[1]Magic Number Crunch'!A72</f>
        <v>Blood Spear</v>
      </c>
      <c r="B73" s="162">
        <f>'[1]Magic Number Crunch'!L72</f>
        <v>350.125</v>
      </c>
      <c r="C73" s="163">
        <f>B73*$N$6*$N$11</f>
        <v>350.125</v>
      </c>
      <c r="D73" s="161" t="s">
        <v>2242</v>
      </c>
      <c r="E73" s="164">
        <f>_xlfn.FLOOR.MATH(C73,1)</f>
        <v>350</v>
      </c>
      <c r="F73" s="161" t="s">
        <v>2241</v>
      </c>
      <c r="G73" s="164">
        <f>_xlfn.FLOOR.MATH(((C73-E73)*10), 1)</f>
        <v>1</v>
      </c>
      <c r="H73" s="161" t="s">
        <v>2240</v>
      </c>
      <c r="I73" s="164">
        <f>((C73-E73)*10-G73)*10</f>
        <v>2.5</v>
      </c>
      <c r="J73" s="161" t="s">
        <v>2239</v>
      </c>
      <c r="K73" s="163">
        <f>_xlfn.FLOOR.MATH(C73/'[1]Mark Conv'!$E$5,0.01)</f>
        <v>14</v>
      </c>
      <c r="L73" s="128"/>
      <c r="M73" s="128"/>
      <c r="N73" s="128"/>
      <c r="O73" s="128"/>
      <c r="P73" s="128"/>
      <c r="Q73" s="128"/>
      <c r="R73" s="128"/>
      <c r="S73" s="128"/>
      <c r="T73" s="128"/>
      <c r="U73" s="128"/>
      <c r="V73" s="128"/>
      <c r="W73" s="128"/>
      <c r="X73" s="128"/>
      <c r="Y73" s="128"/>
    </row>
    <row r="74" spans="1:25" x14ac:dyDescent="0.25">
      <c r="A74" s="161" t="str">
        <f>'[1]Magic Number Crunch'!A73</f>
        <v>Bloodaxe</v>
      </c>
      <c r="B74" s="162">
        <f>'[1]Magic Number Crunch'!L73</f>
        <v>29125.125</v>
      </c>
      <c r="C74" s="163">
        <f>B74*$N$6*$N$11</f>
        <v>29125.125</v>
      </c>
      <c r="D74" s="161" t="s">
        <v>2242</v>
      </c>
      <c r="E74" s="164">
        <f>_xlfn.FLOOR.MATH(C74,1)</f>
        <v>29125</v>
      </c>
      <c r="F74" s="161" t="s">
        <v>2241</v>
      </c>
      <c r="G74" s="164">
        <f>_xlfn.FLOOR.MATH(((C74-E74)*10), 1)</f>
        <v>1</v>
      </c>
      <c r="H74" s="161" t="s">
        <v>2240</v>
      </c>
      <c r="I74" s="164">
        <f>((C74-E74)*10-G74)*10</f>
        <v>2.5</v>
      </c>
      <c r="J74" s="161" t="s">
        <v>2239</v>
      </c>
      <c r="K74" s="163">
        <f>_xlfn.FLOOR.MATH(C74/'[1]Mark Conv'!$E$5,0.01)</f>
        <v>1165</v>
      </c>
      <c r="L74" s="128"/>
      <c r="M74" s="128"/>
      <c r="N74" s="128"/>
      <c r="O74" s="128"/>
      <c r="P74" s="128"/>
      <c r="Q74" s="128"/>
      <c r="R74" s="128"/>
      <c r="S74" s="128"/>
      <c r="T74" s="128"/>
      <c r="U74" s="128"/>
      <c r="V74" s="128"/>
      <c r="W74" s="128"/>
      <c r="X74" s="128"/>
      <c r="Y74" s="128"/>
    </row>
    <row r="75" spans="1:25" x14ac:dyDescent="0.25">
      <c r="A75" s="161" t="str">
        <f>'[1]Magic Number Crunch'!A74</f>
        <v>Blue Dragon Mask</v>
      </c>
      <c r="B75" s="162">
        <f>'[1]Magic Number Crunch'!L74</f>
        <v>112500.5</v>
      </c>
      <c r="C75" s="163">
        <f>B75*$N$6*$N$11</f>
        <v>112500.5</v>
      </c>
      <c r="D75" s="161" t="s">
        <v>2242</v>
      </c>
      <c r="E75" s="164">
        <f>_xlfn.FLOOR.MATH(C75,1)</f>
        <v>112500</v>
      </c>
      <c r="F75" s="161" t="s">
        <v>2241</v>
      </c>
      <c r="G75" s="164">
        <f>_xlfn.FLOOR.MATH(((C75-E75)*10), 1)</f>
        <v>5</v>
      </c>
      <c r="H75" s="161" t="s">
        <v>2240</v>
      </c>
      <c r="I75" s="164">
        <f>((C75-E75)*10-G75)*10</f>
        <v>0</v>
      </c>
      <c r="J75" s="161" t="s">
        <v>2239</v>
      </c>
      <c r="K75" s="163">
        <f>_xlfn.FLOOR.MATH(C75/'[1]Mark Conv'!$E$5,0.01)</f>
        <v>4500.0200000000004</v>
      </c>
      <c r="L75" s="128"/>
      <c r="M75" s="128"/>
      <c r="N75" s="128"/>
      <c r="O75" s="128"/>
      <c r="P75" s="128"/>
      <c r="Q75" s="128"/>
      <c r="R75" s="128"/>
      <c r="S75" s="128"/>
      <c r="T75" s="128"/>
      <c r="U75" s="128"/>
      <c r="V75" s="128"/>
      <c r="W75" s="128"/>
      <c r="X75" s="128"/>
      <c r="Y75" s="128"/>
    </row>
    <row r="76" spans="1:25" x14ac:dyDescent="0.25">
      <c r="A76" s="161" t="str">
        <f>'[1]Magic Number Crunch'!A75</f>
        <v>Bonecounter</v>
      </c>
      <c r="B76" s="162">
        <f>'[1]Magic Number Crunch'!L75</f>
        <v>6875.25</v>
      </c>
      <c r="C76" s="163">
        <f>B76*$N$6*$N$11</f>
        <v>6875.25</v>
      </c>
      <c r="D76" s="161" t="s">
        <v>2242</v>
      </c>
      <c r="E76" s="164">
        <f>_xlfn.FLOOR.MATH(C76,1)</f>
        <v>6875</v>
      </c>
      <c r="F76" s="161" t="s">
        <v>2241</v>
      </c>
      <c r="G76" s="164">
        <f>_xlfn.FLOOR.MATH(((C76-E76)*10), 1)</f>
        <v>2</v>
      </c>
      <c r="H76" s="161" t="s">
        <v>2240</v>
      </c>
      <c r="I76" s="164">
        <f>((C76-E76)*10-G76)*10</f>
        <v>5</v>
      </c>
      <c r="J76" s="161" t="s">
        <v>2239</v>
      </c>
      <c r="K76" s="163">
        <f>_xlfn.FLOOR.MATH(C76/'[1]Mark Conv'!$E$5,0.01)</f>
        <v>275.01</v>
      </c>
      <c r="L76" s="128"/>
      <c r="M76" s="128"/>
      <c r="N76" s="128"/>
      <c r="O76" s="128"/>
      <c r="P76" s="128"/>
      <c r="Q76" s="128"/>
      <c r="R76" s="128"/>
      <c r="S76" s="128"/>
      <c r="T76" s="128"/>
      <c r="U76" s="128"/>
      <c r="V76" s="128"/>
      <c r="W76" s="128"/>
      <c r="X76" s="128"/>
      <c r="Y76" s="128"/>
    </row>
    <row r="77" spans="1:25" x14ac:dyDescent="0.25">
      <c r="A77" s="161" t="str">
        <f>'[1]Magic Number Crunch'!A76</f>
        <v>Bookmark (dagger)</v>
      </c>
      <c r="B77" s="162">
        <f>'[1]Magic Number Crunch'!L76</f>
        <v>71250.25</v>
      </c>
      <c r="C77" s="163">
        <f>B77*$N$6*$N$11</f>
        <v>71250.25</v>
      </c>
      <c r="D77" s="161" t="s">
        <v>2242</v>
      </c>
      <c r="E77" s="164">
        <f>_xlfn.FLOOR.MATH(C77,1)</f>
        <v>71250</v>
      </c>
      <c r="F77" s="161" t="s">
        <v>2241</v>
      </c>
      <c r="G77" s="164">
        <f>_xlfn.FLOOR.MATH(((C77-E77)*10), 1)</f>
        <v>2</v>
      </c>
      <c r="H77" s="161" t="s">
        <v>2240</v>
      </c>
      <c r="I77" s="164">
        <f>((C77-E77)*10-G77)*10</f>
        <v>5</v>
      </c>
      <c r="J77" s="161" t="s">
        <v>2239</v>
      </c>
      <c r="K77" s="163">
        <f>_xlfn.FLOOR.MATH(C77/'[1]Mark Conv'!$E$5,0.01)</f>
        <v>2850.01</v>
      </c>
      <c r="L77" s="128"/>
      <c r="M77" s="128"/>
      <c r="N77" s="128"/>
      <c r="O77" s="128"/>
      <c r="P77" s="128"/>
      <c r="Q77" s="128"/>
      <c r="R77" s="128"/>
      <c r="S77" s="128"/>
      <c r="T77" s="128"/>
      <c r="U77" s="128"/>
      <c r="V77" s="128"/>
      <c r="W77" s="128"/>
      <c r="X77" s="128"/>
      <c r="Y77" s="128"/>
    </row>
    <row r="78" spans="1:25" x14ac:dyDescent="0.25">
      <c r="A78" s="161" t="str">
        <f>'[1]Magic Number Crunch'!A77</f>
        <v>Boomerang +1</v>
      </c>
      <c r="B78" s="162">
        <f>'[1]Magic Number Crunch'!L77</f>
        <v>325.25</v>
      </c>
      <c r="C78" s="163">
        <f>B78*$N$6*$N$11</f>
        <v>325.25</v>
      </c>
      <c r="D78" s="161" t="s">
        <v>2242</v>
      </c>
      <c r="E78" s="164">
        <f>_xlfn.FLOOR.MATH(C78,1)</f>
        <v>325</v>
      </c>
      <c r="F78" s="161" t="s">
        <v>2241</v>
      </c>
      <c r="G78" s="164">
        <f>_xlfn.FLOOR.MATH(((C78-E78)*10), 1)</f>
        <v>2</v>
      </c>
      <c r="H78" s="161" t="s">
        <v>2240</v>
      </c>
      <c r="I78" s="164">
        <f>((C78-E78)*10-G78)*10</f>
        <v>5</v>
      </c>
      <c r="J78" s="161" t="s">
        <v>2239</v>
      </c>
      <c r="K78" s="163">
        <f>_xlfn.FLOOR.MATH(C78/'[1]Mark Conv'!$E$5,0.01)</f>
        <v>13.01</v>
      </c>
      <c r="L78" s="128"/>
      <c r="M78" s="128"/>
      <c r="N78" s="128"/>
      <c r="O78" s="128"/>
      <c r="P78" s="128"/>
      <c r="Q78" s="128"/>
      <c r="R78" s="128"/>
      <c r="S78" s="128"/>
      <c r="T78" s="128"/>
      <c r="U78" s="128"/>
      <c r="V78" s="128"/>
      <c r="W78" s="128"/>
      <c r="X78" s="128"/>
      <c r="Y78" s="128"/>
    </row>
    <row r="79" spans="1:25" x14ac:dyDescent="0.25">
      <c r="A79" s="161" t="str">
        <f>'[1]Magic Number Crunch'!A78</f>
        <v>Boomerang +2</v>
      </c>
      <c r="B79" s="162">
        <f>'[1]Magic Number Crunch'!L78</f>
        <v>325.25</v>
      </c>
      <c r="C79" s="163">
        <f>B79*$N$6*$N$11</f>
        <v>325.25</v>
      </c>
      <c r="D79" s="161" t="s">
        <v>2242</v>
      </c>
      <c r="E79" s="164">
        <f>_xlfn.FLOOR.MATH(C79,1)</f>
        <v>325</v>
      </c>
      <c r="F79" s="161" t="s">
        <v>2241</v>
      </c>
      <c r="G79" s="164">
        <f>_xlfn.FLOOR.MATH(((C79-E79)*10), 1)</f>
        <v>2</v>
      </c>
      <c r="H79" s="161" t="s">
        <v>2240</v>
      </c>
      <c r="I79" s="164">
        <f>((C79-E79)*10-G79)*10</f>
        <v>5</v>
      </c>
      <c r="J79" s="161" t="s">
        <v>2239</v>
      </c>
      <c r="K79" s="163">
        <f>_xlfn.FLOOR.MATH(C79/'[1]Mark Conv'!$E$5,0.01)</f>
        <v>13.01</v>
      </c>
      <c r="L79" s="128"/>
      <c r="M79" s="128"/>
      <c r="N79" s="128"/>
      <c r="O79" s="128"/>
      <c r="P79" s="128"/>
      <c r="Q79" s="128"/>
      <c r="R79" s="128"/>
      <c r="S79" s="128"/>
      <c r="T79" s="128"/>
      <c r="U79" s="128"/>
      <c r="V79" s="128"/>
      <c r="W79" s="128"/>
      <c r="X79" s="128"/>
      <c r="Y79" s="128"/>
    </row>
    <row r="80" spans="1:25" x14ac:dyDescent="0.25">
      <c r="A80" s="161" t="str">
        <f>'[1]Magic Number Crunch'!A79</f>
        <v>Boomerang +3</v>
      </c>
      <c r="B80" s="162">
        <f>'[1]Magic Number Crunch'!L79</f>
        <v>6875.25</v>
      </c>
      <c r="C80" s="163">
        <f>B80*$N$6*$N$11</f>
        <v>6875.25</v>
      </c>
      <c r="D80" s="161" t="s">
        <v>2242</v>
      </c>
      <c r="E80" s="164">
        <f>_xlfn.FLOOR.MATH(C80,1)</f>
        <v>6875</v>
      </c>
      <c r="F80" s="161" t="s">
        <v>2241</v>
      </c>
      <c r="G80" s="164">
        <f>_xlfn.FLOOR.MATH(((C80-E80)*10), 1)</f>
        <v>2</v>
      </c>
      <c r="H80" s="161" t="s">
        <v>2240</v>
      </c>
      <c r="I80" s="164">
        <f>((C80-E80)*10-G80)*10</f>
        <v>5</v>
      </c>
      <c r="J80" s="161" t="s">
        <v>2239</v>
      </c>
      <c r="K80" s="163">
        <f>_xlfn.FLOOR.MATH(C80/'[1]Mark Conv'!$E$5,0.01)</f>
        <v>275.01</v>
      </c>
      <c r="L80" s="128"/>
      <c r="M80" s="128"/>
      <c r="N80" s="128"/>
      <c r="O80" s="128"/>
      <c r="P80" s="128"/>
      <c r="Q80" s="128"/>
      <c r="R80" s="128"/>
      <c r="S80" s="128"/>
      <c r="T80" s="128"/>
      <c r="U80" s="128"/>
      <c r="V80" s="128"/>
      <c r="W80" s="128"/>
      <c r="X80" s="128"/>
      <c r="Y80" s="128"/>
    </row>
    <row r="81" spans="1:25" x14ac:dyDescent="0.25">
      <c r="A81" s="161" t="str">
        <f>'[1]Magic Number Crunch'!A80</f>
        <v>Boots Of Elvenkind</v>
      </c>
      <c r="B81" s="162">
        <f>'[1]Magic Number Crunch'!L80</f>
        <v>1450</v>
      </c>
      <c r="C81" s="163">
        <f>B81*$N$6*$N$11</f>
        <v>1450</v>
      </c>
      <c r="D81" s="161" t="s">
        <v>2242</v>
      </c>
      <c r="E81" s="164">
        <f>_xlfn.FLOOR.MATH(C81,1)</f>
        <v>1450</v>
      </c>
      <c r="F81" s="161" t="s">
        <v>2241</v>
      </c>
      <c r="G81" s="164">
        <f>_xlfn.FLOOR.MATH(((C81-E81)*10), 1)</f>
        <v>0</v>
      </c>
      <c r="H81" s="161" t="s">
        <v>2240</v>
      </c>
      <c r="I81" s="164">
        <f>((C81-E81)*10-G81)*10</f>
        <v>0</v>
      </c>
      <c r="J81" s="161" t="s">
        <v>2239</v>
      </c>
      <c r="K81" s="163">
        <f>_xlfn.FLOOR.MATH(C81/'[1]Mark Conv'!$E$5,0.01)</f>
        <v>58</v>
      </c>
      <c r="L81" s="128"/>
      <c r="M81" s="128"/>
      <c r="N81" s="128"/>
      <c r="O81" s="128"/>
      <c r="P81" s="128"/>
      <c r="Q81" s="128"/>
      <c r="R81" s="128"/>
      <c r="S81" s="128"/>
      <c r="T81" s="128"/>
      <c r="U81" s="128"/>
      <c r="V81" s="128"/>
      <c r="W81" s="128"/>
      <c r="X81" s="128"/>
      <c r="Y81" s="128"/>
    </row>
    <row r="82" spans="1:25" x14ac:dyDescent="0.25">
      <c r="A82" s="161" t="str">
        <f>'[1]Magic Number Crunch'!A81</f>
        <v>Boots Of False Tracks</v>
      </c>
      <c r="B82" s="162">
        <f>'[1]Magic Number Crunch'!L81</f>
        <v>60</v>
      </c>
      <c r="C82" s="163">
        <f>B82*$N$6*$N$11</f>
        <v>60</v>
      </c>
      <c r="D82" s="161" t="s">
        <v>2242</v>
      </c>
      <c r="E82" s="164">
        <f>_xlfn.FLOOR.MATH(C82,1)</f>
        <v>60</v>
      </c>
      <c r="F82" s="161" t="s">
        <v>2241</v>
      </c>
      <c r="G82" s="164">
        <f>_xlfn.FLOOR.MATH(((C82-E82)*10), 1)</f>
        <v>0</v>
      </c>
      <c r="H82" s="161" t="s">
        <v>2240</v>
      </c>
      <c r="I82" s="164">
        <f>((C82-E82)*10-G82)*10</f>
        <v>0</v>
      </c>
      <c r="J82" s="161" t="s">
        <v>2239</v>
      </c>
      <c r="K82" s="163">
        <f>_xlfn.FLOOR.MATH(C82/'[1]Mark Conv'!$E$5,0.01)</f>
        <v>2.4</v>
      </c>
      <c r="L82" s="128"/>
      <c r="M82" s="128"/>
      <c r="N82" s="128"/>
      <c r="O82" s="128"/>
      <c r="P82" s="128"/>
      <c r="Q82" s="128"/>
      <c r="R82" s="128"/>
      <c r="S82" s="128"/>
      <c r="T82" s="128"/>
      <c r="U82" s="128"/>
      <c r="V82" s="128"/>
      <c r="W82" s="128"/>
      <c r="X82" s="128"/>
      <c r="Y82" s="128"/>
    </row>
    <row r="83" spans="1:25" x14ac:dyDescent="0.25">
      <c r="A83" s="161" t="str">
        <f>'[1]Magic Number Crunch'!A82</f>
        <v>Boots Of Levitation</v>
      </c>
      <c r="B83" s="162">
        <f>'[1]Magic Number Crunch'!L82</f>
        <v>4250</v>
      </c>
      <c r="C83" s="163">
        <f>B83*$N$6*$N$11</f>
        <v>4250</v>
      </c>
      <c r="D83" s="161" t="s">
        <v>2242</v>
      </c>
      <c r="E83" s="164">
        <f>_xlfn.FLOOR.MATH(C83,1)</f>
        <v>4250</v>
      </c>
      <c r="F83" s="161" t="s">
        <v>2241</v>
      </c>
      <c r="G83" s="164">
        <f>_xlfn.FLOOR.MATH(((C83-E83)*10), 1)</f>
        <v>0</v>
      </c>
      <c r="H83" s="161" t="s">
        <v>2240</v>
      </c>
      <c r="I83" s="164">
        <f>((C83-E83)*10-G83)*10</f>
        <v>0</v>
      </c>
      <c r="J83" s="161" t="s">
        <v>2239</v>
      </c>
      <c r="K83" s="163">
        <f>_xlfn.FLOOR.MATH(C83/'[1]Mark Conv'!$E$5,0.01)</f>
        <v>170</v>
      </c>
      <c r="L83" s="128"/>
      <c r="M83" s="128"/>
      <c r="N83" s="128"/>
      <c r="O83" s="128"/>
      <c r="P83" s="128"/>
      <c r="Q83" s="128"/>
      <c r="R83" s="128"/>
      <c r="S83" s="128"/>
      <c r="T83" s="128"/>
      <c r="U83" s="128"/>
      <c r="V83" s="128"/>
      <c r="W83" s="128"/>
      <c r="X83" s="128"/>
      <c r="Y83" s="128"/>
    </row>
    <row r="84" spans="1:25" x14ac:dyDescent="0.25">
      <c r="A84" s="161" t="str">
        <f>'[1]Magic Number Crunch'!A83</f>
        <v>Boots Of Speed</v>
      </c>
      <c r="B84" s="162">
        <f>'[1]Magic Number Crunch'!L83</f>
        <v>3500</v>
      </c>
      <c r="C84" s="163">
        <f>B84*$N$6*$N$11</f>
        <v>3500</v>
      </c>
      <c r="D84" s="161" t="s">
        <v>2242</v>
      </c>
      <c r="E84" s="164">
        <f>_xlfn.FLOOR.MATH(C84,1)</f>
        <v>3500</v>
      </c>
      <c r="F84" s="161" t="s">
        <v>2241</v>
      </c>
      <c r="G84" s="164">
        <f>_xlfn.FLOOR.MATH(((C84-E84)*10), 1)</f>
        <v>0</v>
      </c>
      <c r="H84" s="161" t="s">
        <v>2240</v>
      </c>
      <c r="I84" s="164">
        <f>((C84-E84)*10-G84)*10</f>
        <v>0</v>
      </c>
      <c r="J84" s="161" t="s">
        <v>2239</v>
      </c>
      <c r="K84" s="163">
        <f>_xlfn.FLOOR.MATH(C84/'[1]Mark Conv'!$E$5,0.01)</f>
        <v>140</v>
      </c>
      <c r="L84" s="128"/>
      <c r="M84" s="128"/>
      <c r="N84" s="128"/>
      <c r="O84" s="128"/>
      <c r="P84" s="128"/>
      <c r="Q84" s="128"/>
      <c r="R84" s="128"/>
      <c r="S84" s="128"/>
      <c r="T84" s="128"/>
      <c r="U84" s="128"/>
      <c r="V84" s="128"/>
      <c r="W84" s="128"/>
      <c r="X84" s="128"/>
      <c r="Y84" s="128"/>
    </row>
    <row r="85" spans="1:25" x14ac:dyDescent="0.25">
      <c r="A85" s="161" t="str">
        <f>'[1]Magic Number Crunch'!A84</f>
        <v>Boots Of Striding And Springing</v>
      </c>
      <c r="B85" s="162">
        <f>'[1]Magic Number Crunch'!L84</f>
        <v>2600</v>
      </c>
      <c r="C85" s="163">
        <f>B85*$N$6*$N$11</f>
        <v>2600</v>
      </c>
      <c r="D85" s="161" t="s">
        <v>2242</v>
      </c>
      <c r="E85" s="164">
        <f>_xlfn.FLOOR.MATH(C85,1)</f>
        <v>2600</v>
      </c>
      <c r="F85" s="161" t="s">
        <v>2241</v>
      </c>
      <c r="G85" s="164">
        <f>_xlfn.FLOOR.MATH(((C85-E85)*10), 1)</f>
        <v>0</v>
      </c>
      <c r="H85" s="161" t="s">
        <v>2240</v>
      </c>
      <c r="I85" s="164">
        <f>((C85-E85)*10-G85)*10</f>
        <v>0</v>
      </c>
      <c r="J85" s="161" t="s">
        <v>2239</v>
      </c>
      <c r="K85" s="163">
        <f>_xlfn.FLOOR.MATH(C85/'[1]Mark Conv'!$E$5,0.01)</f>
        <v>104</v>
      </c>
      <c r="L85" s="128"/>
      <c r="M85" s="128"/>
      <c r="N85" s="128"/>
      <c r="O85" s="128"/>
      <c r="P85" s="128"/>
      <c r="Q85" s="128"/>
      <c r="R85" s="128"/>
      <c r="S85" s="128"/>
      <c r="T85" s="128"/>
      <c r="U85" s="128"/>
      <c r="V85" s="128"/>
      <c r="W85" s="128"/>
      <c r="X85" s="128"/>
      <c r="Y85" s="128"/>
    </row>
    <row r="86" spans="1:25" x14ac:dyDescent="0.25">
      <c r="A86" s="161" t="str">
        <f>'[1]Magic Number Crunch'!A85</f>
        <v>Boots Of The Winterlands</v>
      </c>
      <c r="B86" s="162">
        <f>'[1]Magic Number Crunch'!L85</f>
        <v>5150</v>
      </c>
      <c r="C86" s="163">
        <f>B86*$N$6*$N$11</f>
        <v>5150</v>
      </c>
      <c r="D86" s="161" t="s">
        <v>2242</v>
      </c>
      <c r="E86" s="164">
        <f>_xlfn.FLOOR.MATH(C86,1)</f>
        <v>5150</v>
      </c>
      <c r="F86" s="161" t="s">
        <v>2241</v>
      </c>
      <c r="G86" s="164">
        <f>_xlfn.FLOOR.MATH(((C86-E86)*10), 1)</f>
        <v>0</v>
      </c>
      <c r="H86" s="161" t="s">
        <v>2240</v>
      </c>
      <c r="I86" s="164">
        <f>((C86-E86)*10-G86)*10</f>
        <v>0</v>
      </c>
      <c r="J86" s="161" t="s">
        <v>2239</v>
      </c>
      <c r="K86" s="163">
        <f>_xlfn.FLOOR.MATH(C86/'[1]Mark Conv'!$E$5,0.01)</f>
        <v>206</v>
      </c>
      <c r="L86" s="128"/>
      <c r="M86" s="128"/>
      <c r="N86" s="128"/>
      <c r="O86" s="128"/>
      <c r="P86" s="128"/>
      <c r="Q86" s="128"/>
      <c r="R86" s="128"/>
      <c r="S86" s="128"/>
      <c r="T86" s="128"/>
      <c r="U86" s="128"/>
      <c r="V86" s="128"/>
      <c r="W86" s="128"/>
      <c r="X86" s="128"/>
      <c r="Y86" s="128"/>
    </row>
    <row r="87" spans="1:25" x14ac:dyDescent="0.25">
      <c r="A87" s="161" t="str">
        <f>'[1]Magic Number Crunch'!A86</f>
        <v>Bottled Breath</v>
      </c>
      <c r="B87" s="162">
        <f>'[1]Magic Number Crunch'!L86</f>
        <v>337.625</v>
      </c>
      <c r="C87" s="163">
        <f>B87*$N$6*$N$11</f>
        <v>337.625</v>
      </c>
      <c r="D87" s="161" t="s">
        <v>2242</v>
      </c>
      <c r="E87" s="164">
        <f>_xlfn.FLOOR.MATH(C87,1)</f>
        <v>337</v>
      </c>
      <c r="F87" s="161" t="s">
        <v>2241</v>
      </c>
      <c r="G87" s="164">
        <f>_xlfn.FLOOR.MATH(((C87-E87)*10), 1)</f>
        <v>6</v>
      </c>
      <c r="H87" s="161" t="s">
        <v>2240</v>
      </c>
      <c r="I87" s="164">
        <f>((C87-E87)*10-G87)*10</f>
        <v>2.5</v>
      </c>
      <c r="J87" s="161" t="s">
        <v>2239</v>
      </c>
      <c r="K87" s="163">
        <f>_xlfn.FLOOR.MATH(C87/'[1]Mark Conv'!$E$5,0.01)</f>
        <v>13.5</v>
      </c>
      <c r="L87" s="128"/>
      <c r="M87" s="128"/>
      <c r="N87" s="128"/>
      <c r="O87" s="128"/>
      <c r="P87" s="128"/>
      <c r="Q87" s="128"/>
      <c r="R87" s="128"/>
      <c r="S87" s="128"/>
      <c r="T87" s="128"/>
      <c r="U87" s="128"/>
      <c r="V87" s="128"/>
      <c r="W87" s="128"/>
      <c r="X87" s="128"/>
      <c r="Y87" s="128"/>
    </row>
    <row r="88" spans="1:25" x14ac:dyDescent="0.25">
      <c r="A88" s="161" t="str">
        <f>'[1]Magic Number Crunch'!A87</f>
        <v>Bowl Of Commanding Water Elementals</v>
      </c>
      <c r="B88" s="162">
        <f>'[1]Magic Number Crunch'!L87</f>
        <v>6350</v>
      </c>
      <c r="C88" s="163">
        <f>B88*$N$6*$N$11</f>
        <v>6350</v>
      </c>
      <c r="D88" s="161" t="s">
        <v>2242</v>
      </c>
      <c r="E88" s="164">
        <f>_xlfn.FLOOR.MATH(C88,1)</f>
        <v>6350</v>
      </c>
      <c r="F88" s="161" t="s">
        <v>2241</v>
      </c>
      <c r="G88" s="164">
        <f>_xlfn.FLOOR.MATH(((C88-E88)*10), 1)</f>
        <v>0</v>
      </c>
      <c r="H88" s="161" t="s">
        <v>2240</v>
      </c>
      <c r="I88" s="164">
        <f>((C88-E88)*10-G88)*10</f>
        <v>0</v>
      </c>
      <c r="J88" s="161" t="s">
        <v>2239</v>
      </c>
      <c r="K88" s="163">
        <f>_xlfn.FLOOR.MATH(C88/'[1]Mark Conv'!$E$5,0.01)</f>
        <v>254</v>
      </c>
      <c r="L88" s="128"/>
      <c r="M88" s="128"/>
      <c r="N88" s="128"/>
      <c r="O88" s="128"/>
      <c r="P88" s="128"/>
      <c r="Q88" s="128"/>
      <c r="R88" s="128"/>
      <c r="S88" s="128"/>
      <c r="T88" s="128"/>
      <c r="U88" s="128"/>
      <c r="V88" s="128"/>
      <c r="W88" s="128"/>
      <c r="X88" s="128"/>
      <c r="Y88" s="128"/>
    </row>
    <row r="89" spans="1:25" x14ac:dyDescent="0.25">
      <c r="A89" s="161" t="str">
        <f>'[1]Magic Number Crunch'!A88</f>
        <v>Bracelet Of Rock Magic</v>
      </c>
      <c r="B89" s="162">
        <f>'[1]Magic Number Crunch'!L88</f>
        <v>20125.125</v>
      </c>
      <c r="C89" s="163">
        <f>B89*$N$6*$N$11</f>
        <v>20125.125</v>
      </c>
      <c r="D89" s="161" t="s">
        <v>2242</v>
      </c>
      <c r="E89" s="164">
        <f>_xlfn.FLOOR.MATH(C89,1)</f>
        <v>20125</v>
      </c>
      <c r="F89" s="161" t="s">
        <v>2241</v>
      </c>
      <c r="G89" s="164">
        <f>_xlfn.FLOOR.MATH(((C89-E89)*10), 1)</f>
        <v>1</v>
      </c>
      <c r="H89" s="161" t="s">
        <v>2240</v>
      </c>
      <c r="I89" s="164">
        <f>((C89-E89)*10-G89)*10</f>
        <v>2.5</v>
      </c>
      <c r="J89" s="161" t="s">
        <v>2239</v>
      </c>
      <c r="K89" s="163">
        <f>_xlfn.FLOOR.MATH(C89/'[1]Mark Conv'!$E$5,0.01)</f>
        <v>805</v>
      </c>
      <c r="L89" s="128"/>
      <c r="M89" s="128"/>
      <c r="N89" s="128"/>
      <c r="O89" s="128"/>
      <c r="P89" s="128"/>
      <c r="Q89" s="128"/>
      <c r="R89" s="128"/>
      <c r="S89" s="128"/>
      <c r="T89" s="128"/>
      <c r="U89" s="128"/>
      <c r="V89" s="128"/>
      <c r="W89" s="128"/>
      <c r="X89" s="128"/>
      <c r="Y89" s="128"/>
    </row>
    <row r="90" spans="1:25" x14ac:dyDescent="0.25">
      <c r="A90" s="161" t="str">
        <f>'[1]Magic Number Crunch'!A89</f>
        <v>Bracer Of Flying Daggers</v>
      </c>
      <c r="B90" s="162">
        <f>'[1]Magic Number Crunch'!L89</f>
        <v>3937.625</v>
      </c>
      <c r="C90" s="163">
        <f>B90*$N$6*$N$11</f>
        <v>3937.625</v>
      </c>
      <c r="D90" s="161" t="s">
        <v>2242</v>
      </c>
      <c r="E90" s="164">
        <f>_xlfn.FLOOR.MATH(C90,1)</f>
        <v>3937</v>
      </c>
      <c r="F90" s="161" t="s">
        <v>2241</v>
      </c>
      <c r="G90" s="164">
        <f>_xlfn.FLOOR.MATH(((C90-E90)*10), 1)</f>
        <v>6</v>
      </c>
      <c r="H90" s="161" t="s">
        <v>2240</v>
      </c>
      <c r="I90" s="164">
        <f>((C90-E90)*10-G90)*10</f>
        <v>2.5</v>
      </c>
      <c r="J90" s="161" t="s">
        <v>2239</v>
      </c>
      <c r="K90" s="163">
        <f>_xlfn.FLOOR.MATH(C90/'[1]Mark Conv'!$E$5,0.01)</f>
        <v>157.5</v>
      </c>
      <c r="L90" s="128"/>
      <c r="M90" s="128"/>
      <c r="N90" s="128"/>
      <c r="O90" s="128"/>
      <c r="P90" s="128"/>
      <c r="Q90" s="128"/>
      <c r="R90" s="128"/>
      <c r="S90" s="128"/>
      <c r="T90" s="128"/>
      <c r="U90" s="128"/>
      <c r="V90" s="128"/>
      <c r="W90" s="128"/>
      <c r="X90" s="128"/>
      <c r="Y90" s="128"/>
    </row>
    <row r="91" spans="1:25" x14ac:dyDescent="0.25">
      <c r="A91" s="161" t="str">
        <f>'[1]Magic Number Crunch'!A90</f>
        <v>Bracers Of Archery</v>
      </c>
      <c r="B91" s="162">
        <f>'[1]Magic Number Crunch'!L90</f>
        <v>925</v>
      </c>
      <c r="C91" s="163">
        <f>B91*$N$6*$N$11</f>
        <v>925</v>
      </c>
      <c r="D91" s="161" t="s">
        <v>2242</v>
      </c>
      <c r="E91" s="164">
        <f>_xlfn.FLOOR.MATH(C91,1)</f>
        <v>925</v>
      </c>
      <c r="F91" s="161" t="s">
        <v>2241</v>
      </c>
      <c r="G91" s="164">
        <f>_xlfn.FLOOR.MATH(((C91-E91)*10), 1)</f>
        <v>0</v>
      </c>
      <c r="H91" s="161" t="s">
        <v>2240</v>
      </c>
      <c r="I91" s="164">
        <f>((C91-E91)*10-G91)*10</f>
        <v>0</v>
      </c>
      <c r="J91" s="161" t="s">
        <v>2239</v>
      </c>
      <c r="K91" s="163">
        <f>_xlfn.FLOOR.MATH(C91/'[1]Mark Conv'!$E$5,0.01)</f>
        <v>37</v>
      </c>
      <c r="L91" s="128"/>
      <c r="M91" s="128"/>
      <c r="N91" s="128"/>
      <c r="O91" s="128"/>
      <c r="P91" s="128"/>
      <c r="Q91" s="128"/>
      <c r="R91" s="128"/>
      <c r="S91" s="128"/>
      <c r="T91" s="128"/>
      <c r="U91" s="128"/>
      <c r="V91" s="128"/>
      <c r="W91" s="128"/>
      <c r="X91" s="128"/>
      <c r="Y91" s="128"/>
    </row>
    <row r="92" spans="1:25" x14ac:dyDescent="0.25">
      <c r="A92" s="161" t="str">
        <f>'[1]Magic Number Crunch'!A91</f>
        <v>Bracers Of Defense</v>
      </c>
      <c r="B92" s="162">
        <f>'[1]Magic Number Crunch'!L91</f>
        <v>5000</v>
      </c>
      <c r="C92" s="163">
        <f>B92*$N$6*$N$11</f>
        <v>5000</v>
      </c>
      <c r="D92" s="161" t="s">
        <v>2242</v>
      </c>
      <c r="E92" s="164">
        <f>_xlfn.FLOOR.MATH(C92,1)</f>
        <v>5000</v>
      </c>
      <c r="F92" s="161" t="s">
        <v>2241</v>
      </c>
      <c r="G92" s="164">
        <f>_xlfn.FLOOR.MATH(((C92-E92)*10), 1)</f>
        <v>0</v>
      </c>
      <c r="H92" s="161" t="s">
        <v>2240</v>
      </c>
      <c r="I92" s="164">
        <f>((C92-E92)*10-G92)*10</f>
        <v>0</v>
      </c>
      <c r="J92" s="161" t="s">
        <v>2239</v>
      </c>
      <c r="K92" s="163">
        <f>_xlfn.FLOOR.MATH(C92/'[1]Mark Conv'!$E$5,0.01)</f>
        <v>200</v>
      </c>
      <c r="L92" s="128"/>
      <c r="M92" s="128"/>
      <c r="N92" s="128"/>
      <c r="O92" s="128"/>
      <c r="P92" s="128"/>
      <c r="Q92" s="128"/>
      <c r="R92" s="128"/>
      <c r="S92" s="128"/>
      <c r="T92" s="128"/>
      <c r="U92" s="128"/>
      <c r="V92" s="128"/>
      <c r="W92" s="128"/>
      <c r="X92" s="128"/>
      <c r="Y92" s="128"/>
    </row>
    <row r="93" spans="1:25" x14ac:dyDescent="0.25">
      <c r="A93" s="161" t="str">
        <f>'[1]Magic Number Crunch'!A92</f>
        <v>Brazier Of Commanding Fire Elementals</v>
      </c>
      <c r="B93" s="162">
        <f>'[1]Magic Number Crunch'!L92</f>
        <v>6350</v>
      </c>
      <c r="C93" s="163">
        <f>B93*$N$6*$N$11</f>
        <v>6350</v>
      </c>
      <c r="D93" s="161" t="s">
        <v>2242</v>
      </c>
      <c r="E93" s="164">
        <f>_xlfn.FLOOR.MATH(C93,1)</f>
        <v>6350</v>
      </c>
      <c r="F93" s="161" t="s">
        <v>2241</v>
      </c>
      <c r="G93" s="164">
        <f>_xlfn.FLOOR.MATH(((C93-E93)*10), 1)</f>
        <v>0</v>
      </c>
      <c r="H93" s="161" t="s">
        <v>2240</v>
      </c>
      <c r="I93" s="164">
        <f>((C93-E93)*10-G93)*10</f>
        <v>0</v>
      </c>
      <c r="J93" s="161" t="s">
        <v>2239</v>
      </c>
      <c r="K93" s="163">
        <f>_xlfn.FLOOR.MATH(C93/'[1]Mark Conv'!$E$5,0.01)</f>
        <v>254</v>
      </c>
      <c r="L93" s="128"/>
      <c r="M93" s="128"/>
      <c r="N93" s="128"/>
      <c r="O93" s="128"/>
      <c r="P93" s="128"/>
      <c r="Q93" s="128"/>
      <c r="R93" s="128"/>
      <c r="S93" s="128"/>
      <c r="T93" s="128"/>
      <c r="U93" s="128"/>
      <c r="V93" s="128"/>
      <c r="W93" s="128"/>
      <c r="X93" s="128"/>
      <c r="Y93" s="128"/>
    </row>
    <row r="94" spans="1:25" x14ac:dyDescent="0.25">
      <c r="A94" s="161" t="str">
        <f>'[1]Magic Number Crunch'!A93</f>
        <v>Breathing Bubble</v>
      </c>
      <c r="B94" s="162">
        <f>'[1]Magic Number Crunch'!L93</f>
        <v>55</v>
      </c>
      <c r="C94" s="163">
        <f>B94*$N$6*$N$11</f>
        <v>55</v>
      </c>
      <c r="D94" s="161" t="s">
        <v>2242</v>
      </c>
      <c r="E94" s="164">
        <f>_xlfn.FLOOR.MATH(C94,1)</f>
        <v>55</v>
      </c>
      <c r="F94" s="161" t="s">
        <v>2241</v>
      </c>
      <c r="G94" s="164">
        <f>_xlfn.FLOOR.MATH(((C94-E94)*10), 1)</f>
        <v>0</v>
      </c>
      <c r="H94" s="161" t="s">
        <v>2240</v>
      </c>
      <c r="I94" s="164">
        <f>((C94-E94)*10-G94)*10</f>
        <v>0</v>
      </c>
      <c r="J94" s="161" t="s">
        <v>2239</v>
      </c>
      <c r="K94" s="163">
        <f>_xlfn.FLOOR.MATH(C94/'[1]Mark Conv'!$E$5,0.01)</f>
        <v>2.2000000000000002</v>
      </c>
      <c r="L94" s="128"/>
      <c r="M94" s="128"/>
      <c r="N94" s="128"/>
      <c r="O94" s="128"/>
      <c r="P94" s="128"/>
      <c r="Q94" s="128"/>
      <c r="R94" s="128"/>
      <c r="S94" s="128"/>
      <c r="T94" s="128"/>
    </row>
    <row r="95" spans="1:25" x14ac:dyDescent="0.25">
      <c r="A95" s="161" t="str">
        <f>'[1]Magic Number Crunch'!A94</f>
        <v>Brooch of Living Essence</v>
      </c>
      <c r="B95" s="162">
        <f>'[1]Magic Number Crunch'!L94</f>
        <v>287.625</v>
      </c>
      <c r="C95" s="163">
        <f>B95*$N$6*$N$11</f>
        <v>287.625</v>
      </c>
      <c r="D95" s="161" t="s">
        <v>2242</v>
      </c>
      <c r="E95" s="164">
        <f>_xlfn.FLOOR.MATH(C95,1)</f>
        <v>287</v>
      </c>
      <c r="F95" s="161" t="s">
        <v>2241</v>
      </c>
      <c r="G95" s="164">
        <f>_xlfn.FLOOR.MATH(((C95-E95)*10), 1)</f>
        <v>6</v>
      </c>
      <c r="H95" s="161" t="s">
        <v>2240</v>
      </c>
      <c r="I95" s="164">
        <f>((C95-E95)*10-G95)*10</f>
        <v>2.5</v>
      </c>
      <c r="J95" s="161" t="s">
        <v>2239</v>
      </c>
      <c r="K95" s="163">
        <f>_xlfn.FLOOR.MATH(C95/'[1]Mark Conv'!$E$5,0.01)</f>
        <v>11.5</v>
      </c>
      <c r="L95" s="128"/>
      <c r="M95" s="128"/>
      <c r="N95" s="128"/>
      <c r="O95" s="128"/>
      <c r="P95" s="128"/>
      <c r="Q95" s="128"/>
      <c r="R95" s="128"/>
      <c r="S95" s="128"/>
      <c r="T95" s="128"/>
    </row>
    <row r="96" spans="1:25" x14ac:dyDescent="0.25">
      <c r="A96" s="161" t="str">
        <f>'[1]Magic Number Crunch'!A95</f>
        <v>Brooch Of Shielding</v>
      </c>
      <c r="B96" s="162">
        <f>'[1]Magic Number Crunch'!L95</f>
        <v>3937.5</v>
      </c>
      <c r="C96" s="163">
        <f>B96*$N$6*$N$11</f>
        <v>3937.5</v>
      </c>
      <c r="D96" s="161" t="s">
        <v>2242</v>
      </c>
      <c r="E96" s="164">
        <f>_xlfn.FLOOR.MATH(C96,1)</f>
        <v>3937</v>
      </c>
      <c r="F96" s="161" t="s">
        <v>2241</v>
      </c>
      <c r="G96" s="164">
        <f>_xlfn.FLOOR.MATH(((C96-E96)*10), 1)</f>
        <v>5</v>
      </c>
      <c r="H96" s="161" t="s">
        <v>2240</v>
      </c>
      <c r="I96" s="164">
        <f>((C96-E96)*10-G96)*10</f>
        <v>0</v>
      </c>
      <c r="J96" s="161" t="s">
        <v>2239</v>
      </c>
      <c r="K96" s="163">
        <f>_xlfn.FLOOR.MATH(C96/'[1]Mark Conv'!$E$5,0.01)</f>
        <v>157.5</v>
      </c>
      <c r="L96" s="128"/>
      <c r="M96" s="128"/>
      <c r="N96" s="128"/>
      <c r="O96" s="128"/>
      <c r="P96" s="128"/>
      <c r="Q96" s="128"/>
      <c r="R96" s="128"/>
      <c r="S96" s="128"/>
      <c r="T96" s="128"/>
    </row>
    <row r="97" spans="1:20" x14ac:dyDescent="0.25">
      <c r="A97" s="161" t="str">
        <f>'[1]Magic Number Crunch'!A96</f>
        <v>Broom Of Flying</v>
      </c>
      <c r="B97" s="162">
        <f>'[1]Magic Number Crunch'!L96</f>
        <v>4225</v>
      </c>
      <c r="C97" s="163">
        <f>B97*$N$6*$N$11</f>
        <v>4225</v>
      </c>
      <c r="D97" s="161" t="s">
        <v>2242</v>
      </c>
      <c r="E97" s="164">
        <f>_xlfn.FLOOR.MATH(C97,1)</f>
        <v>4225</v>
      </c>
      <c r="F97" s="161" t="s">
        <v>2241</v>
      </c>
      <c r="G97" s="164">
        <f>_xlfn.FLOOR.MATH(((C97-E97)*10), 1)</f>
        <v>0</v>
      </c>
      <c r="H97" s="161" t="s">
        <v>2240</v>
      </c>
      <c r="I97" s="164">
        <f>((C97-E97)*10-G97)*10</f>
        <v>0</v>
      </c>
      <c r="J97" s="161" t="s">
        <v>2239</v>
      </c>
      <c r="K97" s="163">
        <f>_xlfn.FLOOR.MATH(C97/'[1]Mark Conv'!$E$5,0.01)</f>
        <v>169</v>
      </c>
      <c r="L97" s="128"/>
      <c r="M97" s="128"/>
      <c r="N97" s="128"/>
      <c r="O97" s="128"/>
      <c r="P97" s="128"/>
      <c r="Q97" s="128"/>
      <c r="R97" s="128"/>
      <c r="S97" s="128"/>
      <c r="T97" s="128"/>
    </row>
    <row r="98" spans="1:20" x14ac:dyDescent="0.25">
      <c r="A98" s="161" t="str">
        <f>'[1]Magic Number Crunch'!A97</f>
        <v>Butchers Bib</v>
      </c>
      <c r="B98" s="162">
        <f>'[1]Magic Number Crunch'!L97</f>
        <v>4812.625</v>
      </c>
      <c r="C98" s="163">
        <f>B98*$N$6*$N$11</f>
        <v>4812.625</v>
      </c>
      <c r="D98" s="161" t="s">
        <v>2242</v>
      </c>
      <c r="E98" s="164">
        <f>_xlfn.FLOOR.MATH(C98,1)</f>
        <v>4812</v>
      </c>
      <c r="F98" s="161" t="s">
        <v>2241</v>
      </c>
      <c r="G98" s="164">
        <f>_xlfn.FLOOR.MATH(((C98-E98)*10), 1)</f>
        <v>6</v>
      </c>
      <c r="H98" s="161" t="s">
        <v>2240</v>
      </c>
      <c r="I98" s="164">
        <f>((C98-E98)*10-G98)*10</f>
        <v>2.5</v>
      </c>
      <c r="J98" s="161" t="s">
        <v>2239</v>
      </c>
      <c r="K98" s="163">
        <f>_xlfn.FLOOR.MATH(C98/'[1]Mark Conv'!$E$5,0.01)</f>
        <v>192.5</v>
      </c>
      <c r="L98" s="128"/>
      <c r="M98" s="128"/>
      <c r="N98" s="128"/>
      <c r="O98" s="128"/>
      <c r="P98" s="128"/>
      <c r="Q98" s="128"/>
      <c r="R98" s="128"/>
      <c r="S98" s="128"/>
      <c r="T98" s="128"/>
    </row>
    <row r="99" spans="1:20" x14ac:dyDescent="0.25">
      <c r="A99" s="161" t="str">
        <f>'[1]Magic Number Crunch'!A98</f>
        <v>Candle Of Invocation</v>
      </c>
      <c r="B99" s="162">
        <f>'[1]Magic Number Crunch'!L98</f>
        <v>19825.125</v>
      </c>
      <c r="C99" s="163">
        <f>B99*$N$6*$N$11</f>
        <v>19825.125</v>
      </c>
      <c r="D99" s="161" t="s">
        <v>2242</v>
      </c>
      <c r="E99" s="164">
        <f>_xlfn.FLOOR.MATH(C99,1)</f>
        <v>19825</v>
      </c>
      <c r="F99" s="161" t="s">
        <v>2241</v>
      </c>
      <c r="G99" s="164">
        <f>_xlfn.FLOOR.MATH(((C99-E99)*10), 1)</f>
        <v>1</v>
      </c>
      <c r="H99" s="161" t="s">
        <v>2240</v>
      </c>
      <c r="I99" s="164">
        <f>((C99-E99)*10-G99)*10</f>
        <v>2.5</v>
      </c>
      <c r="J99" s="161" t="s">
        <v>2239</v>
      </c>
      <c r="K99" s="163">
        <f>_xlfn.FLOOR.MATH(C99/'[1]Mark Conv'!$E$5,0.01)</f>
        <v>793</v>
      </c>
      <c r="L99" s="128"/>
      <c r="M99" s="128"/>
      <c r="N99" s="128"/>
      <c r="O99" s="128"/>
      <c r="P99" s="128"/>
      <c r="Q99" s="128"/>
      <c r="R99" s="128"/>
      <c r="S99" s="128"/>
      <c r="T99" s="128"/>
    </row>
    <row r="100" spans="1:20" x14ac:dyDescent="0.25">
      <c r="A100" s="161" t="str">
        <f>'[1]Magic Number Crunch'!A99</f>
        <v>Candle Of The Deep</v>
      </c>
      <c r="B100" s="162">
        <f>'[1]Magic Number Crunch'!L99</f>
        <v>55</v>
      </c>
      <c r="C100" s="163">
        <f>B100*$N$6*$N$11</f>
        <v>55</v>
      </c>
      <c r="D100" s="161" t="s">
        <v>2242</v>
      </c>
      <c r="E100" s="164">
        <f>_xlfn.FLOOR.MATH(C100,1)</f>
        <v>55</v>
      </c>
      <c r="F100" s="161" t="s">
        <v>2241</v>
      </c>
      <c r="G100" s="164">
        <f>_xlfn.FLOOR.MATH(((C100-E100)*10), 1)</f>
        <v>0</v>
      </c>
      <c r="H100" s="161" t="s">
        <v>2240</v>
      </c>
      <c r="I100" s="164">
        <f>((C100-E100)*10-G100)*10</f>
        <v>0</v>
      </c>
      <c r="J100" s="161" t="s">
        <v>2239</v>
      </c>
      <c r="K100" s="163">
        <f>_xlfn.FLOOR.MATH(C100/'[1]Mark Conv'!$E$5,0.01)</f>
        <v>2.2000000000000002</v>
      </c>
      <c r="L100" s="128"/>
      <c r="M100" s="128"/>
      <c r="N100" s="128"/>
      <c r="O100" s="128"/>
      <c r="P100" s="128"/>
      <c r="Q100" s="128"/>
      <c r="R100" s="128"/>
      <c r="S100" s="128"/>
      <c r="T100" s="128"/>
    </row>
    <row r="101" spans="1:20" x14ac:dyDescent="0.25">
      <c r="A101" s="161" t="str">
        <f>'[1]Magic Number Crunch'!A100</f>
        <v>Cap Of Water Breathing</v>
      </c>
      <c r="B101" s="162">
        <f>'[1]Magic Number Crunch'!L100</f>
        <v>725</v>
      </c>
      <c r="C101" s="163">
        <f>B101*$N$6*$N$11</f>
        <v>725</v>
      </c>
      <c r="D101" s="161" t="s">
        <v>2242</v>
      </c>
      <c r="E101" s="164">
        <f>_xlfn.FLOOR.MATH(C101,1)</f>
        <v>725</v>
      </c>
      <c r="F101" s="161" t="s">
        <v>2241</v>
      </c>
      <c r="G101" s="164">
        <f>_xlfn.FLOOR.MATH(((C101-E101)*10), 1)</f>
        <v>0</v>
      </c>
      <c r="H101" s="161" t="s">
        <v>2240</v>
      </c>
      <c r="I101" s="164">
        <f>((C101-E101)*10-G101)*10</f>
        <v>0</v>
      </c>
      <c r="J101" s="161" t="s">
        <v>2239</v>
      </c>
      <c r="K101" s="163">
        <f>_xlfn.FLOOR.MATH(C101/'[1]Mark Conv'!$E$5,0.01)</f>
        <v>29</v>
      </c>
      <c r="L101" s="128"/>
      <c r="M101" s="128"/>
      <c r="N101" s="128"/>
      <c r="O101" s="128"/>
      <c r="P101" s="128"/>
      <c r="Q101" s="128"/>
      <c r="R101" s="128"/>
      <c r="S101" s="128"/>
      <c r="T101" s="128"/>
    </row>
    <row r="102" spans="1:20" x14ac:dyDescent="0.25">
      <c r="A102" s="161" t="str">
        <f>'[1]Magic Number Crunch'!A101</f>
        <v>Cape Of The Mountebank</v>
      </c>
      <c r="B102" s="162">
        <f>'[1]Magic Number Crunch'!L101</f>
        <v>5950</v>
      </c>
      <c r="C102" s="163">
        <f>B102*$N$6*$N$11</f>
        <v>5950</v>
      </c>
      <c r="D102" s="161" t="s">
        <v>2242</v>
      </c>
      <c r="E102" s="164">
        <f>_xlfn.FLOOR.MATH(C102,1)</f>
        <v>5950</v>
      </c>
      <c r="F102" s="161" t="s">
        <v>2241</v>
      </c>
      <c r="G102" s="164">
        <f>_xlfn.FLOOR.MATH(((C102-E102)*10), 1)</f>
        <v>0</v>
      </c>
      <c r="H102" s="161" t="s">
        <v>2240</v>
      </c>
      <c r="I102" s="164">
        <f>((C102-E102)*10-G102)*10</f>
        <v>0</v>
      </c>
      <c r="J102" s="161" t="s">
        <v>2239</v>
      </c>
      <c r="K102" s="163">
        <f>_xlfn.FLOOR.MATH(C102/'[1]Mark Conv'!$E$5,0.01)</f>
        <v>238</v>
      </c>
      <c r="L102" s="128"/>
      <c r="M102" s="128"/>
      <c r="N102" s="128"/>
      <c r="O102" s="128"/>
      <c r="P102" s="128"/>
      <c r="Q102" s="128"/>
      <c r="R102" s="128"/>
      <c r="S102" s="128"/>
      <c r="T102" s="128"/>
    </row>
    <row r="103" spans="1:20" x14ac:dyDescent="0.25">
      <c r="A103" s="161" t="str">
        <f>'[1]Magic Number Crunch'!A102</f>
        <v>Carpet Of Flying</v>
      </c>
      <c r="B103" s="162">
        <f>'[1]Magic Number Crunch'!L102</f>
        <v>28000</v>
      </c>
      <c r="C103" s="163">
        <f>B103*$N$6*$N$11</f>
        <v>28000</v>
      </c>
      <c r="D103" s="161" t="s">
        <v>2242</v>
      </c>
      <c r="E103" s="164">
        <f>_xlfn.FLOOR.MATH(C103,1)</f>
        <v>28000</v>
      </c>
      <c r="F103" s="161" t="s">
        <v>2241</v>
      </c>
      <c r="G103" s="164">
        <f>_xlfn.FLOOR.MATH(((C103-E103)*10), 1)</f>
        <v>0</v>
      </c>
      <c r="H103" s="161" t="s">
        <v>2240</v>
      </c>
      <c r="I103" s="164">
        <f>((C103-E103)*10-G103)*10</f>
        <v>0</v>
      </c>
      <c r="J103" s="161" t="s">
        <v>2239</v>
      </c>
      <c r="K103" s="163">
        <f>_xlfn.FLOOR.MATH(C103/'[1]Mark Conv'!$E$5,0.01)</f>
        <v>1120</v>
      </c>
      <c r="L103" s="128"/>
      <c r="M103" s="128"/>
      <c r="N103" s="128"/>
      <c r="O103" s="128"/>
      <c r="P103" s="128"/>
      <c r="Q103" s="128"/>
      <c r="R103" s="128"/>
      <c r="S103" s="128"/>
      <c r="T103" s="128"/>
    </row>
    <row r="104" spans="1:20" x14ac:dyDescent="0.25">
      <c r="A104" s="161" t="str">
        <f>'[1]Magic Number Crunch'!A103</f>
        <v>Cartographers Map Case</v>
      </c>
      <c r="B104" s="162">
        <f>'[1]Magic Number Crunch'!L103</f>
        <v>60</v>
      </c>
      <c r="C104" s="163">
        <f>B104*$N$6*$N$11</f>
        <v>60</v>
      </c>
      <c r="D104" s="161" t="s">
        <v>2242</v>
      </c>
      <c r="E104" s="164">
        <f>_xlfn.FLOOR.MATH(C104,1)</f>
        <v>60</v>
      </c>
      <c r="F104" s="161" t="s">
        <v>2241</v>
      </c>
      <c r="G104" s="164">
        <f>_xlfn.FLOOR.MATH(((C104-E104)*10), 1)</f>
        <v>0</v>
      </c>
      <c r="H104" s="161" t="s">
        <v>2240</v>
      </c>
      <c r="I104" s="164">
        <f>((C104-E104)*10-G104)*10</f>
        <v>0</v>
      </c>
      <c r="J104" s="161" t="s">
        <v>2239</v>
      </c>
      <c r="K104" s="163">
        <f>_xlfn.FLOOR.MATH(C104/'[1]Mark Conv'!$E$5,0.01)</f>
        <v>2.4</v>
      </c>
      <c r="L104" s="128"/>
      <c r="M104" s="128"/>
      <c r="N104" s="128"/>
      <c r="O104" s="128"/>
      <c r="P104" s="128"/>
      <c r="Q104" s="128"/>
      <c r="R104" s="128"/>
      <c r="S104" s="128"/>
      <c r="T104" s="128"/>
    </row>
    <row r="105" spans="1:20" x14ac:dyDescent="0.25">
      <c r="A105" s="161" t="str">
        <f>'[1]Magic Number Crunch'!A104</f>
        <v>Cast Off Armor</v>
      </c>
      <c r="B105" s="162">
        <f>'[1]Magic Number Crunch'!L104</f>
        <v>55</v>
      </c>
      <c r="C105" s="163">
        <f>B105*$N$6*$N$11</f>
        <v>55</v>
      </c>
      <c r="D105" s="161" t="s">
        <v>2242</v>
      </c>
      <c r="E105" s="164">
        <f>_xlfn.FLOOR.MATH(C105,1)</f>
        <v>55</v>
      </c>
      <c r="F105" s="161" t="s">
        <v>2241</v>
      </c>
      <c r="G105" s="164">
        <f>_xlfn.FLOOR.MATH(((C105-E105)*10), 1)</f>
        <v>0</v>
      </c>
      <c r="H105" s="161" t="s">
        <v>2240</v>
      </c>
      <c r="I105" s="164">
        <f>((C105-E105)*10-G105)*10</f>
        <v>0</v>
      </c>
      <c r="J105" s="161" t="s">
        <v>2239</v>
      </c>
      <c r="K105" s="163">
        <f>_xlfn.FLOOR.MATH(C105/'[1]Mark Conv'!$E$5,0.01)</f>
        <v>2.2000000000000002</v>
      </c>
      <c r="L105" s="128"/>
      <c r="M105" s="128"/>
      <c r="N105" s="128"/>
      <c r="O105" s="128"/>
      <c r="P105" s="128"/>
      <c r="Q105" s="128"/>
      <c r="R105" s="128"/>
      <c r="S105" s="128"/>
      <c r="T105" s="128"/>
    </row>
    <row r="106" spans="1:20" x14ac:dyDescent="0.25">
      <c r="A106" s="161" t="str">
        <f>'[1]Magic Number Crunch'!A105</f>
        <v>Cauldron of Plenty</v>
      </c>
      <c r="B106" s="162">
        <f>'[1]Magic Number Crunch'!L105</f>
        <v>6875.25</v>
      </c>
      <c r="C106" s="163">
        <f>B106*$N$6*$N$11</f>
        <v>6875.25</v>
      </c>
      <c r="D106" s="161" t="s">
        <v>2242</v>
      </c>
      <c r="E106" s="164">
        <f>_xlfn.FLOOR.MATH(C106,1)</f>
        <v>6875</v>
      </c>
      <c r="F106" s="161" t="s">
        <v>2241</v>
      </c>
      <c r="G106" s="164">
        <f>_xlfn.FLOOR.MATH(((C106-E106)*10), 1)</f>
        <v>2</v>
      </c>
      <c r="H106" s="161" t="s">
        <v>2240</v>
      </c>
      <c r="I106" s="164">
        <f>((C106-E106)*10-G106)*10</f>
        <v>5</v>
      </c>
      <c r="J106" s="161" t="s">
        <v>2239</v>
      </c>
      <c r="K106" s="163">
        <f>_xlfn.FLOOR.MATH(C106/'[1]Mark Conv'!$E$5,0.01)</f>
        <v>275.01</v>
      </c>
      <c r="L106" s="128"/>
      <c r="M106" s="128"/>
      <c r="N106" s="128"/>
      <c r="O106" s="128"/>
      <c r="P106" s="128"/>
      <c r="Q106" s="128"/>
      <c r="R106" s="128"/>
      <c r="S106" s="128"/>
      <c r="T106" s="128"/>
    </row>
    <row r="107" spans="1:20" x14ac:dyDescent="0.25">
      <c r="A107" s="161" t="str">
        <f>'[1]Magic Number Crunch'!A106</f>
        <v>Cauldron of Rebirth</v>
      </c>
      <c r="B107" s="162">
        <f>'[1]Magic Number Crunch'!L106</f>
        <v>31250.25</v>
      </c>
      <c r="C107" s="163">
        <f>B107*$N$6*$N$11</f>
        <v>31250.25</v>
      </c>
      <c r="D107" s="161" t="s">
        <v>2242</v>
      </c>
      <c r="E107" s="164">
        <f>_xlfn.FLOOR.MATH(C107,1)</f>
        <v>31250</v>
      </c>
      <c r="F107" s="161" t="s">
        <v>2241</v>
      </c>
      <c r="G107" s="164">
        <f>_xlfn.FLOOR.MATH(((C107-E107)*10), 1)</f>
        <v>2</v>
      </c>
      <c r="H107" s="161" t="s">
        <v>2240</v>
      </c>
      <c r="I107" s="164">
        <f>((C107-E107)*10-G107)*10</f>
        <v>5</v>
      </c>
      <c r="J107" s="161" t="s">
        <v>2239</v>
      </c>
      <c r="K107" s="163">
        <f>_xlfn.FLOOR.MATH(C107/'[1]Mark Conv'!$E$5,0.01)</f>
        <v>1250.01</v>
      </c>
      <c r="L107" s="128"/>
      <c r="M107" s="128"/>
      <c r="N107" s="128"/>
      <c r="O107" s="128"/>
      <c r="P107" s="128"/>
      <c r="Q107" s="128"/>
      <c r="R107" s="128"/>
      <c r="S107" s="128"/>
      <c r="T107" s="128"/>
    </row>
    <row r="108" spans="1:20" x14ac:dyDescent="0.25">
      <c r="A108" s="161" t="str">
        <f>'[1]Magic Number Crunch'!A107</f>
        <v>Censer Of Controlling Air Elementals</v>
      </c>
      <c r="B108" s="162">
        <f>'[1]Magic Number Crunch'!L107</f>
        <v>6350</v>
      </c>
      <c r="C108" s="163">
        <f>B108*$N$6*$N$11</f>
        <v>6350</v>
      </c>
      <c r="D108" s="161" t="s">
        <v>2242</v>
      </c>
      <c r="E108" s="164">
        <f>_xlfn.FLOOR.MATH(C108,1)</f>
        <v>6350</v>
      </c>
      <c r="F108" s="161" t="s">
        <v>2241</v>
      </c>
      <c r="G108" s="164">
        <f>_xlfn.FLOOR.MATH(((C108-E108)*10), 1)</f>
        <v>0</v>
      </c>
      <c r="H108" s="161" t="s">
        <v>2240</v>
      </c>
      <c r="I108" s="164">
        <f>((C108-E108)*10-G108)*10</f>
        <v>0</v>
      </c>
      <c r="J108" s="161" t="s">
        <v>2239</v>
      </c>
      <c r="K108" s="163">
        <f>_xlfn.FLOOR.MATH(C108/'[1]Mark Conv'!$E$5,0.01)</f>
        <v>254</v>
      </c>
      <c r="L108" s="128"/>
      <c r="M108" s="128"/>
      <c r="N108" s="128"/>
      <c r="O108" s="128"/>
      <c r="P108" s="128"/>
      <c r="Q108" s="128"/>
      <c r="R108" s="128"/>
      <c r="S108" s="128"/>
      <c r="T108" s="128"/>
    </row>
    <row r="109" spans="1:20" x14ac:dyDescent="0.25">
      <c r="A109" s="161" t="str">
        <f>'[1]Magic Number Crunch'!A108</f>
        <v>Charlatan's Die</v>
      </c>
      <c r="B109" s="162">
        <f>'[1]Magic Number Crunch'!L108</f>
        <v>70</v>
      </c>
      <c r="C109" s="163">
        <f>B109*$N$6*$N$11</f>
        <v>70</v>
      </c>
      <c r="D109" s="161" t="s">
        <v>2242</v>
      </c>
      <c r="E109" s="164">
        <f>_xlfn.FLOOR.MATH(C109,1)</f>
        <v>70</v>
      </c>
      <c r="F109" s="161" t="s">
        <v>2241</v>
      </c>
      <c r="G109" s="164">
        <f>_xlfn.FLOOR.MATH(((C109-E109)*10), 1)</f>
        <v>0</v>
      </c>
      <c r="H109" s="161" t="s">
        <v>2240</v>
      </c>
      <c r="I109" s="164">
        <f>((C109-E109)*10-G109)*10</f>
        <v>0</v>
      </c>
      <c r="J109" s="161" t="s">
        <v>2239</v>
      </c>
      <c r="K109" s="163">
        <f>_xlfn.FLOOR.MATH(C109/'[1]Mark Conv'!$E$5,0.01)</f>
        <v>2.8000000000000003</v>
      </c>
      <c r="L109" s="128"/>
      <c r="M109" s="128"/>
      <c r="N109" s="128"/>
      <c r="O109" s="128"/>
      <c r="P109" s="128"/>
      <c r="Q109" s="128"/>
      <c r="R109" s="128"/>
      <c r="S109" s="128"/>
      <c r="T109" s="128"/>
    </row>
    <row r="110" spans="1:20" x14ac:dyDescent="0.25">
      <c r="A110" s="161" t="str">
        <f>'[1]Magic Number Crunch'!A109</f>
        <v>Charm Of Plant Command</v>
      </c>
      <c r="B110" s="162">
        <f>'[1]Magic Number Crunch'!L109</f>
        <v>4187.625</v>
      </c>
      <c r="C110" s="163">
        <f>B110*$N$6*$N$11</f>
        <v>4187.625</v>
      </c>
      <c r="D110" s="161" t="s">
        <v>2242</v>
      </c>
      <c r="E110" s="164">
        <f>_xlfn.FLOOR.MATH(C110,1)</f>
        <v>4187</v>
      </c>
      <c r="F110" s="161" t="s">
        <v>2241</v>
      </c>
      <c r="G110" s="164">
        <f>_xlfn.FLOOR.MATH(((C110-E110)*10), 1)</f>
        <v>6</v>
      </c>
      <c r="H110" s="161" t="s">
        <v>2240</v>
      </c>
      <c r="I110" s="164">
        <f>((C110-E110)*10-G110)*10</f>
        <v>2.5</v>
      </c>
      <c r="J110" s="161" t="s">
        <v>2239</v>
      </c>
      <c r="K110" s="163">
        <f>_xlfn.FLOOR.MATH(C110/'[1]Mark Conv'!$E$5,0.01)</f>
        <v>167.5</v>
      </c>
      <c r="L110" s="128"/>
      <c r="M110" s="128"/>
      <c r="N110" s="128"/>
      <c r="O110" s="128"/>
      <c r="P110" s="128"/>
      <c r="Q110" s="128"/>
      <c r="R110" s="128"/>
      <c r="S110" s="128"/>
      <c r="T110" s="128"/>
    </row>
    <row r="111" spans="1:20" x14ac:dyDescent="0.25">
      <c r="A111" s="161" t="str">
        <f>'[1]Magic Number Crunch'!A110</f>
        <v>Chest Of Preserving</v>
      </c>
      <c r="B111" s="162">
        <f>'[1]Magic Number Crunch'!L110</f>
        <v>60</v>
      </c>
      <c r="C111" s="163">
        <f>B111*$N$6*$N$11</f>
        <v>60</v>
      </c>
      <c r="D111" s="161" t="s">
        <v>2242</v>
      </c>
      <c r="E111" s="164">
        <f>_xlfn.FLOOR.MATH(C111,1)</f>
        <v>60</v>
      </c>
      <c r="F111" s="161" t="s">
        <v>2241</v>
      </c>
      <c r="G111" s="164">
        <f>_xlfn.FLOOR.MATH(((C111-E111)*10), 1)</f>
        <v>0</v>
      </c>
      <c r="H111" s="161" t="s">
        <v>2240</v>
      </c>
      <c r="I111" s="164">
        <f>((C111-E111)*10-G111)*10</f>
        <v>0</v>
      </c>
      <c r="J111" s="161" t="s">
        <v>2239</v>
      </c>
      <c r="K111" s="163">
        <f>_xlfn.FLOOR.MATH(C111/'[1]Mark Conv'!$E$5,0.01)</f>
        <v>2.4</v>
      </c>
      <c r="L111" s="128"/>
      <c r="M111" s="128"/>
      <c r="N111" s="128"/>
      <c r="O111" s="128"/>
      <c r="P111" s="128"/>
      <c r="Q111" s="128"/>
      <c r="R111" s="128"/>
      <c r="S111" s="128"/>
      <c r="T111" s="128"/>
    </row>
    <row r="112" spans="1:20" x14ac:dyDescent="0.25">
      <c r="A112" s="161" t="str">
        <f>'[1]Magic Number Crunch'!A111</f>
        <v>Chime Of Opening</v>
      </c>
      <c r="B112" s="162">
        <f>'[1]Magic Number Crunch'!L111</f>
        <v>2250</v>
      </c>
      <c r="C112" s="163">
        <f>B112*$N$6*$N$11</f>
        <v>2250</v>
      </c>
      <c r="D112" s="161" t="s">
        <v>2242</v>
      </c>
      <c r="E112" s="164">
        <f>_xlfn.FLOOR.MATH(C112,1)</f>
        <v>2250</v>
      </c>
      <c r="F112" s="161" t="s">
        <v>2241</v>
      </c>
      <c r="G112" s="164">
        <f>_xlfn.FLOOR.MATH(((C112-E112)*10), 1)</f>
        <v>0</v>
      </c>
      <c r="H112" s="161" t="s">
        <v>2240</v>
      </c>
      <c r="I112" s="164">
        <f>((C112-E112)*10-G112)*10</f>
        <v>0</v>
      </c>
      <c r="J112" s="161" t="s">
        <v>2239</v>
      </c>
      <c r="K112" s="163">
        <f>_xlfn.FLOOR.MATH(C112/'[1]Mark Conv'!$E$5,0.01)</f>
        <v>90</v>
      </c>
      <c r="L112" s="128"/>
      <c r="M112" s="128"/>
      <c r="N112" s="128"/>
      <c r="O112" s="128"/>
      <c r="P112" s="128"/>
      <c r="Q112" s="128"/>
      <c r="R112" s="128"/>
      <c r="S112" s="128"/>
      <c r="T112" s="128"/>
    </row>
    <row r="113" spans="1:20" x14ac:dyDescent="0.25">
      <c r="A113" s="161" t="str">
        <f>'[1]Magic Number Crunch'!A112</f>
        <v>Chronolometer</v>
      </c>
      <c r="B113" s="162">
        <f>'[1]Magic Number Crunch'!L112</f>
        <v>21875.125</v>
      </c>
      <c r="C113" s="163">
        <f>B113*$N$6*$N$11</f>
        <v>21875.125</v>
      </c>
      <c r="D113" s="161" t="s">
        <v>2242</v>
      </c>
      <c r="E113" s="164">
        <f>_xlfn.FLOOR.MATH(C113,1)</f>
        <v>21875</v>
      </c>
      <c r="F113" s="161" t="s">
        <v>2241</v>
      </c>
      <c r="G113" s="164">
        <f>_xlfn.FLOOR.MATH(((C113-E113)*10), 1)</f>
        <v>1</v>
      </c>
      <c r="H113" s="161" t="s">
        <v>2240</v>
      </c>
      <c r="I113" s="164">
        <f>((C113-E113)*10-G113)*10</f>
        <v>2.5</v>
      </c>
      <c r="J113" s="161" t="s">
        <v>2239</v>
      </c>
      <c r="K113" s="163">
        <f>_xlfn.FLOOR.MATH(C113/'[1]Mark Conv'!$E$5,0.01)</f>
        <v>875</v>
      </c>
      <c r="L113" s="128"/>
      <c r="M113" s="128"/>
      <c r="N113" s="128"/>
      <c r="O113" s="128"/>
      <c r="P113" s="128"/>
      <c r="Q113" s="128"/>
      <c r="R113" s="128"/>
      <c r="S113" s="128"/>
      <c r="T113" s="128"/>
    </row>
    <row r="114" spans="1:20" x14ac:dyDescent="0.25">
      <c r="A114" s="161" t="str">
        <f>'[1]Magic Number Crunch'!A113</f>
        <v>Circlet Of Blasting</v>
      </c>
      <c r="B114" s="162">
        <f>'[1]Magic Number Crunch'!L113</f>
        <v>925</v>
      </c>
      <c r="C114" s="163">
        <f>B114*$N$6*$N$11</f>
        <v>925</v>
      </c>
      <c r="D114" s="161" t="s">
        <v>2242</v>
      </c>
      <c r="E114" s="164">
        <f>_xlfn.FLOOR.MATH(C114,1)</f>
        <v>925</v>
      </c>
      <c r="F114" s="161" t="s">
        <v>2241</v>
      </c>
      <c r="G114" s="164">
        <f>_xlfn.FLOOR.MATH(((C114-E114)*10), 1)</f>
        <v>0</v>
      </c>
      <c r="H114" s="161" t="s">
        <v>2240</v>
      </c>
      <c r="I114" s="164">
        <f>((C114-E114)*10-G114)*10</f>
        <v>0</v>
      </c>
      <c r="J114" s="161" t="s">
        <v>2239</v>
      </c>
      <c r="K114" s="163">
        <f>_xlfn.FLOOR.MATH(C114/'[1]Mark Conv'!$E$5,0.01)</f>
        <v>37</v>
      </c>
      <c r="L114" s="128"/>
      <c r="M114" s="128"/>
      <c r="N114" s="128"/>
      <c r="O114" s="128"/>
      <c r="P114" s="128"/>
      <c r="Q114" s="128"/>
      <c r="R114" s="128"/>
      <c r="S114" s="128"/>
      <c r="T114" s="128"/>
    </row>
    <row r="115" spans="1:20" x14ac:dyDescent="0.25">
      <c r="A115" s="161" t="str">
        <f>'[1]Magic Number Crunch'!A114</f>
        <v>Circlet Of Human Perfection</v>
      </c>
      <c r="B115" s="162">
        <f>'[1]Magic Number Crunch'!L114</f>
        <v>325.25</v>
      </c>
      <c r="C115" s="163">
        <f>B115*$N$6*$N$11</f>
        <v>325.25</v>
      </c>
      <c r="D115" s="161" t="s">
        <v>2242</v>
      </c>
      <c r="E115" s="164">
        <f>_xlfn.FLOOR.MATH(C115,1)</f>
        <v>325</v>
      </c>
      <c r="F115" s="161" t="s">
        <v>2241</v>
      </c>
      <c r="G115" s="164">
        <f>_xlfn.FLOOR.MATH(((C115-E115)*10), 1)</f>
        <v>2</v>
      </c>
      <c r="H115" s="161" t="s">
        <v>2240</v>
      </c>
      <c r="I115" s="164">
        <f>((C115-E115)*10-G115)*10</f>
        <v>5</v>
      </c>
      <c r="J115" s="161" t="s">
        <v>2239</v>
      </c>
      <c r="K115" s="163">
        <f>_xlfn.FLOOR.MATH(C115/'[1]Mark Conv'!$E$5,0.01)</f>
        <v>13.01</v>
      </c>
      <c r="L115" s="128"/>
      <c r="M115" s="128"/>
      <c r="N115" s="128"/>
      <c r="O115" s="128"/>
      <c r="P115" s="128"/>
      <c r="Q115" s="128"/>
      <c r="R115" s="128"/>
      <c r="S115" s="128"/>
      <c r="T115" s="128"/>
    </row>
    <row r="116" spans="1:20" x14ac:dyDescent="0.25">
      <c r="A116" s="161" t="str">
        <f>'[1]Magic Number Crunch'!A115</f>
        <v>Claw Of The Wyrm Rune</v>
      </c>
      <c r="B116" s="162">
        <f>'[1]Magic Number Crunch'!L115</f>
        <v>5637.625</v>
      </c>
      <c r="C116" s="163">
        <f>B116*$N$6*$N$11</f>
        <v>5637.625</v>
      </c>
      <c r="D116" s="161" t="s">
        <v>2242</v>
      </c>
      <c r="E116" s="164">
        <f>_xlfn.FLOOR.MATH(C116,1)</f>
        <v>5637</v>
      </c>
      <c r="F116" s="161" t="s">
        <v>2241</v>
      </c>
      <c r="G116" s="164">
        <f>_xlfn.FLOOR.MATH(((C116-E116)*10), 1)</f>
        <v>6</v>
      </c>
      <c r="H116" s="161" t="s">
        <v>2240</v>
      </c>
      <c r="I116" s="164">
        <f>((C116-E116)*10-G116)*10</f>
        <v>2.5</v>
      </c>
      <c r="J116" s="161" t="s">
        <v>2239</v>
      </c>
      <c r="K116" s="163">
        <f>_xlfn.FLOOR.MATH(C116/'[1]Mark Conv'!$E$5,0.01)</f>
        <v>225.5</v>
      </c>
      <c r="L116" s="128"/>
      <c r="M116" s="128"/>
      <c r="N116" s="128"/>
      <c r="O116" s="128"/>
      <c r="P116" s="128"/>
      <c r="Q116" s="128"/>
      <c r="R116" s="128"/>
      <c r="S116" s="128"/>
      <c r="T116" s="128"/>
    </row>
    <row r="117" spans="1:20" x14ac:dyDescent="0.25">
      <c r="A117" s="161" t="str">
        <f>'[1]Magic Number Crunch'!A116</f>
        <v>Claws Of The Umber Hulk</v>
      </c>
      <c r="B117" s="162">
        <f>'[1]Magic Number Crunch'!L116</f>
        <v>5587.625</v>
      </c>
      <c r="C117" s="163">
        <f>B117*$N$6*$N$11</f>
        <v>5587.625</v>
      </c>
      <c r="D117" s="161" t="s">
        <v>2242</v>
      </c>
      <c r="E117" s="164">
        <f>_xlfn.FLOOR.MATH(C117,1)</f>
        <v>5587</v>
      </c>
      <c r="F117" s="161" t="s">
        <v>2241</v>
      </c>
      <c r="G117" s="164">
        <f>_xlfn.FLOOR.MATH(((C117-E117)*10), 1)</f>
        <v>6</v>
      </c>
      <c r="H117" s="161" t="s">
        <v>2240</v>
      </c>
      <c r="I117" s="164">
        <f>((C117-E117)*10-G117)*10</f>
        <v>2.5</v>
      </c>
      <c r="J117" s="161" t="s">
        <v>2239</v>
      </c>
      <c r="K117" s="163">
        <f>_xlfn.FLOOR.MATH(C117/'[1]Mark Conv'!$E$5,0.01)</f>
        <v>223.5</v>
      </c>
      <c r="L117" s="128"/>
      <c r="M117" s="128"/>
      <c r="N117" s="128"/>
      <c r="O117" s="128"/>
      <c r="P117" s="128"/>
      <c r="Q117" s="128"/>
      <c r="R117" s="128"/>
      <c r="S117" s="128"/>
      <c r="T117" s="128"/>
    </row>
    <row r="118" spans="1:20" x14ac:dyDescent="0.25">
      <c r="A118" s="161" t="str">
        <f>'[1]Magic Number Crunch'!A117</f>
        <v>Cleansing Stone</v>
      </c>
      <c r="B118" s="162">
        <f>'[1]Magic Number Crunch'!L117</f>
        <v>55</v>
      </c>
      <c r="C118" s="163">
        <f>B118*$N$6*$N$11</f>
        <v>55</v>
      </c>
      <c r="D118" s="161" t="s">
        <v>2242</v>
      </c>
      <c r="E118" s="164">
        <f>_xlfn.FLOOR.MATH(C118,1)</f>
        <v>55</v>
      </c>
      <c r="F118" s="161" t="s">
        <v>2241</v>
      </c>
      <c r="G118" s="164">
        <f>_xlfn.FLOOR.MATH(((C118-E118)*10), 1)</f>
        <v>0</v>
      </c>
      <c r="H118" s="161" t="s">
        <v>2240</v>
      </c>
      <c r="I118" s="164">
        <f>((C118-E118)*10-G118)*10</f>
        <v>0</v>
      </c>
      <c r="J118" s="161" t="s">
        <v>2239</v>
      </c>
      <c r="K118" s="163">
        <f>_xlfn.FLOOR.MATH(C118/'[1]Mark Conv'!$E$5,0.01)</f>
        <v>2.2000000000000002</v>
      </c>
      <c r="L118" s="128"/>
      <c r="M118" s="128"/>
      <c r="N118" s="128"/>
      <c r="O118" s="128"/>
      <c r="P118" s="128"/>
      <c r="Q118" s="128"/>
      <c r="R118" s="128"/>
      <c r="S118" s="128"/>
      <c r="T118" s="128"/>
    </row>
    <row r="119" spans="1:20" x14ac:dyDescent="0.25">
      <c r="A119" s="161" t="str">
        <f>'[1]Magic Number Crunch'!A118</f>
        <v>Cleansing Stone</v>
      </c>
      <c r="B119" s="162">
        <f>'[1]Magic Number Crunch'!L118</f>
        <v>55</v>
      </c>
      <c r="C119" s="163">
        <f>B119*$N$6*$N$11</f>
        <v>55</v>
      </c>
      <c r="D119" s="161" t="s">
        <v>2242</v>
      </c>
      <c r="E119" s="164">
        <f>_xlfn.FLOOR.MATH(C119,1)</f>
        <v>55</v>
      </c>
      <c r="F119" s="161" t="s">
        <v>2241</v>
      </c>
      <c r="G119" s="164">
        <f>_xlfn.FLOOR.MATH(((C119-E119)*10), 1)</f>
        <v>0</v>
      </c>
      <c r="H119" s="161" t="s">
        <v>2240</v>
      </c>
      <c r="I119" s="164">
        <f>((C119-E119)*10-G119)*10</f>
        <v>0</v>
      </c>
      <c r="J119" s="161" t="s">
        <v>2239</v>
      </c>
      <c r="K119" s="163">
        <f>_xlfn.FLOOR.MATH(C119/'[1]Mark Conv'!$E$5,0.01)</f>
        <v>2.2000000000000002</v>
      </c>
      <c r="L119" s="128"/>
      <c r="M119" s="128"/>
      <c r="N119" s="128"/>
      <c r="O119" s="128"/>
      <c r="P119" s="128"/>
      <c r="Q119" s="128"/>
      <c r="R119" s="128"/>
      <c r="S119" s="128"/>
      <c r="T119" s="128"/>
    </row>
    <row r="120" spans="1:20" x14ac:dyDescent="0.25">
      <c r="A120" s="161" t="str">
        <f>'[1]Magic Number Crunch'!A119</f>
        <v>Cloak Of Arachnida</v>
      </c>
      <c r="B120" s="162">
        <f>'[1]Magic Number Crunch'!L119</f>
        <v>9500</v>
      </c>
      <c r="C120" s="163">
        <f>B120*$N$6*$N$11</f>
        <v>9500</v>
      </c>
      <c r="D120" s="161" t="s">
        <v>2242</v>
      </c>
      <c r="E120" s="164">
        <f>_xlfn.FLOOR.MATH(C120,1)</f>
        <v>9500</v>
      </c>
      <c r="F120" s="161" t="s">
        <v>2241</v>
      </c>
      <c r="G120" s="164">
        <f>_xlfn.FLOOR.MATH(((C120-E120)*10), 1)</f>
        <v>0</v>
      </c>
      <c r="H120" s="161" t="s">
        <v>2240</v>
      </c>
      <c r="I120" s="164">
        <f>((C120-E120)*10-G120)*10</f>
        <v>0</v>
      </c>
      <c r="J120" s="161" t="s">
        <v>2239</v>
      </c>
      <c r="K120" s="163">
        <f>_xlfn.FLOOR.MATH(C120/'[1]Mark Conv'!$E$5,0.01)</f>
        <v>380</v>
      </c>
      <c r="L120" s="128"/>
      <c r="M120" s="128"/>
      <c r="N120" s="128"/>
      <c r="O120" s="128"/>
      <c r="P120" s="128"/>
      <c r="Q120" s="128"/>
      <c r="R120" s="128"/>
      <c r="S120" s="128"/>
      <c r="T120" s="128"/>
    </row>
    <row r="121" spans="1:20" x14ac:dyDescent="0.25">
      <c r="A121" s="161" t="str">
        <f>'[1]Magic Number Crunch'!A120</f>
        <v>Cloak Of Billowing</v>
      </c>
      <c r="B121" s="162">
        <f>'[1]Magic Number Crunch'!L120</f>
        <v>80</v>
      </c>
      <c r="C121" s="163">
        <f>B121*$N$6*$N$11</f>
        <v>80</v>
      </c>
      <c r="D121" s="161" t="s">
        <v>2242</v>
      </c>
      <c r="E121" s="164">
        <f>_xlfn.FLOOR.MATH(C121,1)</f>
        <v>80</v>
      </c>
      <c r="F121" s="161" t="s">
        <v>2241</v>
      </c>
      <c r="G121" s="164">
        <f>_xlfn.FLOOR.MATH(((C121-E121)*10), 1)</f>
        <v>0</v>
      </c>
      <c r="H121" s="161" t="s">
        <v>2240</v>
      </c>
      <c r="I121" s="164">
        <f>((C121-E121)*10-G121)*10</f>
        <v>0</v>
      </c>
      <c r="J121" s="161" t="s">
        <v>2239</v>
      </c>
      <c r="K121" s="163">
        <f>_xlfn.FLOOR.MATH(C121/'[1]Mark Conv'!$E$5,0.01)</f>
        <v>3.2</v>
      </c>
      <c r="L121" s="128"/>
      <c r="M121" s="128"/>
      <c r="N121" s="128"/>
      <c r="O121" s="128"/>
      <c r="P121" s="128"/>
      <c r="Q121" s="128"/>
      <c r="R121" s="128"/>
      <c r="S121" s="128"/>
      <c r="T121" s="128"/>
    </row>
    <row r="122" spans="1:20" x14ac:dyDescent="0.25">
      <c r="A122" s="161" t="str">
        <f>'[1]Magic Number Crunch'!A121</f>
        <v>Cloak Of Displacement</v>
      </c>
      <c r="B122" s="162">
        <f>'[1]Magic Number Crunch'!L121</f>
        <v>31800</v>
      </c>
      <c r="C122" s="163">
        <f>B122*$N$6*$N$11</f>
        <v>31800</v>
      </c>
      <c r="D122" s="161" t="s">
        <v>2242</v>
      </c>
      <c r="E122" s="164">
        <f>_xlfn.FLOOR.MATH(C122,1)</f>
        <v>31800</v>
      </c>
      <c r="F122" s="161" t="s">
        <v>2241</v>
      </c>
      <c r="G122" s="164">
        <f>_xlfn.FLOOR.MATH(((C122-E122)*10), 1)</f>
        <v>0</v>
      </c>
      <c r="H122" s="161" t="s">
        <v>2240</v>
      </c>
      <c r="I122" s="164">
        <f>((C122-E122)*10-G122)*10</f>
        <v>0</v>
      </c>
      <c r="J122" s="161" t="s">
        <v>2239</v>
      </c>
      <c r="K122" s="163">
        <f>_xlfn.FLOOR.MATH(C122/'[1]Mark Conv'!$E$5,0.01)</f>
        <v>1272</v>
      </c>
      <c r="L122" s="128"/>
      <c r="M122" s="128"/>
      <c r="N122" s="128"/>
      <c r="O122" s="128"/>
      <c r="P122" s="128"/>
      <c r="Q122" s="128"/>
      <c r="R122" s="128"/>
      <c r="S122" s="128"/>
      <c r="T122" s="128"/>
    </row>
    <row r="123" spans="1:20" x14ac:dyDescent="0.25">
      <c r="A123" s="161" t="str">
        <f>'[1]Magic Number Crunch'!A122</f>
        <v>Cloak Of Elvenkind</v>
      </c>
      <c r="B123" s="162">
        <f>'[1]Magic Number Crunch'!L122</f>
        <v>2625</v>
      </c>
      <c r="C123" s="163">
        <f>B123*$N$6*$N$11</f>
        <v>2625</v>
      </c>
      <c r="D123" s="161" t="s">
        <v>2242</v>
      </c>
      <c r="E123" s="164">
        <f>_xlfn.FLOOR.MATH(C123,1)</f>
        <v>2625</v>
      </c>
      <c r="F123" s="161" t="s">
        <v>2241</v>
      </c>
      <c r="G123" s="164">
        <f>_xlfn.FLOOR.MATH(((C123-E123)*10), 1)</f>
        <v>0</v>
      </c>
      <c r="H123" s="161" t="s">
        <v>2240</v>
      </c>
      <c r="I123" s="164">
        <f>((C123-E123)*10-G123)*10</f>
        <v>0</v>
      </c>
      <c r="J123" s="161" t="s">
        <v>2239</v>
      </c>
      <c r="K123" s="163">
        <f>_xlfn.FLOOR.MATH(C123/'[1]Mark Conv'!$E$5,0.01)</f>
        <v>105</v>
      </c>
      <c r="L123" s="128"/>
      <c r="M123" s="128"/>
      <c r="N123" s="128"/>
      <c r="O123" s="128"/>
      <c r="P123" s="128"/>
      <c r="Q123" s="128"/>
      <c r="R123" s="128"/>
      <c r="S123" s="128"/>
      <c r="T123" s="128"/>
    </row>
    <row r="124" spans="1:20" x14ac:dyDescent="0.25">
      <c r="A124" s="161" t="str">
        <f>'[1]Magic Number Crunch'!A123</f>
        <v>Cloak Of Invisibility</v>
      </c>
      <c r="B124" s="162">
        <f>'[1]Magic Number Crunch'!L123</f>
        <v>67000</v>
      </c>
      <c r="C124" s="163">
        <f>B124*$N$6*$N$11</f>
        <v>67000</v>
      </c>
      <c r="D124" s="161" t="s">
        <v>2242</v>
      </c>
      <c r="E124" s="164">
        <f>_xlfn.FLOOR.MATH(C124,1)</f>
        <v>67000</v>
      </c>
      <c r="F124" s="161" t="s">
        <v>2241</v>
      </c>
      <c r="G124" s="164">
        <f>_xlfn.FLOOR.MATH(((C124-E124)*10), 1)</f>
        <v>0</v>
      </c>
      <c r="H124" s="161" t="s">
        <v>2240</v>
      </c>
      <c r="I124" s="164">
        <f>((C124-E124)*10-G124)*10</f>
        <v>0</v>
      </c>
      <c r="J124" s="161" t="s">
        <v>2239</v>
      </c>
      <c r="K124" s="163">
        <f>_xlfn.FLOOR.MATH(C124/'[1]Mark Conv'!$E$5,0.01)</f>
        <v>2680</v>
      </c>
      <c r="L124" s="128"/>
      <c r="M124" s="128"/>
      <c r="N124" s="128"/>
      <c r="O124" s="128"/>
      <c r="P124" s="128"/>
      <c r="Q124" s="128"/>
      <c r="R124" s="128"/>
      <c r="S124" s="128"/>
      <c r="T124" s="128"/>
    </row>
    <row r="125" spans="1:20" x14ac:dyDescent="0.25">
      <c r="A125" s="161" t="str">
        <f>'[1]Magic Number Crunch'!A124</f>
        <v>Cloak Of Many Fashions</v>
      </c>
      <c r="B125" s="162">
        <f>'[1]Magic Number Crunch'!L124</f>
        <v>75</v>
      </c>
      <c r="C125" s="163">
        <f>B125*$N$6*$N$11</f>
        <v>75</v>
      </c>
      <c r="D125" s="161" t="s">
        <v>2242</v>
      </c>
      <c r="E125" s="164">
        <f>_xlfn.FLOOR.MATH(C125,1)</f>
        <v>75</v>
      </c>
      <c r="F125" s="161" t="s">
        <v>2241</v>
      </c>
      <c r="G125" s="164">
        <f>_xlfn.FLOOR.MATH(((C125-E125)*10), 1)</f>
        <v>0</v>
      </c>
      <c r="H125" s="161" t="s">
        <v>2240</v>
      </c>
      <c r="I125" s="164">
        <f>((C125-E125)*10-G125)*10</f>
        <v>0</v>
      </c>
      <c r="J125" s="161" t="s">
        <v>2239</v>
      </c>
      <c r="K125" s="163">
        <f>_xlfn.FLOOR.MATH(C125/'[1]Mark Conv'!$E$5,0.01)</f>
        <v>3</v>
      </c>
      <c r="L125" s="128"/>
      <c r="M125" s="128"/>
      <c r="N125" s="128"/>
      <c r="O125" s="128"/>
      <c r="P125" s="128"/>
      <c r="Q125" s="128"/>
      <c r="R125" s="128"/>
      <c r="S125" s="128"/>
      <c r="T125" s="128"/>
    </row>
    <row r="126" spans="1:20" x14ac:dyDescent="0.25">
      <c r="A126" s="161" t="str">
        <f>'[1]Magic Number Crunch'!A125</f>
        <v>Cloak Of Protection</v>
      </c>
      <c r="B126" s="162">
        <f>'[1]Magic Number Crunch'!L125</f>
        <v>1950</v>
      </c>
      <c r="C126" s="163">
        <f>B126*$N$6*$N$11</f>
        <v>1950</v>
      </c>
      <c r="D126" s="161" t="s">
        <v>2242</v>
      </c>
      <c r="E126" s="164">
        <f>_xlfn.FLOOR.MATH(C126,1)</f>
        <v>1950</v>
      </c>
      <c r="F126" s="161" t="s">
        <v>2241</v>
      </c>
      <c r="G126" s="164">
        <f>_xlfn.FLOOR.MATH(((C126-E126)*10), 1)</f>
        <v>0</v>
      </c>
      <c r="H126" s="161" t="s">
        <v>2240</v>
      </c>
      <c r="I126" s="164">
        <f>((C126-E126)*10-G126)*10</f>
        <v>0</v>
      </c>
      <c r="J126" s="161" t="s">
        <v>2239</v>
      </c>
      <c r="K126" s="163">
        <f>_xlfn.FLOOR.MATH(C126/'[1]Mark Conv'!$E$5,0.01)</f>
        <v>78</v>
      </c>
      <c r="L126" s="128"/>
      <c r="M126" s="128"/>
      <c r="N126" s="128"/>
      <c r="O126" s="128"/>
      <c r="P126" s="128"/>
      <c r="Q126" s="128"/>
      <c r="R126" s="128"/>
      <c r="S126" s="128"/>
      <c r="T126" s="128"/>
    </row>
    <row r="127" spans="1:20" x14ac:dyDescent="0.25">
      <c r="A127" s="161" t="str">
        <f>'[1]Magic Number Crunch'!A126</f>
        <v>Cloak Of The Bat</v>
      </c>
      <c r="B127" s="162">
        <f>'[1]Magic Number Crunch'!L126</f>
        <v>5300</v>
      </c>
      <c r="C127" s="163">
        <f>B127*$N$6*$N$11</f>
        <v>5300</v>
      </c>
      <c r="D127" s="161" t="s">
        <v>2242</v>
      </c>
      <c r="E127" s="164">
        <f>_xlfn.FLOOR.MATH(C127,1)</f>
        <v>5300</v>
      </c>
      <c r="F127" s="161" t="s">
        <v>2241</v>
      </c>
      <c r="G127" s="164">
        <f>_xlfn.FLOOR.MATH(((C127-E127)*10), 1)</f>
        <v>0</v>
      </c>
      <c r="H127" s="161" t="s">
        <v>2240</v>
      </c>
      <c r="I127" s="164">
        <f>((C127-E127)*10-G127)*10</f>
        <v>0</v>
      </c>
      <c r="J127" s="161" t="s">
        <v>2239</v>
      </c>
      <c r="K127" s="163">
        <f>_xlfn.FLOOR.MATH(C127/'[1]Mark Conv'!$E$5,0.01)</f>
        <v>212</v>
      </c>
      <c r="L127" s="128"/>
      <c r="M127" s="128"/>
      <c r="N127" s="128"/>
      <c r="O127" s="128"/>
      <c r="P127" s="128"/>
      <c r="Q127" s="128"/>
      <c r="R127" s="128"/>
      <c r="S127" s="128"/>
      <c r="T127" s="128"/>
    </row>
    <row r="128" spans="1:20" x14ac:dyDescent="0.25">
      <c r="A128" s="161" t="str">
        <f>'[1]Magic Number Crunch'!A127</f>
        <v>Cloak Of The Manta Ray</v>
      </c>
      <c r="B128" s="162">
        <f>'[1]Magic Number Crunch'!L127</f>
        <v>3175</v>
      </c>
      <c r="C128" s="163">
        <f>B128*$N$6*$N$11</f>
        <v>3175</v>
      </c>
      <c r="D128" s="161" t="s">
        <v>2242</v>
      </c>
      <c r="E128" s="164">
        <f>_xlfn.FLOOR.MATH(C128,1)</f>
        <v>3175</v>
      </c>
      <c r="F128" s="161" t="s">
        <v>2241</v>
      </c>
      <c r="G128" s="164">
        <f>_xlfn.FLOOR.MATH(((C128-E128)*10), 1)</f>
        <v>0</v>
      </c>
      <c r="H128" s="161" t="s">
        <v>2240</v>
      </c>
      <c r="I128" s="164">
        <f>((C128-E128)*10-G128)*10</f>
        <v>0</v>
      </c>
      <c r="J128" s="161" t="s">
        <v>2239</v>
      </c>
      <c r="K128" s="163">
        <f>_xlfn.FLOOR.MATH(C128/'[1]Mark Conv'!$E$5,0.01)</f>
        <v>127</v>
      </c>
      <c r="L128" s="128"/>
      <c r="M128" s="128"/>
      <c r="N128" s="128"/>
      <c r="O128" s="128"/>
      <c r="P128" s="128"/>
      <c r="Q128" s="128"/>
      <c r="R128" s="128"/>
      <c r="S128" s="128"/>
      <c r="T128" s="128"/>
    </row>
    <row r="129" spans="1:20" x14ac:dyDescent="0.25">
      <c r="A129" s="161" t="str">
        <f>'[1]Magic Number Crunch'!A128</f>
        <v>Clockwork Amulet</v>
      </c>
      <c r="B129" s="162">
        <f>'[1]Magic Number Crunch'!L128</f>
        <v>80</v>
      </c>
      <c r="C129" s="163">
        <f>B129*$N$6*$N$11</f>
        <v>80</v>
      </c>
      <c r="D129" s="161" t="s">
        <v>2242</v>
      </c>
      <c r="E129" s="164">
        <f>_xlfn.FLOOR.MATH(C129,1)</f>
        <v>80</v>
      </c>
      <c r="F129" s="161" t="s">
        <v>2241</v>
      </c>
      <c r="G129" s="164">
        <f>_xlfn.FLOOR.MATH(((C129-E129)*10), 1)</f>
        <v>0</v>
      </c>
      <c r="H129" s="161" t="s">
        <v>2240</v>
      </c>
      <c r="I129" s="164">
        <f>((C129-E129)*10-G129)*10</f>
        <v>0</v>
      </c>
      <c r="J129" s="161" t="s">
        <v>2239</v>
      </c>
      <c r="K129" s="163">
        <f>_xlfn.FLOOR.MATH(C129/'[1]Mark Conv'!$E$5,0.01)</f>
        <v>3.2</v>
      </c>
      <c r="L129" s="128"/>
      <c r="M129" s="128"/>
      <c r="N129" s="128"/>
      <c r="O129" s="128"/>
      <c r="P129" s="128"/>
      <c r="Q129" s="128"/>
      <c r="R129" s="128"/>
      <c r="S129" s="128"/>
      <c r="T129" s="128"/>
    </row>
    <row r="130" spans="1:20" x14ac:dyDescent="0.25">
      <c r="A130" s="161" t="str">
        <f>'[1]Magic Number Crunch'!A129</f>
        <v>Clothes Of Mending</v>
      </c>
      <c r="B130" s="162">
        <f>'[1]Magic Number Crunch'!L129</f>
        <v>55</v>
      </c>
      <c r="C130" s="163">
        <f>B130*$N$6*$N$11</f>
        <v>55</v>
      </c>
      <c r="D130" s="161" t="s">
        <v>2242</v>
      </c>
      <c r="E130" s="164">
        <f>_xlfn.FLOOR.MATH(C130,1)</f>
        <v>55</v>
      </c>
      <c r="F130" s="161" t="s">
        <v>2241</v>
      </c>
      <c r="G130" s="164">
        <f>_xlfn.FLOOR.MATH(((C130-E130)*10), 1)</f>
        <v>0</v>
      </c>
      <c r="H130" s="161" t="s">
        <v>2240</v>
      </c>
      <c r="I130" s="164">
        <f>((C130-E130)*10-G130)*10</f>
        <v>0</v>
      </c>
      <c r="J130" s="161" t="s">
        <v>2239</v>
      </c>
      <c r="K130" s="163">
        <f>_xlfn.FLOOR.MATH(C130/'[1]Mark Conv'!$E$5,0.01)</f>
        <v>2.2000000000000002</v>
      </c>
      <c r="L130" s="128"/>
      <c r="M130" s="128"/>
      <c r="N130" s="128"/>
      <c r="O130" s="128"/>
      <c r="P130" s="128"/>
      <c r="Q130" s="128"/>
      <c r="R130" s="128"/>
      <c r="S130" s="128"/>
      <c r="T130" s="128"/>
    </row>
    <row r="131" spans="1:20" x14ac:dyDescent="0.25">
      <c r="A131" s="161" t="str">
        <f>'[1]Magic Number Crunch'!A130</f>
        <v>Coiling Grasp Tattoo</v>
      </c>
      <c r="B131" s="162">
        <f>'[1]Magic Number Crunch'!L130</f>
        <v>325.25</v>
      </c>
      <c r="C131" s="163">
        <f>B131*$N$6*$N$11</f>
        <v>325.25</v>
      </c>
      <c r="D131" s="161" t="s">
        <v>2242</v>
      </c>
      <c r="E131" s="164">
        <f>_xlfn.FLOOR.MATH(C131,1)</f>
        <v>325</v>
      </c>
      <c r="F131" s="161" t="s">
        <v>2241</v>
      </c>
      <c r="G131" s="164">
        <f>_xlfn.FLOOR.MATH(((C131-E131)*10), 1)</f>
        <v>2</v>
      </c>
      <c r="H131" s="161" t="s">
        <v>2240</v>
      </c>
      <c r="I131" s="164">
        <f>((C131-E131)*10-G131)*10</f>
        <v>5</v>
      </c>
      <c r="J131" s="161" t="s">
        <v>2239</v>
      </c>
      <c r="K131" s="163">
        <f>_xlfn.FLOOR.MATH(C131/'[1]Mark Conv'!$E$5,0.01)</f>
        <v>13.01</v>
      </c>
      <c r="L131" s="128"/>
      <c r="M131" s="128"/>
      <c r="N131" s="128"/>
      <c r="O131" s="128"/>
      <c r="P131" s="128"/>
      <c r="Q131" s="128"/>
      <c r="R131" s="128"/>
      <c r="S131" s="128"/>
      <c r="T131" s="128"/>
    </row>
    <row r="132" spans="1:20" x14ac:dyDescent="0.25">
      <c r="A132" s="161" t="str">
        <f>'[1]Magic Number Crunch'!A131</f>
        <v>Coin of Delving</v>
      </c>
      <c r="B132" s="162">
        <f>'[1]Magic Number Crunch'!L131</f>
        <v>55</v>
      </c>
      <c r="C132" s="163">
        <f>B132*$N$6*$N$11</f>
        <v>55</v>
      </c>
      <c r="D132" s="161" t="s">
        <v>2242</v>
      </c>
      <c r="E132" s="164">
        <f>_xlfn.FLOOR.MATH(C132,1)</f>
        <v>55</v>
      </c>
      <c r="F132" s="161" t="s">
        <v>2241</v>
      </c>
      <c r="G132" s="164">
        <f>_xlfn.FLOOR.MATH(((C132-E132)*10), 1)</f>
        <v>0</v>
      </c>
      <c r="H132" s="161" t="s">
        <v>2240</v>
      </c>
      <c r="I132" s="164">
        <f>((C132-E132)*10-G132)*10</f>
        <v>0</v>
      </c>
      <c r="J132" s="161" t="s">
        <v>2239</v>
      </c>
      <c r="K132" s="163">
        <f>_xlfn.FLOOR.MATH(C132/'[1]Mark Conv'!$E$5,0.01)</f>
        <v>2.2000000000000002</v>
      </c>
      <c r="L132" s="128"/>
      <c r="M132" s="128"/>
      <c r="N132" s="128"/>
      <c r="O132" s="128"/>
      <c r="P132" s="128"/>
      <c r="Q132" s="128"/>
      <c r="R132" s="128"/>
      <c r="S132" s="128"/>
      <c r="T132" s="128"/>
    </row>
    <row r="133" spans="1:20" x14ac:dyDescent="0.25">
      <c r="A133" s="161" t="str">
        <f>'[1]Magic Number Crunch'!A132</f>
        <v>Conch Of Teleportation</v>
      </c>
      <c r="B133" s="162">
        <f>'[1]Magic Number Crunch'!L132</f>
        <v>16550.125</v>
      </c>
      <c r="C133" s="163">
        <f>B133*$N$6*$N$11</f>
        <v>16550.125</v>
      </c>
      <c r="D133" s="161" t="s">
        <v>2242</v>
      </c>
      <c r="E133" s="164">
        <f>_xlfn.FLOOR.MATH(C133,1)</f>
        <v>16550</v>
      </c>
      <c r="F133" s="161" t="s">
        <v>2241</v>
      </c>
      <c r="G133" s="164">
        <f>_xlfn.FLOOR.MATH(((C133-E133)*10), 1)</f>
        <v>1</v>
      </c>
      <c r="H133" s="161" t="s">
        <v>2240</v>
      </c>
      <c r="I133" s="164">
        <f>((C133-E133)*10-G133)*10</f>
        <v>2.5</v>
      </c>
      <c r="J133" s="161" t="s">
        <v>2239</v>
      </c>
      <c r="K133" s="163">
        <f>_xlfn.FLOOR.MATH(C133/'[1]Mark Conv'!$E$5,0.01)</f>
        <v>662</v>
      </c>
      <c r="L133" s="128"/>
      <c r="M133" s="128"/>
      <c r="N133" s="128"/>
      <c r="O133" s="128"/>
      <c r="P133" s="128"/>
      <c r="Q133" s="128"/>
      <c r="R133" s="128"/>
      <c r="S133" s="128"/>
      <c r="T133" s="128"/>
    </row>
    <row r="134" spans="1:20" x14ac:dyDescent="0.25">
      <c r="A134" s="161" t="str">
        <f>'[1]Magic Number Crunch'!A133</f>
        <v>Corpse Slayer</v>
      </c>
      <c r="B134" s="162">
        <f>'[1]Magic Number Crunch'!L133</f>
        <v>4087.625</v>
      </c>
      <c r="C134" s="163">
        <f>B134*$N$6*$N$11</f>
        <v>4087.625</v>
      </c>
      <c r="D134" s="161" t="s">
        <v>2242</v>
      </c>
      <c r="E134" s="164">
        <f>_xlfn.FLOOR.MATH(C134,1)</f>
        <v>4087</v>
      </c>
      <c r="F134" s="161" t="s">
        <v>2241</v>
      </c>
      <c r="G134" s="164">
        <f>_xlfn.FLOOR.MATH(((C134-E134)*10), 1)</f>
        <v>6</v>
      </c>
      <c r="H134" s="161" t="s">
        <v>2240</v>
      </c>
      <c r="I134" s="164">
        <f>((C134-E134)*10-G134)*10</f>
        <v>2.5</v>
      </c>
      <c r="J134" s="161" t="s">
        <v>2239</v>
      </c>
      <c r="K134" s="163">
        <f>_xlfn.FLOOR.MATH(C134/'[1]Mark Conv'!$E$5,0.01)</f>
        <v>163.5</v>
      </c>
      <c r="L134" s="128"/>
      <c r="M134" s="128"/>
      <c r="N134" s="128"/>
      <c r="O134" s="128"/>
      <c r="P134" s="128"/>
      <c r="Q134" s="128"/>
      <c r="R134" s="128"/>
      <c r="S134" s="128"/>
      <c r="T134" s="128"/>
    </row>
    <row r="135" spans="1:20" x14ac:dyDescent="0.25">
      <c r="A135" s="161" t="str">
        <f>'[1]Magic Number Crunch'!A134</f>
        <v>Crystal Ball</v>
      </c>
      <c r="B135" s="162">
        <f>'[1]Magic Number Crunch'!L134</f>
        <v>46000</v>
      </c>
      <c r="C135" s="163">
        <f>B135*$N$6*$N$11</f>
        <v>46000</v>
      </c>
      <c r="D135" s="161" t="s">
        <v>2242</v>
      </c>
      <c r="E135" s="164">
        <f>_xlfn.FLOOR.MATH(C135,1)</f>
        <v>46000</v>
      </c>
      <c r="F135" s="161" t="s">
        <v>2241</v>
      </c>
      <c r="G135" s="164">
        <f>_xlfn.FLOOR.MATH(((C135-E135)*10), 1)</f>
        <v>0</v>
      </c>
      <c r="H135" s="161" t="s">
        <v>2240</v>
      </c>
      <c r="I135" s="164">
        <f>((C135-E135)*10-G135)*10</f>
        <v>0</v>
      </c>
      <c r="J135" s="161" t="s">
        <v>2239</v>
      </c>
      <c r="K135" s="163">
        <f>_xlfn.FLOOR.MATH(C135/'[1]Mark Conv'!$E$5,0.01)</f>
        <v>1840</v>
      </c>
      <c r="L135" s="128"/>
      <c r="M135" s="128"/>
      <c r="N135" s="128"/>
      <c r="O135" s="128"/>
      <c r="P135" s="128"/>
      <c r="Q135" s="128"/>
      <c r="R135" s="128"/>
      <c r="S135" s="128"/>
      <c r="T135" s="128"/>
    </row>
    <row r="136" spans="1:20" x14ac:dyDescent="0.25">
      <c r="A136" s="161" t="str">
        <f>'[1]Magic Number Crunch'!A135</f>
        <v>Crystal Ball Of Mind Reading</v>
      </c>
      <c r="B136" s="162">
        <f>'[1]Magic Number Crunch'!L135</f>
        <v>81750.25</v>
      </c>
      <c r="C136" s="163">
        <f>B136*$N$6*$N$11</f>
        <v>81750.25</v>
      </c>
      <c r="D136" s="161" t="s">
        <v>2242</v>
      </c>
      <c r="E136" s="164">
        <f>_xlfn.FLOOR.MATH(C136,1)</f>
        <v>81750</v>
      </c>
      <c r="F136" s="161" t="s">
        <v>2241</v>
      </c>
      <c r="G136" s="164">
        <f>_xlfn.FLOOR.MATH(((C136-E136)*10), 1)</f>
        <v>2</v>
      </c>
      <c r="H136" s="161" t="s">
        <v>2240</v>
      </c>
      <c r="I136" s="164">
        <f>((C136-E136)*10-G136)*10</f>
        <v>5</v>
      </c>
      <c r="J136" s="161" t="s">
        <v>2239</v>
      </c>
      <c r="K136" s="163">
        <f>_xlfn.FLOOR.MATH(C136/'[1]Mark Conv'!$E$5,0.01)</f>
        <v>3270.01</v>
      </c>
      <c r="L136" s="128"/>
      <c r="M136" s="128"/>
      <c r="N136" s="128"/>
      <c r="O136" s="128"/>
      <c r="P136" s="128"/>
      <c r="Q136" s="128"/>
      <c r="R136" s="128"/>
      <c r="S136" s="128"/>
      <c r="T136" s="128"/>
    </row>
    <row r="137" spans="1:20" x14ac:dyDescent="0.25">
      <c r="A137" s="161" t="str">
        <f>'[1]Magic Number Crunch'!A136</f>
        <v>Crystal Ball Of Telepathy</v>
      </c>
      <c r="B137" s="162">
        <f>'[1]Magic Number Crunch'!L136</f>
        <v>91250.25</v>
      </c>
      <c r="C137" s="163">
        <f>B137*$N$6*$N$11</f>
        <v>91250.25</v>
      </c>
      <c r="D137" s="161" t="s">
        <v>2242</v>
      </c>
      <c r="E137" s="164">
        <f>_xlfn.FLOOR.MATH(C137,1)</f>
        <v>91250</v>
      </c>
      <c r="F137" s="161" t="s">
        <v>2241</v>
      </c>
      <c r="G137" s="164">
        <f>_xlfn.FLOOR.MATH(((C137-E137)*10), 1)</f>
        <v>2</v>
      </c>
      <c r="H137" s="161" t="s">
        <v>2240</v>
      </c>
      <c r="I137" s="164">
        <f>((C137-E137)*10-G137)*10</f>
        <v>5</v>
      </c>
      <c r="J137" s="161" t="s">
        <v>2239</v>
      </c>
      <c r="K137" s="163">
        <f>_xlfn.FLOOR.MATH(C137/'[1]Mark Conv'!$E$5,0.01)</f>
        <v>3650.01</v>
      </c>
      <c r="L137" s="128"/>
      <c r="M137" s="128"/>
      <c r="N137" s="128"/>
      <c r="O137" s="128"/>
      <c r="P137" s="128"/>
      <c r="Q137" s="128"/>
      <c r="R137" s="128"/>
      <c r="S137" s="128"/>
      <c r="T137" s="128"/>
    </row>
    <row r="138" spans="1:20" x14ac:dyDescent="0.25">
      <c r="A138" s="161" t="str">
        <f>'[1]Magic Number Crunch'!A137</f>
        <v>Crystal Ball Of True Seeing</v>
      </c>
      <c r="B138" s="162">
        <f>'[1]Magic Number Crunch'!L137</f>
        <v>96250.25</v>
      </c>
      <c r="C138" s="163">
        <f>B138*$N$6*$N$11</f>
        <v>96250.25</v>
      </c>
      <c r="D138" s="161" t="s">
        <v>2242</v>
      </c>
      <c r="E138" s="164">
        <f>_xlfn.FLOOR.MATH(C138,1)</f>
        <v>96250</v>
      </c>
      <c r="F138" s="161" t="s">
        <v>2241</v>
      </c>
      <c r="G138" s="164">
        <f>_xlfn.FLOOR.MATH(((C138-E138)*10), 1)</f>
        <v>2</v>
      </c>
      <c r="H138" s="161" t="s">
        <v>2240</v>
      </c>
      <c r="I138" s="164">
        <f>((C138-E138)*10-G138)*10</f>
        <v>5</v>
      </c>
      <c r="J138" s="161" t="s">
        <v>2239</v>
      </c>
      <c r="K138" s="163">
        <f>_xlfn.FLOOR.MATH(C138/'[1]Mark Conv'!$E$5,0.01)</f>
        <v>3850.01</v>
      </c>
      <c r="L138" s="128"/>
      <c r="M138" s="128"/>
      <c r="N138" s="128"/>
      <c r="O138" s="128"/>
      <c r="P138" s="128"/>
      <c r="Q138" s="128"/>
      <c r="R138" s="128"/>
      <c r="S138" s="128"/>
      <c r="T138" s="128"/>
    </row>
    <row r="139" spans="1:20" x14ac:dyDescent="0.25">
      <c r="A139" s="161" t="str">
        <f>'[1]Magic Number Crunch'!A138</f>
        <v>Crystalline Chronicle</v>
      </c>
      <c r="B139" s="162">
        <f>'[1]Magic Number Crunch'!L138</f>
        <v>31250.25</v>
      </c>
      <c r="C139" s="163">
        <f>B139*$N$6*$N$11</f>
        <v>31250.25</v>
      </c>
      <c r="D139" s="161" t="s">
        <v>2242</v>
      </c>
      <c r="E139" s="164">
        <f>_xlfn.FLOOR.MATH(C139,1)</f>
        <v>31250</v>
      </c>
      <c r="F139" s="161" t="s">
        <v>2241</v>
      </c>
      <c r="G139" s="164">
        <f>_xlfn.FLOOR.MATH(((C139-E139)*10), 1)</f>
        <v>2</v>
      </c>
      <c r="H139" s="161" t="s">
        <v>2240</v>
      </c>
      <c r="I139" s="164">
        <f>((C139-E139)*10-G139)*10</f>
        <v>5</v>
      </c>
      <c r="J139" s="161" t="s">
        <v>2239</v>
      </c>
      <c r="K139" s="163">
        <f>_xlfn.FLOOR.MATH(C139/'[1]Mark Conv'!$E$5,0.01)</f>
        <v>1250.01</v>
      </c>
      <c r="L139" s="128"/>
      <c r="M139" s="128"/>
      <c r="N139" s="128"/>
      <c r="O139" s="128"/>
      <c r="P139" s="128"/>
      <c r="Q139" s="128"/>
      <c r="R139" s="128"/>
      <c r="S139" s="128"/>
      <c r="T139" s="128"/>
    </row>
    <row r="140" spans="1:20" x14ac:dyDescent="0.25">
      <c r="A140" s="161" t="str">
        <f>'[1]Magic Number Crunch'!A139</f>
        <v>Cube Of Force</v>
      </c>
      <c r="B140" s="162">
        <f>'[1]Magic Number Crunch'!L139</f>
        <v>10500</v>
      </c>
      <c r="C140" s="163">
        <f>B140*$N$6*$N$11</f>
        <v>10500</v>
      </c>
      <c r="D140" s="161" t="s">
        <v>2242</v>
      </c>
      <c r="E140" s="164">
        <f>_xlfn.FLOOR.MATH(C140,1)</f>
        <v>10500</v>
      </c>
      <c r="F140" s="161" t="s">
        <v>2241</v>
      </c>
      <c r="G140" s="164">
        <f>_xlfn.FLOOR.MATH(((C140-E140)*10), 1)</f>
        <v>0</v>
      </c>
      <c r="H140" s="161" t="s">
        <v>2240</v>
      </c>
      <c r="I140" s="164">
        <f>((C140-E140)*10-G140)*10</f>
        <v>0</v>
      </c>
      <c r="J140" s="161" t="s">
        <v>2239</v>
      </c>
      <c r="K140" s="163">
        <f>_xlfn.FLOOR.MATH(C140/'[1]Mark Conv'!$E$5,0.01)</f>
        <v>420</v>
      </c>
      <c r="L140" s="128"/>
      <c r="M140" s="128"/>
      <c r="N140" s="128"/>
      <c r="O140" s="128"/>
      <c r="P140" s="128"/>
      <c r="Q140" s="128"/>
      <c r="R140" s="128"/>
      <c r="S140" s="128"/>
      <c r="T140" s="128"/>
    </row>
    <row r="141" spans="1:20" x14ac:dyDescent="0.25">
      <c r="A141" s="161" t="str">
        <f>'[1]Magic Number Crunch'!A140</f>
        <v>Cubic Gate</v>
      </c>
      <c r="B141" s="162">
        <f>'[1]Magic Number Crunch'!L140</f>
        <v>102000</v>
      </c>
      <c r="C141" s="163">
        <f>B141*$N$6*$N$11</f>
        <v>102000</v>
      </c>
      <c r="D141" s="161" t="s">
        <v>2242</v>
      </c>
      <c r="E141" s="164">
        <f>_xlfn.FLOOR.MATH(C141,1)</f>
        <v>102000</v>
      </c>
      <c r="F141" s="161" t="s">
        <v>2241</v>
      </c>
      <c r="G141" s="164">
        <f>_xlfn.FLOOR.MATH(((C141-E141)*10), 1)</f>
        <v>0</v>
      </c>
      <c r="H141" s="161" t="s">
        <v>2240</v>
      </c>
      <c r="I141" s="164">
        <f>((C141-E141)*10-G141)*10</f>
        <v>0</v>
      </c>
      <c r="J141" s="161" t="s">
        <v>2239</v>
      </c>
      <c r="K141" s="163">
        <f>_xlfn.FLOOR.MATH(C141/'[1]Mark Conv'!$E$5,0.01)</f>
        <v>4080</v>
      </c>
      <c r="L141" s="128"/>
      <c r="M141" s="128"/>
      <c r="N141" s="128"/>
      <c r="O141" s="128"/>
      <c r="P141" s="128"/>
      <c r="Q141" s="128"/>
      <c r="R141" s="128"/>
      <c r="S141" s="128"/>
      <c r="T141" s="128"/>
    </row>
    <row r="142" spans="1:20" x14ac:dyDescent="0.25">
      <c r="A142" s="161" t="str">
        <f>'[1]Magic Number Crunch'!A141</f>
        <v>Cursed Luckstone</v>
      </c>
      <c r="B142" s="162">
        <f>'[1]Magic Number Crunch'!L141</f>
        <v>287.625</v>
      </c>
      <c r="C142" s="163">
        <f>B142*$N$6*$N$11</f>
        <v>287.625</v>
      </c>
      <c r="D142" s="161" t="s">
        <v>2242</v>
      </c>
      <c r="E142" s="164">
        <f>_xlfn.FLOOR.MATH(C142,1)</f>
        <v>287</v>
      </c>
      <c r="F142" s="161" t="s">
        <v>2241</v>
      </c>
      <c r="G142" s="164">
        <f>_xlfn.FLOOR.MATH(((C142-E142)*10), 1)</f>
        <v>6</v>
      </c>
      <c r="H142" s="161" t="s">
        <v>2240</v>
      </c>
      <c r="I142" s="164">
        <f>((C142-E142)*10-G142)*10</f>
        <v>2.5</v>
      </c>
      <c r="J142" s="161" t="s">
        <v>2239</v>
      </c>
      <c r="K142" s="163">
        <f>_xlfn.FLOOR.MATH(C142/'[1]Mark Conv'!$E$5,0.01)</f>
        <v>11.5</v>
      </c>
      <c r="L142" s="128"/>
      <c r="M142" s="128"/>
      <c r="N142" s="128"/>
      <c r="O142" s="128"/>
      <c r="P142" s="128"/>
      <c r="Q142" s="128"/>
      <c r="R142" s="128"/>
      <c r="S142" s="128"/>
      <c r="T142" s="128"/>
    </row>
    <row r="143" spans="1:20" x14ac:dyDescent="0.25">
      <c r="A143" s="161" t="str">
        <f>'[1]Magic Number Crunch'!A142</f>
        <v>Daern's Instant Fortress</v>
      </c>
      <c r="B143" s="162">
        <f>'[1]Magic Number Crunch'!L142</f>
        <v>40000</v>
      </c>
      <c r="C143" s="163">
        <f>B143*$N$6*$N$11</f>
        <v>40000</v>
      </c>
      <c r="D143" s="161" t="s">
        <v>2242</v>
      </c>
      <c r="E143" s="164">
        <f>_xlfn.FLOOR.MATH(C143,1)</f>
        <v>40000</v>
      </c>
      <c r="F143" s="161" t="s">
        <v>2241</v>
      </c>
      <c r="G143" s="164">
        <f>_xlfn.FLOOR.MATH(((C143-E143)*10), 1)</f>
        <v>0</v>
      </c>
      <c r="H143" s="161" t="s">
        <v>2240</v>
      </c>
      <c r="I143" s="164">
        <f>((C143-E143)*10-G143)*10</f>
        <v>0</v>
      </c>
      <c r="J143" s="161" t="s">
        <v>2239</v>
      </c>
      <c r="K143" s="163">
        <f>_xlfn.FLOOR.MATH(C143/'[1]Mark Conv'!$E$5,0.01)</f>
        <v>1600</v>
      </c>
      <c r="L143" s="128"/>
      <c r="M143" s="128"/>
      <c r="N143" s="128"/>
      <c r="O143" s="128"/>
      <c r="P143" s="128"/>
      <c r="Q143" s="128"/>
      <c r="R143" s="128"/>
      <c r="S143" s="128"/>
      <c r="T143" s="128"/>
    </row>
    <row r="144" spans="1:20" x14ac:dyDescent="0.25">
      <c r="A144" s="161" t="str">
        <f>'[1]Magic Number Crunch'!A143</f>
        <v>Dagger Of Blindsight</v>
      </c>
      <c r="B144" s="162">
        <f>'[1]Magic Number Crunch'!L143</f>
        <v>6875.25</v>
      </c>
      <c r="C144" s="163">
        <f>B144*$N$6*$N$11</f>
        <v>6875.25</v>
      </c>
      <c r="D144" s="161" t="s">
        <v>2242</v>
      </c>
      <c r="E144" s="164">
        <f>_xlfn.FLOOR.MATH(C144,1)</f>
        <v>6875</v>
      </c>
      <c r="F144" s="161" t="s">
        <v>2241</v>
      </c>
      <c r="G144" s="164">
        <f>_xlfn.FLOOR.MATH(((C144-E144)*10), 1)</f>
        <v>2</v>
      </c>
      <c r="H144" s="161" t="s">
        <v>2240</v>
      </c>
      <c r="I144" s="164">
        <f>((C144-E144)*10-G144)*10</f>
        <v>5</v>
      </c>
      <c r="J144" s="161" t="s">
        <v>2239</v>
      </c>
      <c r="K144" s="163">
        <f>_xlfn.FLOOR.MATH(C144/'[1]Mark Conv'!$E$5,0.01)</f>
        <v>275.01</v>
      </c>
      <c r="L144" s="128"/>
      <c r="M144" s="128"/>
      <c r="N144" s="128"/>
      <c r="O144" s="128"/>
      <c r="P144" s="128"/>
      <c r="Q144" s="128"/>
      <c r="R144" s="128"/>
      <c r="S144" s="128"/>
      <c r="T144" s="128"/>
    </row>
    <row r="145" spans="1:20" x14ac:dyDescent="0.25">
      <c r="A145" s="161" t="str">
        <f>'[1]Magic Number Crunch'!A144</f>
        <v>Dagger Of Venom</v>
      </c>
      <c r="B145" s="162">
        <f>'[1]Magic Number Crunch'!L144</f>
        <v>2000</v>
      </c>
      <c r="C145" s="163">
        <f>B145*$N$6*$N$11</f>
        <v>2000</v>
      </c>
      <c r="D145" s="161" t="s">
        <v>2242</v>
      </c>
      <c r="E145" s="164">
        <f>_xlfn.FLOOR.MATH(C145,1)</f>
        <v>2000</v>
      </c>
      <c r="F145" s="161" t="s">
        <v>2241</v>
      </c>
      <c r="G145" s="164">
        <f>_xlfn.FLOOR.MATH(((C145-E145)*10), 1)</f>
        <v>0</v>
      </c>
      <c r="H145" s="161" t="s">
        <v>2240</v>
      </c>
      <c r="I145" s="164">
        <f>((C145-E145)*10-G145)*10</f>
        <v>0</v>
      </c>
      <c r="J145" s="161" t="s">
        <v>2239</v>
      </c>
      <c r="K145" s="163">
        <f>_xlfn.FLOOR.MATH(C145/'[1]Mark Conv'!$E$5,0.01)</f>
        <v>80</v>
      </c>
      <c r="L145" s="128"/>
      <c r="M145" s="128"/>
      <c r="N145" s="128"/>
      <c r="O145" s="128"/>
      <c r="P145" s="128"/>
      <c r="Q145" s="128"/>
      <c r="R145" s="128"/>
      <c r="S145" s="128"/>
      <c r="T145" s="128"/>
    </row>
    <row r="146" spans="1:20" x14ac:dyDescent="0.25">
      <c r="A146" s="161" t="str">
        <f>'[1]Magic Number Crunch'!A145</f>
        <v>Dancing Sword (any sword)</v>
      </c>
      <c r="B146" s="162">
        <f>'[1]Magic Number Crunch'!L145</f>
        <v>6000</v>
      </c>
      <c r="C146" s="163">
        <f>B146*$N$6*$N$11</f>
        <v>6000</v>
      </c>
      <c r="D146" s="161" t="s">
        <v>2242</v>
      </c>
      <c r="E146" s="164">
        <f>_xlfn.FLOOR.MATH(C146,1)</f>
        <v>6000</v>
      </c>
      <c r="F146" s="161" t="s">
        <v>2241</v>
      </c>
      <c r="G146" s="164">
        <f>_xlfn.FLOOR.MATH(((C146-E146)*10), 1)</f>
        <v>0</v>
      </c>
      <c r="H146" s="161" t="s">
        <v>2240</v>
      </c>
      <c r="I146" s="164">
        <f>((C146-E146)*10-G146)*10</f>
        <v>0</v>
      </c>
      <c r="J146" s="161" t="s">
        <v>2239</v>
      </c>
      <c r="K146" s="163">
        <f>_xlfn.FLOOR.MATH(C146/'[1]Mark Conv'!$E$5,0.01)</f>
        <v>240</v>
      </c>
      <c r="L146" s="128"/>
      <c r="M146" s="128"/>
      <c r="N146" s="128"/>
      <c r="O146" s="128"/>
      <c r="P146" s="128"/>
      <c r="Q146" s="128"/>
      <c r="R146" s="128"/>
      <c r="S146" s="128"/>
      <c r="T146" s="128"/>
    </row>
    <row r="147" spans="1:20" x14ac:dyDescent="0.25">
      <c r="A147" s="161" t="str">
        <f>'[1]Magic Number Crunch'!A146</f>
        <v>Danoth's Visor</v>
      </c>
      <c r="B147" s="162">
        <f>'[1]Magic Number Crunch'!L146</f>
        <v>112500.5</v>
      </c>
      <c r="C147" s="163">
        <f>B147*$N$6*$N$11</f>
        <v>112500.5</v>
      </c>
      <c r="D147" s="161" t="s">
        <v>2242</v>
      </c>
      <c r="E147" s="164">
        <f>_xlfn.FLOOR.MATH(C147,1)</f>
        <v>112500</v>
      </c>
      <c r="F147" s="161" t="s">
        <v>2241</v>
      </c>
      <c r="G147" s="164">
        <f>_xlfn.FLOOR.MATH(((C147-E147)*10), 1)</f>
        <v>5</v>
      </c>
      <c r="H147" s="161" t="s">
        <v>2240</v>
      </c>
      <c r="I147" s="164">
        <f>((C147-E147)*10-G147)*10</f>
        <v>0</v>
      </c>
      <c r="J147" s="161" t="s">
        <v>2239</v>
      </c>
      <c r="K147" s="163">
        <f>_xlfn.FLOOR.MATH(C147/'[1]Mark Conv'!$E$5,0.01)</f>
        <v>4500.0200000000004</v>
      </c>
      <c r="L147" s="128"/>
      <c r="M147" s="128"/>
      <c r="N147" s="128"/>
      <c r="O147" s="128"/>
      <c r="P147" s="128"/>
      <c r="Q147" s="128"/>
      <c r="R147" s="128"/>
      <c r="S147" s="128"/>
      <c r="T147" s="128"/>
    </row>
    <row r="148" spans="1:20" x14ac:dyDescent="0.25">
      <c r="A148" s="161" t="str">
        <f>'[1]Magic Number Crunch'!A147</f>
        <v>Dark Shard Amulet</v>
      </c>
      <c r="B148" s="162">
        <f>'[1]Magic Number Crunch'!L147</f>
        <v>67.5</v>
      </c>
      <c r="C148" s="163">
        <f>B148*$N$6*$N$11</f>
        <v>67.5</v>
      </c>
      <c r="D148" s="161" t="s">
        <v>2242</v>
      </c>
      <c r="E148" s="164">
        <f>_xlfn.FLOOR.MATH(C148,1)</f>
        <v>67</v>
      </c>
      <c r="F148" s="161" t="s">
        <v>2241</v>
      </c>
      <c r="G148" s="164">
        <f>_xlfn.FLOOR.MATH(((C148-E148)*10), 1)</f>
        <v>5</v>
      </c>
      <c r="H148" s="161" t="s">
        <v>2240</v>
      </c>
      <c r="I148" s="164">
        <f>((C148-E148)*10-G148)*10</f>
        <v>0</v>
      </c>
      <c r="J148" s="161" t="s">
        <v>2239</v>
      </c>
      <c r="K148" s="163">
        <f>_xlfn.FLOOR.MATH(C148/'[1]Mark Conv'!$E$5,0.01)</f>
        <v>2.7</v>
      </c>
      <c r="L148" s="128"/>
      <c r="M148" s="128"/>
      <c r="N148" s="128"/>
      <c r="O148" s="128"/>
      <c r="P148" s="128"/>
      <c r="Q148" s="128"/>
      <c r="R148" s="128"/>
      <c r="S148" s="128"/>
      <c r="T148" s="128"/>
    </row>
    <row r="149" spans="1:20" x14ac:dyDescent="0.25">
      <c r="A149" s="161" t="str">
        <f>'[1]Magic Number Crunch'!A148</f>
        <v>Dawnbringer (longsword)</v>
      </c>
      <c r="B149" s="162">
        <f>'[1]Magic Number Crunch'!L148</f>
        <v>84750.25</v>
      </c>
      <c r="C149" s="163">
        <f>B149*$N$6*$N$11</f>
        <v>84750.25</v>
      </c>
      <c r="D149" s="161" t="s">
        <v>2242</v>
      </c>
      <c r="E149" s="164">
        <f>_xlfn.FLOOR.MATH(C149,1)</f>
        <v>84750</v>
      </c>
      <c r="F149" s="161" t="s">
        <v>2241</v>
      </c>
      <c r="G149" s="164">
        <f>_xlfn.FLOOR.MATH(((C149-E149)*10), 1)</f>
        <v>2</v>
      </c>
      <c r="H149" s="161" t="s">
        <v>2240</v>
      </c>
      <c r="I149" s="164">
        <f>((C149-E149)*10-G149)*10</f>
        <v>5</v>
      </c>
      <c r="J149" s="161" t="s">
        <v>2239</v>
      </c>
      <c r="K149" s="163">
        <f>_xlfn.FLOOR.MATH(C149/'[1]Mark Conv'!$E$5,0.01)</f>
        <v>3390.01</v>
      </c>
      <c r="L149" s="128"/>
      <c r="M149" s="128"/>
      <c r="N149" s="128"/>
      <c r="O149" s="128"/>
      <c r="P149" s="128"/>
      <c r="Q149" s="128"/>
      <c r="R149" s="128"/>
      <c r="S149" s="128"/>
      <c r="T149" s="128"/>
    </row>
    <row r="150" spans="1:20" x14ac:dyDescent="0.25">
      <c r="A150" s="161" t="str">
        <f>'[1]Magic Number Crunch'!A149</f>
        <v>Decanter Of Endless Water</v>
      </c>
      <c r="B150" s="162">
        <f>'[1]Magic Number Crunch'!L149</f>
        <v>67650</v>
      </c>
      <c r="C150" s="163">
        <f>B150*$N$6*$N$11</f>
        <v>67650</v>
      </c>
      <c r="D150" s="161" t="s">
        <v>2242</v>
      </c>
      <c r="E150" s="164">
        <f>_xlfn.FLOOR.MATH(C150,1)</f>
        <v>67650</v>
      </c>
      <c r="F150" s="161" t="s">
        <v>2241</v>
      </c>
      <c r="G150" s="164">
        <f>_xlfn.FLOOR.MATH(((C150-E150)*10), 1)</f>
        <v>0</v>
      </c>
      <c r="H150" s="161" t="s">
        <v>2240</v>
      </c>
      <c r="I150" s="164">
        <f>((C150-E150)*10-G150)*10</f>
        <v>0</v>
      </c>
      <c r="J150" s="161" t="s">
        <v>2239</v>
      </c>
      <c r="K150" s="163">
        <f>_xlfn.FLOOR.MATH(C150/'[1]Mark Conv'!$E$5,0.01)</f>
        <v>2706</v>
      </c>
      <c r="L150" s="128"/>
      <c r="M150" s="128"/>
      <c r="N150" s="128"/>
      <c r="O150" s="128"/>
      <c r="P150" s="128"/>
      <c r="Q150" s="128"/>
      <c r="R150" s="128"/>
      <c r="S150" s="128"/>
      <c r="T150" s="128"/>
    </row>
    <row r="151" spans="1:20" x14ac:dyDescent="0.25">
      <c r="A151" s="161" t="str">
        <f>'[1]Magic Number Crunch'!A150</f>
        <v>Deck Of Illusions</v>
      </c>
      <c r="B151" s="162">
        <f>'[1]Magic Number Crunch'!L150</f>
        <v>3285</v>
      </c>
      <c r="C151" s="163">
        <f>B151*$N$6*$N$11</f>
        <v>3285</v>
      </c>
      <c r="D151" s="161" t="s">
        <v>2242</v>
      </c>
      <c r="E151" s="164">
        <f>_xlfn.FLOOR.MATH(C151,1)</f>
        <v>3285</v>
      </c>
      <c r="F151" s="161" t="s">
        <v>2241</v>
      </c>
      <c r="G151" s="164">
        <f>_xlfn.FLOOR.MATH(((C151-E151)*10), 1)</f>
        <v>0</v>
      </c>
      <c r="H151" s="161" t="s">
        <v>2240</v>
      </c>
      <c r="I151" s="164">
        <f>((C151-E151)*10-G151)*10</f>
        <v>0</v>
      </c>
      <c r="J151" s="161" t="s">
        <v>2239</v>
      </c>
      <c r="K151" s="163">
        <f>_xlfn.FLOOR.MATH(C151/'[1]Mark Conv'!$E$5,0.01)</f>
        <v>131.4</v>
      </c>
      <c r="L151" s="128"/>
      <c r="M151" s="128"/>
      <c r="N151" s="128"/>
      <c r="O151" s="128"/>
      <c r="P151" s="128"/>
      <c r="Q151" s="128"/>
      <c r="R151" s="128"/>
      <c r="S151" s="128"/>
      <c r="T151" s="128"/>
    </row>
    <row r="152" spans="1:20" x14ac:dyDescent="0.25">
      <c r="A152" s="161" t="str">
        <f>'[1]Magic Number Crunch'!A151</f>
        <v>Deck Of Many Things</v>
      </c>
      <c r="B152" s="162">
        <f>'[1]Magic Number Crunch'!L151</f>
        <v>156250.25</v>
      </c>
      <c r="C152" s="163">
        <f>B152*$N$6*$N$11</f>
        <v>156250.25</v>
      </c>
      <c r="D152" s="161" t="s">
        <v>2242</v>
      </c>
      <c r="E152" s="164">
        <f>_xlfn.FLOOR.MATH(C152,1)</f>
        <v>156250</v>
      </c>
      <c r="F152" s="161" t="s">
        <v>2241</v>
      </c>
      <c r="G152" s="164">
        <f>_xlfn.FLOOR.MATH(((C152-E152)*10), 1)</f>
        <v>2</v>
      </c>
      <c r="H152" s="161" t="s">
        <v>2240</v>
      </c>
      <c r="I152" s="164">
        <f>((C152-E152)*10-G152)*10</f>
        <v>5</v>
      </c>
      <c r="J152" s="161" t="s">
        <v>2239</v>
      </c>
      <c r="K152" s="163">
        <f>_xlfn.FLOOR.MATH(C152/'[1]Mark Conv'!$E$5,0.01)</f>
        <v>6250.01</v>
      </c>
      <c r="L152" s="128"/>
      <c r="M152" s="128"/>
      <c r="N152" s="128"/>
      <c r="O152" s="128"/>
      <c r="P152" s="128"/>
      <c r="Q152" s="128"/>
      <c r="R152" s="128"/>
      <c r="S152" s="128"/>
      <c r="T152" s="128"/>
    </row>
    <row r="153" spans="1:20" x14ac:dyDescent="0.25">
      <c r="A153" s="161" t="str">
        <f>'[1]Magic Number Crunch'!A152</f>
        <v>Deck Of Several Things</v>
      </c>
      <c r="B153" s="162">
        <f>'[1]Magic Number Crunch'!L152</f>
        <v>112500.5</v>
      </c>
      <c r="C153" s="163">
        <f>B153*$N$6*$N$11</f>
        <v>112500.5</v>
      </c>
      <c r="D153" s="161" t="s">
        <v>2242</v>
      </c>
      <c r="E153" s="164">
        <f>_xlfn.FLOOR.MATH(C153,1)</f>
        <v>112500</v>
      </c>
      <c r="F153" s="161" t="s">
        <v>2241</v>
      </c>
      <c r="G153" s="164">
        <f>_xlfn.FLOOR.MATH(((C153-E153)*10), 1)</f>
        <v>5</v>
      </c>
      <c r="H153" s="161" t="s">
        <v>2240</v>
      </c>
      <c r="I153" s="164">
        <f>((C153-E153)*10-G153)*10</f>
        <v>0</v>
      </c>
      <c r="J153" s="161" t="s">
        <v>2239</v>
      </c>
      <c r="K153" s="163">
        <f>_xlfn.FLOOR.MATH(C153/'[1]Mark Conv'!$E$5,0.01)</f>
        <v>4500.0200000000004</v>
      </c>
      <c r="L153" s="128"/>
      <c r="M153" s="128"/>
      <c r="N153" s="128"/>
      <c r="O153" s="128"/>
      <c r="P153" s="128"/>
      <c r="Q153" s="128"/>
      <c r="R153" s="128"/>
      <c r="S153" s="128"/>
      <c r="T153" s="128"/>
    </row>
    <row r="154" spans="1:20" x14ac:dyDescent="0.25">
      <c r="A154" s="161" t="str">
        <f>'[1]Magic Number Crunch'!A153</f>
        <v>Defender (any sword)</v>
      </c>
      <c r="B154" s="162">
        <f>'[1]Magic Number Crunch'!L153</f>
        <v>39500</v>
      </c>
      <c r="C154" s="163">
        <f>B154*$N$6*$N$11</f>
        <v>39500</v>
      </c>
      <c r="D154" s="161" t="s">
        <v>2242</v>
      </c>
      <c r="E154" s="164">
        <f>_xlfn.FLOOR.MATH(C154,1)</f>
        <v>39500</v>
      </c>
      <c r="F154" s="161" t="s">
        <v>2241</v>
      </c>
      <c r="G154" s="164">
        <f>_xlfn.FLOOR.MATH(((C154-E154)*10), 1)</f>
        <v>0</v>
      </c>
      <c r="H154" s="161" t="s">
        <v>2240</v>
      </c>
      <c r="I154" s="164">
        <f>((C154-E154)*10-G154)*10</f>
        <v>0</v>
      </c>
      <c r="J154" s="161" t="s">
        <v>2239</v>
      </c>
      <c r="K154" s="163">
        <f>_xlfn.FLOOR.MATH(C154/'[1]Mark Conv'!$E$5,0.01)</f>
        <v>1580</v>
      </c>
      <c r="L154" s="128"/>
      <c r="M154" s="128"/>
      <c r="N154" s="128"/>
      <c r="O154" s="128"/>
      <c r="P154" s="128"/>
      <c r="Q154" s="128"/>
      <c r="R154" s="128"/>
      <c r="S154" s="128"/>
      <c r="T154" s="128"/>
    </row>
    <row r="155" spans="1:20" x14ac:dyDescent="0.25">
      <c r="A155" s="161" t="str">
        <f>'[1]Magic Number Crunch'!A154</f>
        <v>Demon Armor (plate) (cursed)</v>
      </c>
      <c r="B155" s="162">
        <f>'[1]Magic Number Crunch'!L154</f>
        <v>19375.125</v>
      </c>
      <c r="C155" s="163">
        <f>B155*$N$6*$N$11</f>
        <v>19375.125</v>
      </c>
      <c r="D155" s="161" t="s">
        <v>2242</v>
      </c>
      <c r="E155" s="164">
        <f>_xlfn.FLOOR.MATH(C155,1)</f>
        <v>19375</v>
      </c>
      <c r="F155" s="161" t="s">
        <v>2241</v>
      </c>
      <c r="G155" s="164">
        <f>_xlfn.FLOOR.MATH(((C155-E155)*10), 1)</f>
        <v>1</v>
      </c>
      <c r="H155" s="161" t="s">
        <v>2240</v>
      </c>
      <c r="I155" s="164">
        <f>((C155-E155)*10-G155)*10</f>
        <v>2.5</v>
      </c>
      <c r="J155" s="161" t="s">
        <v>2239</v>
      </c>
      <c r="K155" s="163">
        <f>_xlfn.FLOOR.MATH(C155/'[1]Mark Conv'!$E$5,0.01)</f>
        <v>775</v>
      </c>
      <c r="L155" s="128"/>
      <c r="M155" s="128"/>
      <c r="N155" s="128"/>
      <c r="O155" s="128"/>
      <c r="P155" s="128"/>
      <c r="Q155" s="128"/>
      <c r="R155" s="128"/>
      <c r="S155" s="128"/>
      <c r="T155" s="128"/>
    </row>
    <row r="156" spans="1:20" x14ac:dyDescent="0.25">
      <c r="A156" s="161" t="str">
        <f>'[1]Magic Number Crunch'!A155</f>
        <v>Devastation Orb (Air)</v>
      </c>
      <c r="B156" s="162">
        <f>'[1]Magic Number Crunch'!L155</f>
        <v>19625.125</v>
      </c>
      <c r="C156" s="163">
        <f>B156*$N$6*$N$11</f>
        <v>19625.125</v>
      </c>
      <c r="D156" s="161" t="s">
        <v>2242</v>
      </c>
      <c r="E156" s="164">
        <f>_xlfn.FLOOR.MATH(C156,1)</f>
        <v>19625</v>
      </c>
      <c r="F156" s="161" t="s">
        <v>2241</v>
      </c>
      <c r="G156" s="164">
        <f>_xlfn.FLOOR.MATH(((C156-E156)*10), 1)</f>
        <v>1</v>
      </c>
      <c r="H156" s="161" t="s">
        <v>2240</v>
      </c>
      <c r="I156" s="164">
        <f>((C156-E156)*10-G156)*10</f>
        <v>2.5</v>
      </c>
      <c r="J156" s="161" t="s">
        <v>2239</v>
      </c>
      <c r="K156" s="163">
        <f>_xlfn.FLOOR.MATH(C156/'[1]Mark Conv'!$E$5,0.01)</f>
        <v>785</v>
      </c>
      <c r="L156" s="128"/>
      <c r="M156" s="128"/>
      <c r="N156" s="128"/>
      <c r="O156" s="128"/>
      <c r="P156" s="128"/>
      <c r="Q156" s="128"/>
      <c r="R156" s="128"/>
      <c r="S156" s="128"/>
      <c r="T156" s="128"/>
    </row>
    <row r="157" spans="1:20" x14ac:dyDescent="0.25">
      <c r="A157" s="161" t="str">
        <f>'[1]Magic Number Crunch'!A156</f>
        <v>Devastation Orb (Earth)</v>
      </c>
      <c r="B157" s="162">
        <f>'[1]Magic Number Crunch'!L156</f>
        <v>21125.125</v>
      </c>
      <c r="C157" s="163">
        <f>B157*$N$6*$N$11</f>
        <v>21125.125</v>
      </c>
      <c r="D157" s="161" t="s">
        <v>2242</v>
      </c>
      <c r="E157" s="164">
        <f>_xlfn.FLOOR.MATH(C157,1)</f>
        <v>21125</v>
      </c>
      <c r="F157" s="161" t="s">
        <v>2241</v>
      </c>
      <c r="G157" s="164">
        <f>_xlfn.FLOOR.MATH(((C157-E157)*10), 1)</f>
        <v>1</v>
      </c>
      <c r="H157" s="161" t="s">
        <v>2240</v>
      </c>
      <c r="I157" s="164">
        <f>((C157-E157)*10-G157)*10</f>
        <v>2.5</v>
      </c>
      <c r="J157" s="161" t="s">
        <v>2239</v>
      </c>
      <c r="K157" s="163">
        <f>_xlfn.FLOOR.MATH(C157/'[1]Mark Conv'!$E$5,0.01)</f>
        <v>845</v>
      </c>
      <c r="L157" s="128"/>
      <c r="M157" s="128"/>
      <c r="N157" s="128"/>
      <c r="O157" s="128"/>
      <c r="P157" s="128"/>
      <c r="Q157" s="128"/>
      <c r="R157" s="128"/>
      <c r="S157" s="128"/>
      <c r="T157" s="128"/>
    </row>
    <row r="158" spans="1:20" x14ac:dyDescent="0.25">
      <c r="A158" s="161" t="str">
        <f>'[1]Magic Number Crunch'!A157</f>
        <v>Devastation Orb (Fire)</v>
      </c>
      <c r="B158" s="162">
        <f>'[1]Magic Number Crunch'!L157</f>
        <v>20375.125</v>
      </c>
      <c r="C158" s="163">
        <f>B158*$N$6*$N$11</f>
        <v>20375.125</v>
      </c>
      <c r="D158" s="161" t="s">
        <v>2242</v>
      </c>
      <c r="E158" s="164">
        <f>_xlfn.FLOOR.MATH(C158,1)</f>
        <v>20375</v>
      </c>
      <c r="F158" s="161" t="s">
        <v>2241</v>
      </c>
      <c r="G158" s="164">
        <f>_xlfn.FLOOR.MATH(((C158-E158)*10), 1)</f>
        <v>1</v>
      </c>
      <c r="H158" s="161" t="s">
        <v>2240</v>
      </c>
      <c r="I158" s="164">
        <f>((C158-E158)*10-G158)*10</f>
        <v>2.5</v>
      </c>
      <c r="J158" s="161" t="s">
        <v>2239</v>
      </c>
      <c r="K158" s="163">
        <f>_xlfn.FLOOR.MATH(C158/'[1]Mark Conv'!$E$5,0.01)</f>
        <v>815</v>
      </c>
      <c r="L158" s="128"/>
      <c r="M158" s="128"/>
      <c r="N158" s="128"/>
      <c r="O158" s="128"/>
      <c r="P158" s="128"/>
      <c r="Q158" s="128"/>
      <c r="R158" s="128"/>
      <c r="S158" s="128"/>
      <c r="T158" s="128"/>
    </row>
    <row r="159" spans="1:20" x14ac:dyDescent="0.25">
      <c r="A159" s="161" t="str">
        <f>'[1]Magic Number Crunch'!A158</f>
        <v>Devastation Orb (Water)</v>
      </c>
      <c r="B159" s="162">
        <f>'[1]Magic Number Crunch'!L158</f>
        <v>20375.125</v>
      </c>
      <c r="C159" s="163">
        <f>B159*$N$6*$N$11</f>
        <v>20375.125</v>
      </c>
      <c r="D159" s="161" t="s">
        <v>2242</v>
      </c>
      <c r="E159" s="164">
        <f>_xlfn.FLOOR.MATH(C159,1)</f>
        <v>20375</v>
      </c>
      <c r="F159" s="161" t="s">
        <v>2241</v>
      </c>
      <c r="G159" s="164">
        <f>_xlfn.FLOOR.MATH(((C159-E159)*10), 1)</f>
        <v>1</v>
      </c>
      <c r="H159" s="161" t="s">
        <v>2240</v>
      </c>
      <c r="I159" s="164">
        <f>((C159-E159)*10-G159)*10</f>
        <v>2.5</v>
      </c>
      <c r="J159" s="161" t="s">
        <v>2239</v>
      </c>
      <c r="K159" s="163">
        <f>_xlfn.FLOOR.MATH(C159/'[1]Mark Conv'!$E$5,0.01)</f>
        <v>815</v>
      </c>
      <c r="L159" s="128"/>
      <c r="M159" s="128"/>
      <c r="N159" s="128"/>
      <c r="O159" s="128"/>
      <c r="P159" s="128"/>
      <c r="Q159" s="128"/>
      <c r="R159" s="128"/>
      <c r="S159" s="128"/>
      <c r="T159" s="128"/>
    </row>
    <row r="160" spans="1:20" x14ac:dyDescent="0.25">
      <c r="A160" s="161" t="str">
        <f>'[1]Magic Number Crunch'!A159</f>
        <v>Devotee's Censer</v>
      </c>
      <c r="B160" s="162">
        <f>'[1]Magic Number Crunch'!L159</f>
        <v>6875.25</v>
      </c>
      <c r="C160" s="163">
        <f>B160*$N$6*$N$11</f>
        <v>6875.25</v>
      </c>
      <c r="D160" s="161" t="s">
        <v>2242</v>
      </c>
      <c r="E160" s="164">
        <f>_xlfn.FLOOR.MATH(C160,1)</f>
        <v>6875</v>
      </c>
      <c r="F160" s="161" t="s">
        <v>2241</v>
      </c>
      <c r="G160" s="164">
        <f>_xlfn.FLOOR.MATH(((C160-E160)*10), 1)</f>
        <v>2</v>
      </c>
      <c r="H160" s="161" t="s">
        <v>2240</v>
      </c>
      <c r="I160" s="164">
        <f>((C160-E160)*10-G160)*10</f>
        <v>5</v>
      </c>
      <c r="J160" s="161" t="s">
        <v>2239</v>
      </c>
      <c r="K160" s="163">
        <f>_xlfn.FLOOR.MATH(C160/'[1]Mark Conv'!$E$5,0.01)</f>
        <v>275.01</v>
      </c>
      <c r="L160" s="128"/>
      <c r="M160" s="128"/>
      <c r="N160" s="128"/>
      <c r="O160" s="128"/>
      <c r="P160" s="128"/>
      <c r="Q160" s="128"/>
      <c r="R160" s="128"/>
      <c r="S160" s="128"/>
      <c r="T160" s="128"/>
    </row>
    <row r="161" spans="1:20" x14ac:dyDescent="0.25">
      <c r="A161" s="161" t="str">
        <f>'[1]Magic Number Crunch'!A160</f>
        <v>Dimensional Loop</v>
      </c>
      <c r="B161" s="162">
        <f>'[1]Magic Number Crunch'!L160</f>
        <v>18625.125</v>
      </c>
      <c r="C161" s="163">
        <f>B161*$N$6*$N$11</f>
        <v>18625.125</v>
      </c>
      <c r="D161" s="161" t="s">
        <v>2242</v>
      </c>
      <c r="E161" s="164">
        <f>_xlfn.FLOOR.MATH(C161,1)</f>
        <v>18625</v>
      </c>
      <c r="F161" s="161" t="s">
        <v>2241</v>
      </c>
      <c r="G161" s="164">
        <f>_xlfn.FLOOR.MATH(((C161-E161)*10), 1)</f>
        <v>1</v>
      </c>
      <c r="H161" s="161" t="s">
        <v>2240</v>
      </c>
      <c r="I161" s="164">
        <f>((C161-E161)*10-G161)*10</f>
        <v>2.5</v>
      </c>
      <c r="J161" s="161" t="s">
        <v>2239</v>
      </c>
      <c r="K161" s="163">
        <f>_xlfn.FLOOR.MATH(C161/'[1]Mark Conv'!$E$5,0.01)</f>
        <v>745</v>
      </c>
      <c r="L161" s="128"/>
      <c r="M161" s="128"/>
      <c r="N161" s="128"/>
      <c r="O161" s="128"/>
      <c r="P161" s="128"/>
      <c r="Q161" s="128"/>
      <c r="R161" s="128"/>
      <c r="S161" s="128"/>
      <c r="T161" s="128"/>
    </row>
    <row r="162" spans="1:20" x14ac:dyDescent="0.25">
      <c r="A162" s="161" t="str">
        <f>'[1]Magic Number Crunch'!A161</f>
        <v>Dimensional Seal</v>
      </c>
      <c r="B162" s="162">
        <f>'[1]Magic Number Crunch'!L161</f>
        <v>112500.5</v>
      </c>
      <c r="C162" s="163">
        <f>B162*$N$6*$N$11</f>
        <v>112500.5</v>
      </c>
      <c r="D162" s="161" t="s">
        <v>2242</v>
      </c>
      <c r="E162" s="164">
        <f>_xlfn.FLOOR.MATH(C162,1)</f>
        <v>112500</v>
      </c>
      <c r="F162" s="161" t="s">
        <v>2241</v>
      </c>
      <c r="G162" s="164">
        <f>_xlfn.FLOOR.MATH(((C162-E162)*10), 1)</f>
        <v>5</v>
      </c>
      <c r="H162" s="161" t="s">
        <v>2240</v>
      </c>
      <c r="I162" s="164">
        <f>((C162-E162)*10-G162)*10</f>
        <v>0</v>
      </c>
      <c r="J162" s="161" t="s">
        <v>2239</v>
      </c>
      <c r="K162" s="163">
        <f>_xlfn.FLOOR.MATH(C162/'[1]Mark Conv'!$E$5,0.01)</f>
        <v>4500.0200000000004</v>
      </c>
      <c r="L162" s="128"/>
      <c r="M162" s="128"/>
      <c r="N162" s="128"/>
      <c r="O162" s="128"/>
      <c r="P162" s="128"/>
      <c r="Q162" s="128"/>
      <c r="R162" s="128"/>
      <c r="S162" s="128"/>
      <c r="T162" s="128"/>
    </row>
    <row r="163" spans="1:20" x14ac:dyDescent="0.25">
      <c r="A163" s="161" t="str">
        <f>'[1]Magic Number Crunch'!A162</f>
        <v>Dimensional Seal</v>
      </c>
      <c r="B163" s="162">
        <f>'[1]Magic Number Crunch'!L162</f>
        <v>112500.5</v>
      </c>
      <c r="C163" s="163">
        <f>B163*$N$6*$N$11</f>
        <v>112500.5</v>
      </c>
      <c r="D163" s="161" t="s">
        <v>2242</v>
      </c>
      <c r="E163" s="164">
        <f>_xlfn.FLOOR.MATH(C163,1)</f>
        <v>112500</v>
      </c>
      <c r="F163" s="161" t="s">
        <v>2241</v>
      </c>
      <c r="G163" s="164">
        <f>_xlfn.FLOOR.MATH(((C163-E163)*10), 1)</f>
        <v>5</v>
      </c>
      <c r="H163" s="161" t="s">
        <v>2240</v>
      </c>
      <c r="I163" s="164">
        <f>((C163-E163)*10-G163)*10</f>
        <v>0</v>
      </c>
      <c r="J163" s="161" t="s">
        <v>2239</v>
      </c>
      <c r="K163" s="163">
        <f>_xlfn.FLOOR.MATH(C163/'[1]Mark Conv'!$E$5,0.01)</f>
        <v>4500.0200000000004</v>
      </c>
      <c r="L163" s="128"/>
      <c r="M163" s="128"/>
      <c r="N163" s="128"/>
      <c r="O163" s="128"/>
      <c r="P163" s="128"/>
      <c r="Q163" s="128"/>
      <c r="R163" s="128"/>
      <c r="S163" s="128"/>
      <c r="T163" s="128"/>
    </row>
    <row r="164" spans="1:20" x14ac:dyDescent="0.25">
      <c r="A164" s="161" t="str">
        <f>'[1]Magic Number Crunch'!A163</f>
        <v>Dimensional Shackles</v>
      </c>
      <c r="B164" s="162">
        <f>'[1]Magic Number Crunch'!L163</f>
        <v>2900</v>
      </c>
      <c r="C164" s="163">
        <f>B164*$N$6*$N$11</f>
        <v>2900</v>
      </c>
      <c r="D164" s="161" t="s">
        <v>2242</v>
      </c>
      <c r="E164" s="164">
        <f>_xlfn.FLOOR.MATH(C164,1)</f>
        <v>2900</v>
      </c>
      <c r="F164" s="161" t="s">
        <v>2241</v>
      </c>
      <c r="G164" s="164">
        <f>_xlfn.FLOOR.MATH(((C164-E164)*10), 1)</f>
        <v>0</v>
      </c>
      <c r="H164" s="161" t="s">
        <v>2240</v>
      </c>
      <c r="I164" s="164">
        <f>((C164-E164)*10-G164)*10</f>
        <v>0</v>
      </c>
      <c r="J164" s="161" t="s">
        <v>2239</v>
      </c>
      <c r="K164" s="163">
        <f>_xlfn.FLOOR.MATH(C164/'[1]Mark Conv'!$E$5,0.01)</f>
        <v>116</v>
      </c>
      <c r="L164" s="128"/>
      <c r="M164" s="128"/>
      <c r="N164" s="128"/>
      <c r="O164" s="128"/>
      <c r="P164" s="128"/>
      <c r="Q164" s="128"/>
      <c r="R164" s="128"/>
      <c r="S164" s="128"/>
      <c r="T164" s="128"/>
    </row>
    <row r="165" spans="1:20" x14ac:dyDescent="0.25">
      <c r="A165" s="161" t="str">
        <f>'[1]Magic Number Crunch'!A164</f>
        <v>Dispelling Stone</v>
      </c>
      <c r="B165" s="162">
        <f>'[1]Magic Number Crunch'!L164</f>
        <v>19125.125</v>
      </c>
      <c r="C165" s="163">
        <f>B165*$N$6*$N$11</f>
        <v>19125.125</v>
      </c>
      <c r="D165" s="161" t="s">
        <v>2242</v>
      </c>
      <c r="E165" s="164">
        <f>_xlfn.FLOOR.MATH(C165,1)</f>
        <v>19125</v>
      </c>
      <c r="F165" s="161" t="s">
        <v>2241</v>
      </c>
      <c r="G165" s="164">
        <f>_xlfn.FLOOR.MATH(((C165-E165)*10), 1)</f>
        <v>1</v>
      </c>
      <c r="H165" s="161" t="s">
        <v>2240</v>
      </c>
      <c r="I165" s="164">
        <f>((C165-E165)*10-G165)*10</f>
        <v>2.5</v>
      </c>
      <c r="J165" s="161" t="s">
        <v>2239</v>
      </c>
      <c r="K165" s="163">
        <f>_xlfn.FLOOR.MATH(C165/'[1]Mark Conv'!$E$5,0.01)</f>
        <v>765</v>
      </c>
      <c r="L165" s="128"/>
      <c r="M165" s="128"/>
      <c r="N165" s="128"/>
      <c r="O165" s="128"/>
      <c r="P165" s="128"/>
      <c r="Q165" s="128"/>
      <c r="R165" s="128"/>
      <c r="S165" s="128"/>
      <c r="T165" s="128"/>
    </row>
    <row r="166" spans="1:20" x14ac:dyDescent="0.25">
      <c r="A166" s="161" t="str">
        <f>'[1]Magic Number Crunch'!A165</f>
        <v>Docent</v>
      </c>
      <c r="B166" s="162">
        <f>'[1]Magic Number Crunch'!L165</f>
        <v>5687.625</v>
      </c>
      <c r="C166" s="163">
        <f>B166*$N$6*$N$11</f>
        <v>5687.625</v>
      </c>
      <c r="D166" s="161" t="s">
        <v>2242</v>
      </c>
      <c r="E166" s="164">
        <f>_xlfn.FLOOR.MATH(C166,1)</f>
        <v>5687</v>
      </c>
      <c r="F166" s="161" t="s">
        <v>2241</v>
      </c>
      <c r="G166" s="164">
        <f>_xlfn.FLOOR.MATH(((C166-E166)*10), 1)</f>
        <v>6</v>
      </c>
      <c r="H166" s="161" t="s">
        <v>2240</v>
      </c>
      <c r="I166" s="164">
        <f>((C166-E166)*10-G166)*10</f>
        <v>2.5</v>
      </c>
      <c r="J166" s="161" t="s">
        <v>2239</v>
      </c>
      <c r="K166" s="163">
        <f>_xlfn.FLOOR.MATH(C166/'[1]Mark Conv'!$E$5,0.01)</f>
        <v>227.5</v>
      </c>
      <c r="L166" s="128"/>
      <c r="M166" s="128"/>
      <c r="N166" s="128"/>
      <c r="O166" s="128"/>
      <c r="P166" s="128"/>
      <c r="Q166" s="128"/>
      <c r="R166" s="128"/>
      <c r="S166" s="128"/>
      <c r="T166" s="128"/>
    </row>
    <row r="167" spans="1:20" x14ac:dyDescent="0.25">
      <c r="A167" s="161" t="str">
        <f>'[1]Magic Number Crunch'!A166</f>
        <v>Docent</v>
      </c>
      <c r="B167" s="162">
        <f>'[1]Magic Number Crunch'!L166</f>
        <v>5687.625</v>
      </c>
      <c r="C167" s="163">
        <f>B167*$N$6*$N$11</f>
        <v>5687.625</v>
      </c>
      <c r="D167" s="161" t="s">
        <v>2242</v>
      </c>
      <c r="E167" s="164">
        <f>_xlfn.FLOOR.MATH(C167,1)</f>
        <v>5687</v>
      </c>
      <c r="F167" s="161" t="s">
        <v>2241</v>
      </c>
      <c r="G167" s="164">
        <f>_xlfn.FLOOR.MATH(((C167-E167)*10), 1)</f>
        <v>6</v>
      </c>
      <c r="H167" s="161" t="s">
        <v>2240</v>
      </c>
      <c r="I167" s="164">
        <f>((C167-E167)*10-G167)*10</f>
        <v>2.5</v>
      </c>
      <c r="J167" s="161" t="s">
        <v>2239</v>
      </c>
      <c r="K167" s="163">
        <f>_xlfn.FLOOR.MATH(C167/'[1]Mark Conv'!$E$5,0.01)</f>
        <v>227.5</v>
      </c>
      <c r="L167" s="128"/>
      <c r="M167" s="128"/>
      <c r="N167" s="128"/>
      <c r="O167" s="128"/>
      <c r="P167" s="128"/>
      <c r="Q167" s="128"/>
      <c r="R167" s="128"/>
      <c r="S167" s="128"/>
      <c r="T167" s="128"/>
    </row>
    <row r="168" spans="1:20" x14ac:dyDescent="0.25">
      <c r="A168" s="161" t="str">
        <f>'[1]Magic Number Crunch'!A167</f>
        <v>Dodecahedron Of Doom</v>
      </c>
      <c r="B168" s="162">
        <f>'[1]Magic Number Crunch'!L167</f>
        <v>6875.25</v>
      </c>
      <c r="C168" s="163">
        <f>B168*$N$6*$N$11</f>
        <v>6875.25</v>
      </c>
      <c r="D168" s="161" t="s">
        <v>2242</v>
      </c>
      <c r="E168" s="164">
        <f>_xlfn.FLOOR.MATH(C168,1)</f>
        <v>6875</v>
      </c>
      <c r="F168" s="161" t="s">
        <v>2241</v>
      </c>
      <c r="G168" s="164">
        <f>_xlfn.FLOOR.MATH(((C168-E168)*10), 1)</f>
        <v>2</v>
      </c>
      <c r="H168" s="161" t="s">
        <v>2240</v>
      </c>
      <c r="I168" s="164">
        <f>((C168-E168)*10-G168)*10</f>
        <v>5</v>
      </c>
      <c r="J168" s="161" t="s">
        <v>2239</v>
      </c>
      <c r="K168" s="163">
        <f>_xlfn.FLOOR.MATH(C168/'[1]Mark Conv'!$E$5,0.01)</f>
        <v>275.01</v>
      </c>
      <c r="L168" s="128"/>
      <c r="M168" s="128"/>
      <c r="N168" s="128"/>
      <c r="O168" s="128"/>
      <c r="P168" s="128"/>
      <c r="Q168" s="128"/>
      <c r="R168" s="128"/>
      <c r="S168" s="128"/>
      <c r="T168" s="128"/>
    </row>
    <row r="169" spans="1:20" x14ac:dyDescent="0.25">
      <c r="A169" s="161" t="str">
        <f>'[1]Magic Number Crunch'!A168</f>
        <v>Dragon Scale Mail</v>
      </c>
      <c r="B169" s="162">
        <f>'[1]Magic Number Crunch'!L168</f>
        <v>9500</v>
      </c>
      <c r="C169" s="163">
        <f>B169*$N$6*$N$11</f>
        <v>9500</v>
      </c>
      <c r="D169" s="161" t="s">
        <v>2242</v>
      </c>
      <c r="E169" s="164">
        <f>_xlfn.FLOOR.MATH(C169,1)</f>
        <v>9500</v>
      </c>
      <c r="F169" s="161" t="s">
        <v>2241</v>
      </c>
      <c r="G169" s="164">
        <f>_xlfn.FLOOR.MATH(((C169-E169)*10), 1)</f>
        <v>0</v>
      </c>
      <c r="H169" s="161" t="s">
        <v>2240</v>
      </c>
      <c r="I169" s="164">
        <f>((C169-E169)*10-G169)*10</f>
        <v>0</v>
      </c>
      <c r="J169" s="161" t="s">
        <v>2239</v>
      </c>
      <c r="K169" s="163">
        <f>_xlfn.FLOOR.MATH(C169/'[1]Mark Conv'!$E$5,0.01)</f>
        <v>380</v>
      </c>
      <c r="L169" s="128"/>
      <c r="M169" s="128"/>
      <c r="N169" s="128"/>
      <c r="O169" s="128"/>
      <c r="P169" s="128"/>
      <c r="Q169" s="128"/>
      <c r="R169" s="128"/>
      <c r="S169" s="128"/>
      <c r="T169" s="128"/>
    </row>
    <row r="170" spans="1:20" x14ac:dyDescent="0.25">
      <c r="A170" s="161" t="str">
        <f>'[1]Magic Number Crunch'!A169</f>
        <v>Dragon Slayer (any sword)</v>
      </c>
      <c r="B170" s="162">
        <f>'[1]Magic Number Crunch'!L169</f>
        <v>6500</v>
      </c>
      <c r="C170" s="163">
        <f>B170*$N$6*$N$11</f>
        <v>6500</v>
      </c>
      <c r="D170" s="161" t="s">
        <v>2242</v>
      </c>
      <c r="E170" s="164">
        <f>_xlfn.FLOOR.MATH(C170,1)</f>
        <v>6500</v>
      </c>
      <c r="F170" s="161" t="s">
        <v>2241</v>
      </c>
      <c r="G170" s="164">
        <f>_xlfn.FLOOR.MATH(((C170-E170)*10), 1)</f>
        <v>0</v>
      </c>
      <c r="H170" s="161" t="s">
        <v>2240</v>
      </c>
      <c r="I170" s="164">
        <f>((C170-E170)*10-G170)*10</f>
        <v>0</v>
      </c>
      <c r="J170" s="161" t="s">
        <v>2239</v>
      </c>
      <c r="K170" s="163">
        <f>_xlfn.FLOOR.MATH(C170/'[1]Mark Conv'!$E$5,0.01)</f>
        <v>260</v>
      </c>
      <c r="L170" s="128"/>
      <c r="M170" s="128"/>
      <c r="N170" s="128"/>
      <c r="O170" s="128"/>
      <c r="P170" s="128"/>
      <c r="Q170" s="128"/>
      <c r="R170" s="128"/>
      <c r="S170" s="128"/>
      <c r="T170" s="128"/>
    </row>
    <row r="171" spans="1:20" x14ac:dyDescent="0.25">
      <c r="A171" s="161" t="str">
        <f>'[1]Magic Number Crunch'!A170</f>
        <v>Dragonguard</v>
      </c>
      <c r="B171" s="162">
        <f>'[1]Magic Number Crunch'!L170</f>
        <v>6875.25</v>
      </c>
      <c r="C171" s="163">
        <f>B171*$N$6*$N$11</f>
        <v>6875.25</v>
      </c>
      <c r="D171" s="161" t="s">
        <v>2242</v>
      </c>
      <c r="E171" s="164">
        <f>_xlfn.FLOOR.MATH(C171,1)</f>
        <v>6875</v>
      </c>
      <c r="F171" s="161" t="s">
        <v>2241</v>
      </c>
      <c r="G171" s="164">
        <f>_xlfn.FLOOR.MATH(((C171-E171)*10), 1)</f>
        <v>2</v>
      </c>
      <c r="H171" s="161" t="s">
        <v>2240</v>
      </c>
      <c r="I171" s="164">
        <f>((C171-E171)*10-G171)*10</f>
        <v>5</v>
      </c>
      <c r="J171" s="161" t="s">
        <v>2239</v>
      </c>
      <c r="K171" s="163">
        <f>_xlfn.FLOOR.MATH(C171/'[1]Mark Conv'!$E$5,0.01)</f>
        <v>275.01</v>
      </c>
      <c r="L171" s="128"/>
      <c r="M171" s="128"/>
      <c r="N171" s="128"/>
      <c r="O171" s="128"/>
      <c r="P171" s="128"/>
      <c r="Q171" s="128"/>
      <c r="R171" s="128"/>
      <c r="S171" s="128"/>
      <c r="T171" s="128"/>
    </row>
    <row r="172" spans="1:20" x14ac:dyDescent="0.25">
      <c r="A172" s="161" t="str">
        <f>'[1]Magic Number Crunch'!A171</f>
        <v>Dragonstaff Of Ahghairon</v>
      </c>
      <c r="B172" s="162">
        <f>'[1]Magic Number Crunch'!L171</f>
        <v>81500.25</v>
      </c>
      <c r="C172" s="163">
        <f>B172*$N$6*$N$11</f>
        <v>81500.25</v>
      </c>
      <c r="D172" s="161" t="s">
        <v>2242</v>
      </c>
      <c r="E172" s="164">
        <f>_xlfn.FLOOR.MATH(C172,1)</f>
        <v>81500</v>
      </c>
      <c r="F172" s="161" t="s">
        <v>2241</v>
      </c>
      <c r="G172" s="164">
        <f>_xlfn.FLOOR.MATH(((C172-E172)*10), 1)</f>
        <v>2</v>
      </c>
      <c r="H172" s="161" t="s">
        <v>2240</v>
      </c>
      <c r="I172" s="164">
        <f>((C172-E172)*10-G172)*10</f>
        <v>5</v>
      </c>
      <c r="J172" s="161" t="s">
        <v>2239</v>
      </c>
      <c r="K172" s="163">
        <f>_xlfn.FLOOR.MATH(C172/'[1]Mark Conv'!$E$5,0.01)</f>
        <v>3260.01</v>
      </c>
      <c r="L172" s="128"/>
      <c r="M172" s="128"/>
      <c r="N172" s="128"/>
      <c r="O172" s="128"/>
      <c r="P172" s="128"/>
      <c r="Q172" s="128"/>
      <c r="R172" s="128"/>
      <c r="S172" s="128"/>
      <c r="T172" s="128"/>
    </row>
    <row r="173" spans="1:20" x14ac:dyDescent="0.25">
      <c r="A173" s="161" t="str">
        <f>'[1]Magic Number Crunch'!A172</f>
        <v>Dragontooth Dagger</v>
      </c>
      <c r="B173" s="162">
        <f>'[1]Magic Number Crunch'!L172</f>
        <v>5937.625</v>
      </c>
      <c r="C173" s="163">
        <f>B173*$N$6*$N$11</f>
        <v>5937.625</v>
      </c>
      <c r="D173" s="161" t="s">
        <v>2242</v>
      </c>
      <c r="E173" s="164">
        <f>_xlfn.FLOOR.MATH(C173,1)</f>
        <v>5937</v>
      </c>
      <c r="F173" s="161" t="s">
        <v>2241</v>
      </c>
      <c r="G173" s="164">
        <f>_xlfn.FLOOR.MATH(((C173-E173)*10), 1)</f>
        <v>6</v>
      </c>
      <c r="H173" s="161" t="s">
        <v>2240</v>
      </c>
      <c r="I173" s="164">
        <f>((C173-E173)*10-G173)*10</f>
        <v>2.5</v>
      </c>
      <c r="J173" s="161" t="s">
        <v>2239</v>
      </c>
      <c r="K173" s="163">
        <f>_xlfn.FLOOR.MATH(C173/'[1]Mark Conv'!$E$5,0.01)</f>
        <v>237.5</v>
      </c>
      <c r="L173" s="128"/>
      <c r="M173" s="128"/>
      <c r="N173" s="128"/>
      <c r="O173" s="128"/>
      <c r="P173" s="128"/>
      <c r="Q173" s="128"/>
      <c r="R173" s="128"/>
      <c r="S173" s="128"/>
      <c r="T173" s="128"/>
    </row>
    <row r="174" spans="1:20" x14ac:dyDescent="0.25">
      <c r="A174" s="161" t="str">
        <f>'[1]Magic Number Crunch'!A173</f>
        <v>Dread Helm</v>
      </c>
      <c r="B174" s="162">
        <f>'[1]Magic Number Crunch'!L173</f>
        <v>57.5</v>
      </c>
      <c r="C174" s="163">
        <f>B174*$N$6*$N$11</f>
        <v>57.5</v>
      </c>
      <c r="D174" s="161" t="s">
        <v>2242</v>
      </c>
      <c r="E174" s="164">
        <f>_xlfn.FLOOR.MATH(C174,1)</f>
        <v>57</v>
      </c>
      <c r="F174" s="161" t="s">
        <v>2241</v>
      </c>
      <c r="G174" s="164">
        <f>_xlfn.FLOOR.MATH(((C174-E174)*10), 1)</f>
        <v>5</v>
      </c>
      <c r="H174" s="161" t="s">
        <v>2240</v>
      </c>
      <c r="I174" s="164">
        <f>((C174-E174)*10-G174)*10</f>
        <v>0</v>
      </c>
      <c r="J174" s="161" t="s">
        <v>2239</v>
      </c>
      <c r="K174" s="163">
        <f>_xlfn.FLOOR.MATH(C174/'[1]Mark Conv'!$E$5,0.01)</f>
        <v>2.3000000000000003</v>
      </c>
      <c r="L174" s="128"/>
      <c r="M174" s="128"/>
      <c r="N174" s="128"/>
      <c r="O174" s="128"/>
      <c r="P174" s="128"/>
      <c r="Q174" s="128"/>
      <c r="R174" s="128"/>
      <c r="S174" s="128"/>
      <c r="T174" s="128"/>
    </row>
    <row r="175" spans="1:20" x14ac:dyDescent="0.25">
      <c r="A175" s="161" t="str">
        <f>'[1]Magic Number Crunch'!A174</f>
        <v>Driftglobe</v>
      </c>
      <c r="B175" s="162">
        <f>'[1]Magic Number Crunch'!L174</f>
        <v>425</v>
      </c>
      <c r="C175" s="163">
        <f>B175*$N$6*$N$11</f>
        <v>425</v>
      </c>
      <c r="D175" s="161" t="s">
        <v>2242</v>
      </c>
      <c r="E175" s="164">
        <f>_xlfn.FLOOR.MATH(C175,1)</f>
        <v>425</v>
      </c>
      <c r="F175" s="161" t="s">
        <v>2241</v>
      </c>
      <c r="G175" s="164">
        <f>_xlfn.FLOOR.MATH(((C175-E175)*10), 1)</f>
        <v>0</v>
      </c>
      <c r="H175" s="161" t="s">
        <v>2240</v>
      </c>
      <c r="I175" s="164">
        <f>((C175-E175)*10-G175)*10</f>
        <v>0</v>
      </c>
      <c r="J175" s="161" t="s">
        <v>2239</v>
      </c>
      <c r="K175" s="163">
        <f>_xlfn.FLOOR.MATH(C175/'[1]Mark Conv'!$E$5,0.01)</f>
        <v>17</v>
      </c>
      <c r="L175" s="128"/>
      <c r="M175" s="128"/>
      <c r="N175" s="128"/>
      <c r="O175" s="128"/>
      <c r="P175" s="128"/>
      <c r="Q175" s="128"/>
      <c r="R175" s="128"/>
      <c r="S175" s="128"/>
      <c r="T175" s="128"/>
    </row>
    <row r="176" spans="1:20" x14ac:dyDescent="0.25">
      <c r="A176" s="161" t="str">
        <f>'[1]Magic Number Crunch'!A175</f>
        <v>Drown (trident)</v>
      </c>
      <c r="B176" s="162">
        <f>'[1]Magic Number Crunch'!L175</f>
        <v>89250.25</v>
      </c>
      <c r="C176" s="163">
        <f>B176*$N$6*$N$11</f>
        <v>89250.25</v>
      </c>
      <c r="D176" s="161" t="s">
        <v>2242</v>
      </c>
      <c r="E176" s="164">
        <f>_xlfn.FLOOR.MATH(C176,1)</f>
        <v>89250</v>
      </c>
      <c r="F176" s="161" t="s">
        <v>2241</v>
      </c>
      <c r="G176" s="164">
        <f>_xlfn.FLOOR.MATH(((C176-E176)*10), 1)</f>
        <v>2</v>
      </c>
      <c r="H176" s="161" t="s">
        <v>2240</v>
      </c>
      <c r="I176" s="164">
        <f>((C176-E176)*10-G176)*10</f>
        <v>5</v>
      </c>
      <c r="J176" s="161" t="s">
        <v>2239</v>
      </c>
      <c r="K176" s="163">
        <f>_xlfn.FLOOR.MATH(C176/'[1]Mark Conv'!$E$5,0.01)</f>
        <v>3570.01</v>
      </c>
      <c r="L176" s="128"/>
      <c r="M176" s="128"/>
      <c r="N176" s="128"/>
      <c r="O176" s="128"/>
      <c r="P176" s="128"/>
      <c r="Q176" s="128"/>
      <c r="R176" s="128"/>
      <c r="S176" s="128"/>
      <c r="T176" s="128"/>
    </row>
    <row r="177" spans="1:20" x14ac:dyDescent="0.25">
      <c r="A177" s="161" t="str">
        <f>'[1]Magic Number Crunch'!A176</f>
        <v>Duplicitous Manuscript</v>
      </c>
      <c r="B177" s="162">
        <f>'[1]Magic Number Crunch'!L176</f>
        <v>6875.25</v>
      </c>
      <c r="C177" s="163">
        <f>B177*$N$6*$N$11</f>
        <v>6875.25</v>
      </c>
      <c r="D177" s="161" t="s">
        <v>2242</v>
      </c>
      <c r="E177" s="164">
        <f>_xlfn.FLOOR.MATH(C177,1)</f>
        <v>6875</v>
      </c>
      <c r="F177" s="161" t="s">
        <v>2241</v>
      </c>
      <c r="G177" s="164">
        <f>_xlfn.FLOOR.MATH(((C177-E177)*10), 1)</f>
        <v>2</v>
      </c>
      <c r="H177" s="161" t="s">
        <v>2240</v>
      </c>
      <c r="I177" s="164">
        <f>((C177-E177)*10-G177)*10</f>
        <v>5</v>
      </c>
      <c r="J177" s="161" t="s">
        <v>2239</v>
      </c>
      <c r="K177" s="163">
        <f>_xlfn.FLOOR.MATH(C177/'[1]Mark Conv'!$E$5,0.01)</f>
        <v>275.01</v>
      </c>
      <c r="L177" s="128"/>
      <c r="M177" s="128"/>
      <c r="N177" s="128"/>
      <c r="O177" s="128"/>
      <c r="P177" s="128"/>
      <c r="Q177" s="128"/>
      <c r="R177" s="128"/>
      <c r="S177" s="128"/>
      <c r="T177" s="128"/>
    </row>
    <row r="178" spans="1:20" x14ac:dyDescent="0.25">
      <c r="A178" s="161" t="str">
        <f>'[1]Magic Number Crunch'!A177</f>
        <v>Duskcrusher</v>
      </c>
      <c r="B178" s="162">
        <f>'[1]Magic Number Crunch'!L177</f>
        <v>19875.125</v>
      </c>
      <c r="C178" s="163">
        <f>B178*$N$6*$N$11</f>
        <v>19875.125</v>
      </c>
      <c r="D178" s="161" t="s">
        <v>2242</v>
      </c>
      <c r="E178" s="164">
        <f>_xlfn.FLOOR.MATH(C178,1)</f>
        <v>19875</v>
      </c>
      <c r="F178" s="161" t="s">
        <v>2241</v>
      </c>
      <c r="G178" s="164">
        <f>_xlfn.FLOOR.MATH(((C178-E178)*10), 1)</f>
        <v>1</v>
      </c>
      <c r="H178" s="161" t="s">
        <v>2240</v>
      </c>
      <c r="I178" s="164">
        <f>((C178-E178)*10-G178)*10</f>
        <v>2.5</v>
      </c>
      <c r="J178" s="161" t="s">
        <v>2239</v>
      </c>
      <c r="K178" s="163">
        <f>_xlfn.FLOOR.MATH(C178/'[1]Mark Conv'!$E$5,0.01)</f>
        <v>795</v>
      </c>
      <c r="L178" s="128"/>
      <c r="M178" s="128"/>
      <c r="N178" s="128"/>
      <c r="O178" s="128"/>
      <c r="P178" s="128"/>
      <c r="Q178" s="128"/>
      <c r="R178" s="128"/>
      <c r="S178" s="128"/>
      <c r="T178" s="128"/>
    </row>
    <row r="179" spans="1:20" x14ac:dyDescent="0.25">
      <c r="A179" s="161" t="str">
        <f>'[1]Magic Number Crunch'!A178</f>
        <v>Dust of Deliciousness</v>
      </c>
      <c r="B179" s="162">
        <f>'[1]Magic Number Crunch'!L178</f>
        <v>237.625</v>
      </c>
      <c r="C179" s="163">
        <f>B179*$N$6*$N$11</f>
        <v>237.625</v>
      </c>
      <c r="D179" s="161" t="s">
        <v>2242</v>
      </c>
      <c r="E179" s="164">
        <f>_xlfn.FLOOR.MATH(C179,1)</f>
        <v>237</v>
      </c>
      <c r="F179" s="161" t="s">
        <v>2241</v>
      </c>
      <c r="G179" s="164">
        <f>_xlfn.FLOOR.MATH(((C179-E179)*10), 1)</f>
        <v>6</v>
      </c>
      <c r="H179" s="161" t="s">
        <v>2240</v>
      </c>
      <c r="I179" s="164">
        <f>((C179-E179)*10-G179)*10</f>
        <v>2.5</v>
      </c>
      <c r="J179" s="161" t="s">
        <v>2239</v>
      </c>
      <c r="K179" s="163">
        <f>_xlfn.FLOOR.MATH(C179/'[1]Mark Conv'!$E$5,0.01)</f>
        <v>9.5</v>
      </c>
      <c r="L179" s="128"/>
      <c r="M179" s="128"/>
      <c r="N179" s="128"/>
      <c r="O179" s="128"/>
      <c r="P179" s="128"/>
      <c r="Q179" s="128"/>
      <c r="R179" s="128"/>
      <c r="S179" s="128"/>
      <c r="T179" s="128"/>
    </row>
    <row r="180" spans="1:20" x14ac:dyDescent="0.25">
      <c r="A180" s="161" t="str">
        <f>'[1]Magic Number Crunch'!A179</f>
        <v>Dust Of Disappearance</v>
      </c>
      <c r="B180" s="162">
        <f>'[1]Magic Number Crunch'!L179</f>
        <v>250</v>
      </c>
      <c r="C180" s="163">
        <f>B180*$N$6*$N$11</f>
        <v>250</v>
      </c>
      <c r="D180" s="161" t="s">
        <v>2242</v>
      </c>
      <c r="E180" s="164">
        <f>_xlfn.FLOOR.MATH(C180,1)</f>
        <v>250</v>
      </c>
      <c r="F180" s="161" t="s">
        <v>2241</v>
      </c>
      <c r="G180" s="164">
        <f>_xlfn.FLOOR.MATH(((C180-E180)*10), 1)</f>
        <v>0</v>
      </c>
      <c r="H180" s="161" t="s">
        <v>2240</v>
      </c>
      <c r="I180" s="164">
        <f>((C180-E180)*10-G180)*10</f>
        <v>0</v>
      </c>
      <c r="J180" s="161" t="s">
        <v>2239</v>
      </c>
      <c r="K180" s="163">
        <f>_xlfn.FLOOR.MATH(C180/'[1]Mark Conv'!$E$5,0.01)</f>
        <v>10</v>
      </c>
      <c r="L180" s="128"/>
      <c r="M180" s="128"/>
      <c r="N180" s="128"/>
      <c r="O180" s="128"/>
      <c r="P180" s="128"/>
      <c r="Q180" s="128"/>
      <c r="R180" s="128"/>
      <c r="S180" s="128"/>
      <c r="T180" s="128"/>
    </row>
    <row r="181" spans="1:20" x14ac:dyDescent="0.25">
      <c r="A181" s="161" t="str">
        <f>'[1]Magic Number Crunch'!A180</f>
        <v>Dust Of Dryness (1 pellet)</v>
      </c>
      <c r="B181" s="162">
        <f>'[1]Magic Number Crunch'!L180</f>
        <v>235</v>
      </c>
      <c r="C181" s="163">
        <f>B181*$N$6*$N$11</f>
        <v>235</v>
      </c>
      <c r="D181" s="161" t="s">
        <v>2242</v>
      </c>
      <c r="E181" s="164">
        <f>_xlfn.FLOOR.MATH(C181,1)</f>
        <v>235</v>
      </c>
      <c r="F181" s="161" t="s">
        <v>2241</v>
      </c>
      <c r="G181" s="164">
        <f>_xlfn.FLOOR.MATH(((C181-E181)*10), 1)</f>
        <v>0</v>
      </c>
      <c r="H181" s="161" t="s">
        <v>2240</v>
      </c>
      <c r="I181" s="164">
        <f>((C181-E181)*10-G181)*10</f>
        <v>0</v>
      </c>
      <c r="J181" s="161" t="s">
        <v>2239</v>
      </c>
      <c r="K181" s="163">
        <f>_xlfn.FLOOR.MATH(C181/'[1]Mark Conv'!$E$5,0.01)</f>
        <v>9.4</v>
      </c>
      <c r="L181" s="128"/>
      <c r="M181" s="128"/>
      <c r="N181" s="128"/>
      <c r="O181" s="128"/>
      <c r="P181" s="128"/>
      <c r="Q181" s="128"/>
      <c r="R181" s="128"/>
      <c r="S181" s="128"/>
      <c r="T181" s="128"/>
    </row>
    <row r="182" spans="1:20" x14ac:dyDescent="0.25">
      <c r="A182" s="161" t="str">
        <f>'[1]Magic Number Crunch'!A181</f>
        <v>Dust Of Sneezing And Choking</v>
      </c>
      <c r="B182" s="162">
        <f>'[1]Magic Number Crunch'!L181</f>
        <v>315</v>
      </c>
      <c r="C182" s="163">
        <f>B182*$N$6*$N$11</f>
        <v>315</v>
      </c>
      <c r="D182" s="161" t="s">
        <v>2242</v>
      </c>
      <c r="E182" s="164">
        <f>_xlfn.FLOOR.MATH(C182,1)</f>
        <v>315</v>
      </c>
      <c r="F182" s="161" t="s">
        <v>2241</v>
      </c>
      <c r="G182" s="164">
        <f>_xlfn.FLOOR.MATH(((C182-E182)*10), 1)</f>
        <v>0</v>
      </c>
      <c r="H182" s="161" t="s">
        <v>2240</v>
      </c>
      <c r="I182" s="164">
        <f>((C182-E182)*10-G182)*10</f>
        <v>0</v>
      </c>
      <c r="J182" s="161" t="s">
        <v>2239</v>
      </c>
      <c r="K182" s="163">
        <f>_xlfn.FLOOR.MATH(C182/'[1]Mark Conv'!$E$5,0.01)</f>
        <v>12.6</v>
      </c>
      <c r="L182" s="128"/>
      <c r="M182" s="128"/>
      <c r="N182" s="128"/>
      <c r="O182" s="128"/>
      <c r="P182" s="128"/>
      <c r="Q182" s="128"/>
      <c r="R182" s="128"/>
      <c r="S182" s="128"/>
      <c r="T182" s="128"/>
    </row>
    <row r="183" spans="1:20" x14ac:dyDescent="0.25">
      <c r="A183" s="161" t="str">
        <f>'[1]Magic Number Crunch'!A182</f>
        <v>Dwarven Plate</v>
      </c>
      <c r="B183" s="162">
        <f>'[1]Magic Number Crunch'!L182</f>
        <v>17000</v>
      </c>
      <c r="C183" s="163">
        <f>B183*$N$6*$N$11</f>
        <v>17000</v>
      </c>
      <c r="D183" s="161" t="s">
        <v>2242</v>
      </c>
      <c r="E183" s="164">
        <f>_xlfn.FLOOR.MATH(C183,1)</f>
        <v>17000</v>
      </c>
      <c r="F183" s="161" t="s">
        <v>2241</v>
      </c>
      <c r="G183" s="164">
        <f>_xlfn.FLOOR.MATH(((C183-E183)*10), 1)</f>
        <v>0</v>
      </c>
      <c r="H183" s="161" t="s">
        <v>2240</v>
      </c>
      <c r="I183" s="164">
        <f>((C183-E183)*10-G183)*10</f>
        <v>0</v>
      </c>
      <c r="J183" s="161" t="s">
        <v>2239</v>
      </c>
      <c r="K183" s="163">
        <f>_xlfn.FLOOR.MATH(C183/'[1]Mark Conv'!$E$5,0.01)</f>
        <v>680</v>
      </c>
      <c r="L183" s="128"/>
      <c r="M183" s="128"/>
      <c r="N183" s="128"/>
      <c r="O183" s="128"/>
      <c r="P183" s="128"/>
      <c r="Q183" s="128"/>
      <c r="R183" s="128"/>
      <c r="S183" s="128"/>
      <c r="T183" s="128"/>
    </row>
    <row r="184" spans="1:20" x14ac:dyDescent="0.25">
      <c r="A184" s="161" t="str">
        <f>'[1]Magic Number Crunch'!A183</f>
        <v>Dwarven Thrower (warhammer)</v>
      </c>
      <c r="B184" s="162">
        <f>'[1]Magic Number Crunch'!L183</f>
        <v>21500</v>
      </c>
      <c r="C184" s="163">
        <f>B184*$N$6*$N$11</f>
        <v>21500</v>
      </c>
      <c r="D184" s="161" t="s">
        <v>2242</v>
      </c>
      <c r="E184" s="164">
        <f>_xlfn.FLOOR.MATH(C184,1)</f>
        <v>21500</v>
      </c>
      <c r="F184" s="161" t="s">
        <v>2241</v>
      </c>
      <c r="G184" s="164">
        <f>_xlfn.FLOOR.MATH(((C184-E184)*10), 1)</f>
        <v>0</v>
      </c>
      <c r="H184" s="161" t="s">
        <v>2240</v>
      </c>
      <c r="I184" s="164">
        <f>((C184-E184)*10-G184)*10</f>
        <v>0</v>
      </c>
      <c r="J184" s="161" t="s">
        <v>2239</v>
      </c>
      <c r="K184" s="163">
        <f>_xlfn.FLOOR.MATH(C184/'[1]Mark Conv'!$E$5,0.01)</f>
        <v>860</v>
      </c>
      <c r="L184" s="128"/>
      <c r="M184" s="128"/>
      <c r="N184" s="128"/>
      <c r="O184" s="128"/>
      <c r="P184" s="128"/>
      <c r="Q184" s="128"/>
      <c r="R184" s="128"/>
      <c r="S184" s="128"/>
      <c r="T184" s="128"/>
    </row>
    <row r="185" spans="1:20" x14ac:dyDescent="0.25">
      <c r="A185" s="161" t="str">
        <f>'[1]Magic Number Crunch'!A184</f>
        <v>Dyrrns Tentacle Whip</v>
      </c>
      <c r="B185" s="162">
        <f>'[1]Magic Number Crunch'!L184</f>
        <v>24125.125</v>
      </c>
      <c r="C185" s="163">
        <f>B185*$N$6*$N$11</f>
        <v>24125.125</v>
      </c>
      <c r="D185" s="161" t="s">
        <v>2242</v>
      </c>
      <c r="E185" s="164">
        <f>_xlfn.FLOOR.MATH(C185,1)</f>
        <v>24125</v>
      </c>
      <c r="F185" s="161" t="s">
        <v>2241</v>
      </c>
      <c r="G185" s="164">
        <f>_xlfn.FLOOR.MATH(((C185-E185)*10), 1)</f>
        <v>1</v>
      </c>
      <c r="H185" s="161" t="s">
        <v>2240</v>
      </c>
      <c r="I185" s="164">
        <f>((C185-E185)*10-G185)*10</f>
        <v>2.5</v>
      </c>
      <c r="J185" s="161" t="s">
        <v>2239</v>
      </c>
      <c r="K185" s="163">
        <f>_xlfn.FLOOR.MATH(C185/'[1]Mark Conv'!$E$5,0.01)</f>
        <v>965</v>
      </c>
      <c r="L185" s="128"/>
      <c r="M185" s="128"/>
      <c r="N185" s="128"/>
      <c r="O185" s="128"/>
      <c r="P185" s="128"/>
      <c r="Q185" s="128"/>
      <c r="R185" s="128"/>
      <c r="S185" s="128"/>
      <c r="T185" s="128"/>
    </row>
    <row r="186" spans="1:20" x14ac:dyDescent="0.25">
      <c r="A186" s="161" t="str">
        <f>'[1]Magic Number Crunch'!A185</f>
        <v>Eagle Whistle</v>
      </c>
      <c r="B186" s="162">
        <f>'[1]Magic Number Crunch'!L185</f>
        <v>3737.625</v>
      </c>
      <c r="C186" s="163">
        <f>B186*$N$6*$N$11</f>
        <v>3737.625</v>
      </c>
      <c r="D186" s="161" t="s">
        <v>2242</v>
      </c>
      <c r="E186" s="164">
        <f>_xlfn.FLOOR.MATH(C186,1)</f>
        <v>3737</v>
      </c>
      <c r="F186" s="161" t="s">
        <v>2241</v>
      </c>
      <c r="G186" s="164">
        <f>_xlfn.FLOOR.MATH(((C186-E186)*10), 1)</f>
        <v>6</v>
      </c>
      <c r="H186" s="161" t="s">
        <v>2240</v>
      </c>
      <c r="I186" s="164">
        <f>((C186-E186)*10-G186)*10</f>
        <v>2.5</v>
      </c>
      <c r="J186" s="161" t="s">
        <v>2239</v>
      </c>
      <c r="K186" s="163">
        <f>_xlfn.FLOOR.MATH(C186/'[1]Mark Conv'!$E$5,0.01)</f>
        <v>149.5</v>
      </c>
      <c r="L186" s="128"/>
      <c r="M186" s="128"/>
      <c r="N186" s="128"/>
      <c r="O186" s="128"/>
      <c r="P186" s="128"/>
      <c r="Q186" s="128"/>
      <c r="R186" s="128"/>
      <c r="S186" s="128"/>
      <c r="T186" s="128"/>
    </row>
    <row r="187" spans="1:20" x14ac:dyDescent="0.25">
      <c r="A187" s="161" t="str">
        <f>'[1]Magic Number Crunch'!A186</f>
        <v>Ear Horn Of Hearing</v>
      </c>
      <c r="B187" s="162">
        <f>'[1]Magic Number Crunch'!L186</f>
        <v>67.5</v>
      </c>
      <c r="C187" s="163">
        <f>B187*$N$6*$N$11</f>
        <v>67.5</v>
      </c>
      <c r="D187" s="161" t="s">
        <v>2242</v>
      </c>
      <c r="E187" s="164">
        <f>_xlfn.FLOOR.MATH(C187,1)</f>
        <v>67</v>
      </c>
      <c r="F187" s="161" t="s">
        <v>2241</v>
      </c>
      <c r="G187" s="164">
        <f>_xlfn.FLOOR.MATH(((C187-E187)*10), 1)</f>
        <v>5</v>
      </c>
      <c r="H187" s="161" t="s">
        <v>2240</v>
      </c>
      <c r="I187" s="164">
        <f>((C187-E187)*10-G187)*10</f>
        <v>0</v>
      </c>
      <c r="J187" s="161" t="s">
        <v>2239</v>
      </c>
      <c r="K187" s="163">
        <f>_xlfn.FLOOR.MATH(C187/'[1]Mark Conv'!$E$5,0.01)</f>
        <v>2.7</v>
      </c>
      <c r="L187" s="128"/>
      <c r="M187" s="128"/>
      <c r="N187" s="128"/>
      <c r="O187" s="128"/>
      <c r="P187" s="128"/>
      <c r="Q187" s="128"/>
      <c r="R187" s="128"/>
      <c r="S187" s="128"/>
      <c r="T187" s="128"/>
    </row>
    <row r="188" spans="1:20" x14ac:dyDescent="0.25">
      <c r="A188" s="161" t="str">
        <f>'[1]Magic Number Crunch'!A187</f>
        <v>Earworm</v>
      </c>
      <c r="B188" s="162">
        <f>'[1]Magic Number Crunch'!L187</f>
        <v>275.125</v>
      </c>
      <c r="C188" s="163">
        <f>B188*$N$6*$N$11</f>
        <v>275.125</v>
      </c>
      <c r="D188" s="161" t="s">
        <v>2242</v>
      </c>
      <c r="E188" s="164">
        <f>_xlfn.FLOOR.MATH(C188,1)</f>
        <v>275</v>
      </c>
      <c r="F188" s="161" t="s">
        <v>2241</v>
      </c>
      <c r="G188" s="164">
        <f>_xlfn.FLOOR.MATH(((C188-E188)*10), 1)</f>
        <v>1</v>
      </c>
      <c r="H188" s="161" t="s">
        <v>2240</v>
      </c>
      <c r="I188" s="164">
        <f>((C188-E188)*10-G188)*10</f>
        <v>2.5</v>
      </c>
      <c r="J188" s="161" t="s">
        <v>2239</v>
      </c>
      <c r="K188" s="163">
        <f>_xlfn.FLOOR.MATH(C188/'[1]Mark Conv'!$E$5,0.01)</f>
        <v>11</v>
      </c>
      <c r="L188" s="128"/>
      <c r="M188" s="128"/>
      <c r="N188" s="128"/>
      <c r="O188" s="128"/>
      <c r="P188" s="128"/>
      <c r="Q188" s="128"/>
      <c r="R188" s="128"/>
      <c r="S188" s="128"/>
      <c r="T188" s="128"/>
    </row>
    <row r="189" spans="1:20" x14ac:dyDescent="0.25">
      <c r="A189" s="161" t="str">
        <f>'[1]Magic Number Crunch'!A188</f>
        <v>Efficient Quiver</v>
      </c>
      <c r="B189" s="162">
        <f>'[1]Magic Number Crunch'!L188</f>
        <v>325.25</v>
      </c>
      <c r="C189" s="163">
        <f>B189*$N$6*$N$11</f>
        <v>325.25</v>
      </c>
      <c r="D189" s="161" t="s">
        <v>2242</v>
      </c>
      <c r="E189" s="164">
        <f>_xlfn.FLOOR.MATH(C189,1)</f>
        <v>325</v>
      </c>
      <c r="F189" s="161" t="s">
        <v>2241</v>
      </c>
      <c r="G189" s="164">
        <f>_xlfn.FLOOR.MATH(((C189-E189)*10), 1)</f>
        <v>2</v>
      </c>
      <c r="H189" s="161" t="s">
        <v>2240</v>
      </c>
      <c r="I189" s="164">
        <f>((C189-E189)*10-G189)*10</f>
        <v>5</v>
      </c>
      <c r="J189" s="161" t="s">
        <v>2239</v>
      </c>
      <c r="K189" s="163">
        <f>_xlfn.FLOOR.MATH(C189/'[1]Mark Conv'!$E$5,0.01)</f>
        <v>13.01</v>
      </c>
      <c r="L189" s="128"/>
      <c r="M189" s="128"/>
      <c r="N189" s="128"/>
      <c r="O189" s="128"/>
      <c r="P189" s="128"/>
      <c r="Q189" s="128"/>
      <c r="R189" s="128"/>
      <c r="S189" s="128"/>
      <c r="T189" s="128"/>
    </row>
    <row r="190" spans="1:20" x14ac:dyDescent="0.25">
      <c r="A190" s="161" t="str">
        <f>'[1]Magic Number Crunch'!A189</f>
        <v>Efreeti Bottle</v>
      </c>
      <c r="B190" s="162">
        <f>'[1]Magic Number Crunch'!L189</f>
        <v>38125.125</v>
      </c>
      <c r="C190" s="163">
        <f>B190*$N$6*$N$11</f>
        <v>38125.125</v>
      </c>
      <c r="D190" s="161" t="s">
        <v>2242</v>
      </c>
      <c r="E190" s="164">
        <f>_xlfn.FLOOR.MATH(C190,1)</f>
        <v>38125</v>
      </c>
      <c r="F190" s="161" t="s">
        <v>2241</v>
      </c>
      <c r="G190" s="164">
        <f>_xlfn.FLOOR.MATH(((C190-E190)*10), 1)</f>
        <v>1</v>
      </c>
      <c r="H190" s="161" t="s">
        <v>2240</v>
      </c>
      <c r="I190" s="164">
        <f>((C190-E190)*10-G190)*10</f>
        <v>2.5</v>
      </c>
      <c r="J190" s="161" t="s">
        <v>2239</v>
      </c>
      <c r="K190" s="163">
        <f>_xlfn.FLOOR.MATH(C190/'[1]Mark Conv'!$E$5,0.01)</f>
        <v>1525</v>
      </c>
      <c r="L190" s="128"/>
      <c r="M190" s="128"/>
      <c r="N190" s="128"/>
      <c r="O190" s="128"/>
      <c r="P190" s="128"/>
      <c r="Q190" s="128"/>
      <c r="R190" s="128"/>
      <c r="S190" s="128"/>
      <c r="T190" s="128"/>
    </row>
    <row r="191" spans="1:20" x14ac:dyDescent="0.25">
      <c r="A191" s="161" t="str">
        <f>'[1]Magic Number Crunch'!A190</f>
        <v>Efreeti Chain (chain mail)</v>
      </c>
      <c r="B191" s="162">
        <f>'[1]Magic Number Crunch'!L190</f>
        <v>50000</v>
      </c>
      <c r="C191" s="163">
        <f>B191*$N$6*$N$11</f>
        <v>50000</v>
      </c>
      <c r="D191" s="161" t="s">
        <v>2242</v>
      </c>
      <c r="E191" s="164">
        <f>_xlfn.FLOOR.MATH(C191,1)</f>
        <v>50000</v>
      </c>
      <c r="F191" s="161" t="s">
        <v>2241</v>
      </c>
      <c r="G191" s="164">
        <f>_xlfn.FLOOR.MATH(((C191-E191)*10), 1)</f>
        <v>0</v>
      </c>
      <c r="H191" s="161" t="s">
        <v>2240</v>
      </c>
      <c r="I191" s="164">
        <f>((C191-E191)*10-G191)*10</f>
        <v>0</v>
      </c>
      <c r="J191" s="161" t="s">
        <v>2239</v>
      </c>
      <c r="K191" s="163">
        <f>_xlfn.FLOOR.MATH(C191/'[1]Mark Conv'!$E$5,0.01)</f>
        <v>2000</v>
      </c>
      <c r="L191" s="128"/>
      <c r="M191" s="128"/>
      <c r="N191" s="128"/>
      <c r="O191" s="128"/>
      <c r="P191" s="128"/>
      <c r="Q191" s="128"/>
      <c r="R191" s="128"/>
      <c r="S191" s="128"/>
      <c r="T191" s="128"/>
    </row>
    <row r="192" spans="1:20" x14ac:dyDescent="0.25">
      <c r="A192" s="161" t="str">
        <f>'[1]Magic Number Crunch'!A191</f>
        <v>Elder Cartographers Glossography</v>
      </c>
      <c r="B192" s="162">
        <f>'[1]Magic Number Crunch'!L191</f>
        <v>325.25</v>
      </c>
      <c r="C192" s="163">
        <f>B192*$N$6*$N$11</f>
        <v>325.25</v>
      </c>
      <c r="D192" s="161" t="s">
        <v>2242</v>
      </c>
      <c r="E192" s="164">
        <f>_xlfn.FLOOR.MATH(C192,1)</f>
        <v>325</v>
      </c>
      <c r="F192" s="161" t="s">
        <v>2241</v>
      </c>
      <c r="G192" s="164">
        <f>_xlfn.FLOOR.MATH(((C192-E192)*10), 1)</f>
        <v>2</v>
      </c>
      <c r="H192" s="161" t="s">
        <v>2240</v>
      </c>
      <c r="I192" s="164">
        <f>((C192-E192)*10-G192)*10</f>
        <v>5</v>
      </c>
      <c r="J192" s="161" t="s">
        <v>2239</v>
      </c>
      <c r="K192" s="163">
        <f>_xlfn.FLOOR.MATH(C192/'[1]Mark Conv'!$E$5,0.01)</f>
        <v>13.01</v>
      </c>
      <c r="L192" s="128"/>
      <c r="M192" s="128"/>
      <c r="N192" s="128"/>
      <c r="O192" s="128"/>
      <c r="P192" s="128"/>
      <c r="Q192" s="128"/>
      <c r="R192" s="128"/>
      <c r="S192" s="128"/>
      <c r="T192" s="128"/>
    </row>
    <row r="193" spans="1:20" x14ac:dyDescent="0.25">
      <c r="A193" s="161" t="str">
        <f>'[1]Magic Number Crunch'!A192</f>
        <v>Eldritch Claw Tattoo</v>
      </c>
      <c r="B193" s="162">
        <f>'[1]Magic Number Crunch'!L192</f>
        <v>325.25</v>
      </c>
      <c r="C193" s="163">
        <f>B193*$N$6*$N$11</f>
        <v>325.25</v>
      </c>
      <c r="D193" s="161" t="s">
        <v>2242</v>
      </c>
      <c r="E193" s="164">
        <f>_xlfn.FLOOR.MATH(C193,1)</f>
        <v>325</v>
      </c>
      <c r="F193" s="161" t="s">
        <v>2241</v>
      </c>
      <c r="G193" s="164">
        <f>_xlfn.FLOOR.MATH(((C193-E193)*10), 1)</f>
        <v>2</v>
      </c>
      <c r="H193" s="161" t="s">
        <v>2240</v>
      </c>
      <c r="I193" s="164">
        <f>((C193-E193)*10-G193)*10</f>
        <v>5</v>
      </c>
      <c r="J193" s="161" t="s">
        <v>2239</v>
      </c>
      <c r="K193" s="163">
        <f>_xlfn.FLOOR.MATH(C193/'[1]Mark Conv'!$E$5,0.01)</f>
        <v>13.01</v>
      </c>
      <c r="L193" s="128"/>
      <c r="M193" s="128"/>
      <c r="N193" s="128"/>
      <c r="O193" s="128"/>
      <c r="P193" s="128"/>
      <c r="Q193" s="128"/>
      <c r="R193" s="128"/>
      <c r="S193" s="128"/>
      <c r="T193" s="128"/>
    </row>
    <row r="194" spans="1:20" x14ac:dyDescent="0.25">
      <c r="A194" s="161" t="str">
        <f>'[1]Magic Number Crunch'!A193</f>
        <v>Elemental Essence Shard</v>
      </c>
      <c r="B194" s="162">
        <f>'[1]Magic Number Crunch'!L193</f>
        <v>6875.25</v>
      </c>
      <c r="C194" s="163">
        <f>B194*$N$6*$N$11</f>
        <v>6875.25</v>
      </c>
      <c r="D194" s="161" t="s">
        <v>2242</v>
      </c>
      <c r="E194" s="164">
        <f>_xlfn.FLOOR.MATH(C194,1)</f>
        <v>6875</v>
      </c>
      <c r="F194" s="161" t="s">
        <v>2241</v>
      </c>
      <c r="G194" s="164">
        <f>_xlfn.FLOOR.MATH(((C194-E194)*10), 1)</f>
        <v>2</v>
      </c>
      <c r="H194" s="161" t="s">
        <v>2240</v>
      </c>
      <c r="I194" s="164">
        <f>((C194-E194)*10-G194)*10</f>
        <v>5</v>
      </c>
      <c r="J194" s="161" t="s">
        <v>2239</v>
      </c>
      <c r="K194" s="163">
        <f>_xlfn.FLOOR.MATH(C194/'[1]Mark Conv'!$E$5,0.01)</f>
        <v>275.01</v>
      </c>
      <c r="L194" s="128"/>
      <c r="M194" s="128"/>
      <c r="N194" s="128"/>
      <c r="O194" s="128"/>
      <c r="P194" s="128"/>
      <c r="Q194" s="128"/>
      <c r="R194" s="128"/>
      <c r="S194" s="128"/>
      <c r="T194" s="128"/>
    </row>
    <row r="195" spans="1:20" x14ac:dyDescent="0.25">
      <c r="A195" s="161" t="str">
        <f>'[1]Magic Number Crunch'!A194</f>
        <v>Elemental Gem</v>
      </c>
      <c r="B195" s="162">
        <f>'[1]Magic Number Crunch'!L194</f>
        <v>605</v>
      </c>
      <c r="C195" s="163">
        <f>B195*$N$6*$N$11</f>
        <v>605</v>
      </c>
      <c r="D195" s="161" t="s">
        <v>2242</v>
      </c>
      <c r="E195" s="164">
        <f>_xlfn.FLOOR.MATH(C195,1)</f>
        <v>605</v>
      </c>
      <c r="F195" s="161" t="s">
        <v>2241</v>
      </c>
      <c r="G195" s="164">
        <f>_xlfn.FLOOR.MATH(((C195-E195)*10), 1)</f>
        <v>0</v>
      </c>
      <c r="H195" s="161" t="s">
        <v>2240</v>
      </c>
      <c r="I195" s="164">
        <f>((C195-E195)*10-G195)*10</f>
        <v>0</v>
      </c>
      <c r="J195" s="161" t="s">
        <v>2239</v>
      </c>
      <c r="K195" s="163">
        <f>_xlfn.FLOOR.MATH(C195/'[1]Mark Conv'!$E$5,0.01)</f>
        <v>24.2</v>
      </c>
      <c r="L195" s="128"/>
      <c r="M195" s="128"/>
      <c r="N195" s="128"/>
      <c r="O195" s="128"/>
      <c r="P195" s="128"/>
      <c r="Q195" s="128"/>
      <c r="R195" s="128"/>
      <c r="S195" s="128"/>
      <c r="T195" s="128"/>
    </row>
    <row r="196" spans="1:20" x14ac:dyDescent="0.25">
      <c r="A196" s="161" t="str">
        <f>'[1]Magic Number Crunch'!A195</f>
        <v>Elixir Of Health</v>
      </c>
      <c r="B196" s="162">
        <f>'[1]Magic Number Crunch'!L195</f>
        <v>1060</v>
      </c>
      <c r="C196" s="163">
        <f>B196*$N$6*$N$11</f>
        <v>1060</v>
      </c>
      <c r="D196" s="161" t="s">
        <v>2242</v>
      </c>
      <c r="E196" s="164">
        <f>_xlfn.FLOOR.MATH(C196,1)</f>
        <v>1060</v>
      </c>
      <c r="F196" s="161" t="s">
        <v>2241</v>
      </c>
      <c r="G196" s="164">
        <f>_xlfn.FLOOR.MATH(((C196-E196)*10), 1)</f>
        <v>0</v>
      </c>
      <c r="H196" s="161" t="s">
        <v>2240</v>
      </c>
      <c r="I196" s="164">
        <f>((C196-E196)*10-G196)*10</f>
        <v>0</v>
      </c>
      <c r="J196" s="161" t="s">
        <v>2239</v>
      </c>
      <c r="K196" s="163">
        <f>_xlfn.FLOOR.MATH(C196/'[1]Mark Conv'!$E$5,0.01)</f>
        <v>42.4</v>
      </c>
      <c r="L196" s="128"/>
      <c r="M196" s="128"/>
      <c r="N196" s="128"/>
      <c r="O196" s="128"/>
      <c r="P196" s="128"/>
      <c r="Q196" s="128"/>
      <c r="R196" s="128"/>
      <c r="S196" s="128"/>
      <c r="T196" s="128"/>
    </row>
    <row r="197" spans="1:20" x14ac:dyDescent="0.25">
      <c r="A197" s="161" t="str">
        <f>'[1]Magic Number Crunch'!A196</f>
        <v>Elven Chain</v>
      </c>
      <c r="B197" s="162">
        <f>'[1]Magic Number Crunch'!L196</f>
        <v>4250</v>
      </c>
      <c r="C197" s="163">
        <f>B197*$N$6*$N$11</f>
        <v>4250</v>
      </c>
      <c r="D197" s="161" t="s">
        <v>2242</v>
      </c>
      <c r="E197" s="164">
        <f>_xlfn.FLOOR.MATH(C197,1)</f>
        <v>4250</v>
      </c>
      <c r="F197" s="161" t="s">
        <v>2241</v>
      </c>
      <c r="G197" s="164">
        <f>_xlfn.FLOOR.MATH(((C197-E197)*10), 1)</f>
        <v>0</v>
      </c>
      <c r="H197" s="161" t="s">
        <v>2240</v>
      </c>
      <c r="I197" s="164">
        <f>((C197-E197)*10-G197)*10</f>
        <v>0</v>
      </c>
      <c r="J197" s="161" t="s">
        <v>2239</v>
      </c>
      <c r="K197" s="163">
        <f>_xlfn.FLOOR.MATH(C197/'[1]Mark Conv'!$E$5,0.01)</f>
        <v>170</v>
      </c>
      <c r="L197" s="128"/>
      <c r="M197" s="128"/>
      <c r="N197" s="128"/>
      <c r="O197" s="128"/>
      <c r="P197" s="128"/>
      <c r="Q197" s="128"/>
      <c r="R197" s="128"/>
      <c r="S197" s="128"/>
      <c r="T197" s="128"/>
    </row>
    <row r="198" spans="1:20" x14ac:dyDescent="0.25">
      <c r="A198" s="161" t="str">
        <f>'[1]Magic Number Crunch'!A197</f>
        <v>Enduring Spellbook</v>
      </c>
      <c r="B198" s="162">
        <f>'[1]Magic Number Crunch'!L197</f>
        <v>80</v>
      </c>
      <c r="C198" s="163">
        <f>B198*$N$6*$N$11</f>
        <v>80</v>
      </c>
      <c r="D198" s="161" t="s">
        <v>2242</v>
      </c>
      <c r="E198" s="164">
        <f>_xlfn.FLOOR.MATH(C198,1)</f>
        <v>80</v>
      </c>
      <c r="F198" s="161" t="s">
        <v>2241</v>
      </c>
      <c r="G198" s="164">
        <f>_xlfn.FLOOR.MATH(((C198-E198)*10), 1)</f>
        <v>0</v>
      </c>
      <c r="H198" s="161" t="s">
        <v>2240</v>
      </c>
      <c r="I198" s="164">
        <f>((C198-E198)*10-G198)*10</f>
        <v>0</v>
      </c>
      <c r="J198" s="161" t="s">
        <v>2239</v>
      </c>
      <c r="K198" s="163">
        <f>_xlfn.FLOOR.MATH(C198/'[1]Mark Conv'!$E$5,0.01)</f>
        <v>3.2</v>
      </c>
      <c r="L198" s="128"/>
      <c r="M198" s="128"/>
      <c r="N198" s="128"/>
      <c r="O198" s="128"/>
      <c r="P198" s="128"/>
      <c r="Q198" s="128"/>
      <c r="R198" s="128"/>
      <c r="S198" s="128"/>
      <c r="T198" s="128"/>
    </row>
    <row r="199" spans="1:20" x14ac:dyDescent="0.25">
      <c r="A199" s="161" t="str">
        <f>'[1]Magic Number Crunch'!A198</f>
        <v>Ersatz Eye</v>
      </c>
      <c r="B199" s="162">
        <f>'[1]Magic Number Crunch'!L198</f>
        <v>67.5</v>
      </c>
      <c r="C199" s="163">
        <f>B199*$N$6*$N$11</f>
        <v>67.5</v>
      </c>
      <c r="D199" s="161" t="s">
        <v>2242</v>
      </c>
      <c r="E199" s="164">
        <f>_xlfn.FLOOR.MATH(C199,1)</f>
        <v>67</v>
      </c>
      <c r="F199" s="161" t="s">
        <v>2241</v>
      </c>
      <c r="G199" s="164">
        <f>_xlfn.FLOOR.MATH(((C199-E199)*10), 1)</f>
        <v>5</v>
      </c>
      <c r="H199" s="161" t="s">
        <v>2240</v>
      </c>
      <c r="I199" s="164">
        <f>((C199-E199)*10-G199)*10</f>
        <v>0</v>
      </c>
      <c r="J199" s="161" t="s">
        <v>2239</v>
      </c>
      <c r="K199" s="163">
        <f>_xlfn.FLOOR.MATH(C199/'[1]Mark Conv'!$E$5,0.01)</f>
        <v>2.7</v>
      </c>
      <c r="L199" s="128"/>
      <c r="M199" s="128"/>
      <c r="N199" s="128"/>
      <c r="O199" s="128"/>
      <c r="P199" s="128"/>
      <c r="Q199" s="128"/>
      <c r="R199" s="128"/>
      <c r="S199" s="128"/>
      <c r="T199" s="128"/>
    </row>
    <row r="200" spans="1:20" x14ac:dyDescent="0.25">
      <c r="A200" s="161" t="str">
        <f>'[1]Magic Number Crunch'!A199</f>
        <v>Everbright Lantern</v>
      </c>
      <c r="B200" s="162">
        <f>'[1]Magic Number Crunch'!L199</f>
        <v>80</v>
      </c>
      <c r="C200" s="163">
        <f>B200*$N$6*$N$11</f>
        <v>80</v>
      </c>
      <c r="D200" s="161" t="s">
        <v>2242</v>
      </c>
      <c r="E200" s="164">
        <f>_xlfn.FLOOR.MATH(C200,1)</f>
        <v>80</v>
      </c>
      <c r="F200" s="161" t="s">
        <v>2241</v>
      </c>
      <c r="G200" s="164">
        <f>_xlfn.FLOOR.MATH(((C200-E200)*10), 1)</f>
        <v>0</v>
      </c>
      <c r="H200" s="161" t="s">
        <v>2240</v>
      </c>
      <c r="I200" s="164">
        <f>((C200-E200)*10-G200)*10</f>
        <v>0</v>
      </c>
      <c r="J200" s="161" t="s">
        <v>2239</v>
      </c>
      <c r="K200" s="163">
        <f>_xlfn.FLOOR.MATH(C200/'[1]Mark Conv'!$E$5,0.01)</f>
        <v>3.2</v>
      </c>
      <c r="L200" s="128"/>
      <c r="M200" s="128"/>
      <c r="N200" s="128"/>
      <c r="O200" s="128"/>
      <c r="P200" s="128"/>
      <c r="Q200" s="128"/>
      <c r="R200" s="128"/>
      <c r="S200" s="128"/>
      <c r="T200" s="128"/>
    </row>
    <row r="201" spans="1:20" x14ac:dyDescent="0.25">
      <c r="A201" s="161" t="str">
        <f>'[1]Magic Number Crunch'!A200</f>
        <v>Everbright Lantern</v>
      </c>
      <c r="B201" s="162">
        <f>'[1]Magic Number Crunch'!L200</f>
        <v>80</v>
      </c>
      <c r="C201" s="163">
        <f>B201*$N$6*$N$11</f>
        <v>80</v>
      </c>
      <c r="D201" s="161" t="s">
        <v>2242</v>
      </c>
      <c r="E201" s="164">
        <f>_xlfn.FLOOR.MATH(C201,1)</f>
        <v>80</v>
      </c>
      <c r="F201" s="161" t="s">
        <v>2241</v>
      </c>
      <c r="G201" s="164">
        <f>_xlfn.FLOOR.MATH(((C201-E201)*10), 1)</f>
        <v>0</v>
      </c>
      <c r="H201" s="161" t="s">
        <v>2240</v>
      </c>
      <c r="I201" s="164">
        <f>((C201-E201)*10-G201)*10</f>
        <v>0</v>
      </c>
      <c r="J201" s="161" t="s">
        <v>2239</v>
      </c>
      <c r="K201" s="163">
        <f>_xlfn.FLOOR.MATH(C201/'[1]Mark Conv'!$E$5,0.01)</f>
        <v>3.2</v>
      </c>
      <c r="L201" s="128"/>
      <c r="M201" s="128"/>
      <c r="N201" s="128"/>
      <c r="O201" s="128"/>
      <c r="P201" s="128"/>
      <c r="Q201" s="128"/>
      <c r="R201" s="128"/>
      <c r="S201" s="128"/>
      <c r="T201" s="128"/>
    </row>
    <row r="202" spans="1:20" x14ac:dyDescent="0.25">
      <c r="A202" s="161" t="str">
        <f>'[1]Magic Number Crunch'!A201</f>
        <v>Eversmoking Bottle</v>
      </c>
      <c r="B202" s="162">
        <f>'[1]Magic Number Crunch'!L201</f>
        <v>635</v>
      </c>
      <c r="C202" s="163">
        <f>B202*$N$6*$N$11</f>
        <v>635</v>
      </c>
      <c r="D202" s="161" t="s">
        <v>2242</v>
      </c>
      <c r="E202" s="164">
        <f>_xlfn.FLOOR.MATH(C202,1)</f>
        <v>635</v>
      </c>
      <c r="F202" s="161" t="s">
        <v>2241</v>
      </c>
      <c r="G202" s="164">
        <f>_xlfn.FLOOR.MATH(((C202-E202)*10), 1)</f>
        <v>0</v>
      </c>
      <c r="H202" s="161" t="s">
        <v>2240</v>
      </c>
      <c r="I202" s="164">
        <f>((C202-E202)*10-G202)*10</f>
        <v>0</v>
      </c>
      <c r="J202" s="161" t="s">
        <v>2239</v>
      </c>
      <c r="K202" s="163">
        <f>_xlfn.FLOOR.MATH(C202/'[1]Mark Conv'!$E$5,0.01)</f>
        <v>25.400000000000002</v>
      </c>
      <c r="L202" s="128"/>
      <c r="M202" s="128"/>
      <c r="N202" s="128"/>
      <c r="O202" s="128"/>
      <c r="P202" s="128"/>
      <c r="Q202" s="128"/>
      <c r="R202" s="128"/>
      <c r="S202" s="128"/>
      <c r="T202" s="128"/>
    </row>
    <row r="203" spans="1:20" x14ac:dyDescent="0.25">
      <c r="A203" s="161" t="str">
        <f>'[1]Magic Number Crunch'!A202</f>
        <v>Eyes Of Charming</v>
      </c>
      <c r="B203" s="162">
        <f>'[1]Magic Number Crunch'!L202</f>
        <v>1650</v>
      </c>
      <c r="C203" s="163">
        <f>B203*$N$6*$N$11</f>
        <v>1650</v>
      </c>
      <c r="D203" s="161" t="s">
        <v>2242</v>
      </c>
      <c r="E203" s="164">
        <f>_xlfn.FLOOR.MATH(C203,1)</f>
        <v>1650</v>
      </c>
      <c r="F203" s="161" t="s">
        <v>2241</v>
      </c>
      <c r="G203" s="164">
        <f>_xlfn.FLOOR.MATH(((C203-E203)*10), 1)</f>
        <v>0</v>
      </c>
      <c r="H203" s="161" t="s">
        <v>2240</v>
      </c>
      <c r="I203" s="164">
        <f>((C203-E203)*10-G203)*10</f>
        <v>0</v>
      </c>
      <c r="J203" s="161" t="s">
        <v>2239</v>
      </c>
      <c r="K203" s="163">
        <f>_xlfn.FLOOR.MATH(C203/'[1]Mark Conv'!$E$5,0.01)</f>
        <v>66</v>
      </c>
      <c r="L203" s="128"/>
      <c r="M203" s="128"/>
      <c r="N203" s="128"/>
      <c r="O203" s="128"/>
      <c r="P203" s="128"/>
      <c r="Q203" s="128"/>
      <c r="R203" s="128"/>
      <c r="S203" s="128"/>
      <c r="T203" s="128"/>
    </row>
    <row r="204" spans="1:20" x14ac:dyDescent="0.25">
      <c r="A204" s="161" t="str">
        <f>'[1]Magic Number Crunch'!A203</f>
        <v>Eyes Of Minute Seeing</v>
      </c>
      <c r="B204" s="162">
        <f>'[1]Magic Number Crunch'!L203</f>
        <v>1325</v>
      </c>
      <c r="C204" s="163">
        <f>B204*$N$6*$N$11</f>
        <v>1325</v>
      </c>
      <c r="D204" s="161" t="s">
        <v>2242</v>
      </c>
      <c r="E204" s="164">
        <f>_xlfn.FLOOR.MATH(C204,1)</f>
        <v>1325</v>
      </c>
      <c r="F204" s="161" t="s">
        <v>2241</v>
      </c>
      <c r="G204" s="164">
        <f>_xlfn.FLOOR.MATH(((C204-E204)*10), 1)</f>
        <v>0</v>
      </c>
      <c r="H204" s="161" t="s">
        <v>2240</v>
      </c>
      <c r="I204" s="164">
        <f>((C204-E204)*10-G204)*10</f>
        <v>0</v>
      </c>
      <c r="J204" s="161" t="s">
        <v>2239</v>
      </c>
      <c r="K204" s="163">
        <f>_xlfn.FLOOR.MATH(C204/'[1]Mark Conv'!$E$5,0.01)</f>
        <v>53</v>
      </c>
      <c r="L204" s="128"/>
      <c r="M204" s="128"/>
      <c r="N204" s="128"/>
      <c r="O204" s="128"/>
      <c r="P204" s="128"/>
      <c r="Q204" s="128"/>
      <c r="R204" s="128"/>
      <c r="S204" s="128"/>
      <c r="T204" s="128"/>
    </row>
    <row r="205" spans="1:20" x14ac:dyDescent="0.25">
      <c r="A205" s="161" t="str">
        <f>'[1]Magic Number Crunch'!A204</f>
        <v>Eyes Of The Eagle</v>
      </c>
      <c r="B205" s="162">
        <f>'[1]Magic Number Crunch'!L204</f>
        <v>1450</v>
      </c>
      <c r="C205" s="163">
        <f>B205*$N$6*$N$11</f>
        <v>1450</v>
      </c>
      <c r="D205" s="161" t="s">
        <v>2242</v>
      </c>
      <c r="E205" s="164">
        <f>_xlfn.FLOOR.MATH(C205,1)</f>
        <v>1450</v>
      </c>
      <c r="F205" s="161" t="s">
        <v>2241</v>
      </c>
      <c r="G205" s="164">
        <f>_xlfn.FLOOR.MATH(((C205-E205)*10), 1)</f>
        <v>0</v>
      </c>
      <c r="H205" s="161" t="s">
        <v>2240</v>
      </c>
      <c r="I205" s="164">
        <f>((C205-E205)*10-G205)*10</f>
        <v>0</v>
      </c>
      <c r="J205" s="161" t="s">
        <v>2239</v>
      </c>
      <c r="K205" s="163">
        <f>_xlfn.FLOOR.MATH(C205/'[1]Mark Conv'!$E$5,0.01)</f>
        <v>58</v>
      </c>
      <c r="L205" s="128"/>
      <c r="M205" s="128"/>
      <c r="N205" s="128"/>
      <c r="O205" s="128"/>
      <c r="P205" s="128"/>
      <c r="Q205" s="128"/>
      <c r="R205" s="128"/>
      <c r="S205" s="128"/>
      <c r="T205" s="128"/>
    </row>
    <row r="206" spans="1:20" x14ac:dyDescent="0.25">
      <c r="A206" s="161" t="str">
        <f>'[1]Magic Number Crunch'!A205</f>
        <v>Failed Experiment Wand</v>
      </c>
      <c r="B206" s="162">
        <f>'[1]Magic Number Crunch'!L205</f>
        <v>6875.25</v>
      </c>
      <c r="C206" s="163">
        <f>B206*$N$6*$N$11</f>
        <v>6875.25</v>
      </c>
      <c r="D206" s="161" t="s">
        <v>2242</v>
      </c>
      <c r="E206" s="164">
        <f>_xlfn.FLOOR.MATH(C206,1)</f>
        <v>6875</v>
      </c>
      <c r="F206" s="161" t="s">
        <v>2241</v>
      </c>
      <c r="G206" s="164">
        <f>_xlfn.FLOOR.MATH(((C206-E206)*10), 1)</f>
        <v>2</v>
      </c>
      <c r="H206" s="161" t="s">
        <v>2240</v>
      </c>
      <c r="I206" s="164">
        <f>((C206-E206)*10-G206)*10</f>
        <v>5</v>
      </c>
      <c r="J206" s="161" t="s">
        <v>2239</v>
      </c>
      <c r="K206" s="163">
        <f>_xlfn.FLOOR.MATH(C206/'[1]Mark Conv'!$E$5,0.01)</f>
        <v>275.01</v>
      </c>
      <c r="L206" s="128"/>
      <c r="M206" s="128"/>
      <c r="N206" s="128"/>
      <c r="O206" s="128"/>
      <c r="P206" s="128"/>
      <c r="Q206" s="128"/>
      <c r="R206" s="128"/>
      <c r="S206" s="128"/>
      <c r="T206" s="128"/>
    </row>
    <row r="207" spans="1:20" x14ac:dyDescent="0.25">
      <c r="A207" s="161" t="str">
        <f>'[1]Magic Number Crunch'!A206</f>
        <v>Fane-Eater</v>
      </c>
      <c r="B207" s="162">
        <f>'[1]Magic Number Crunch'!L206</f>
        <v>83750.25</v>
      </c>
      <c r="C207" s="163">
        <f>B207*$N$6*$N$11</f>
        <v>83750.25</v>
      </c>
      <c r="D207" s="161" t="s">
        <v>2242</v>
      </c>
      <c r="E207" s="164">
        <f>_xlfn.FLOOR.MATH(C207,1)</f>
        <v>83750</v>
      </c>
      <c r="F207" s="161" t="s">
        <v>2241</v>
      </c>
      <c r="G207" s="164">
        <f>_xlfn.FLOOR.MATH(((C207-E207)*10), 1)</f>
        <v>2</v>
      </c>
      <c r="H207" s="161" t="s">
        <v>2240</v>
      </c>
      <c r="I207" s="164">
        <f>((C207-E207)*10-G207)*10</f>
        <v>5</v>
      </c>
      <c r="J207" s="161" t="s">
        <v>2239</v>
      </c>
      <c r="K207" s="163">
        <f>_xlfn.FLOOR.MATH(C207/'[1]Mark Conv'!$E$5,0.01)</f>
        <v>3350.01</v>
      </c>
      <c r="L207" s="128"/>
      <c r="M207" s="128"/>
      <c r="N207" s="128"/>
      <c r="O207" s="128"/>
      <c r="P207" s="128"/>
      <c r="Q207" s="128"/>
      <c r="R207" s="128"/>
      <c r="S207" s="128"/>
      <c r="T207" s="128"/>
    </row>
    <row r="208" spans="1:20" x14ac:dyDescent="0.25">
      <c r="A208" s="161" t="str">
        <f>'[1]Magic Number Crunch'!A207</f>
        <v>Far Gear</v>
      </c>
      <c r="B208" s="162">
        <f>'[1]Magic Number Crunch'!L207</f>
        <v>19375.125</v>
      </c>
      <c r="C208" s="163">
        <f>B208*$N$6*$N$11</f>
        <v>19375.125</v>
      </c>
      <c r="D208" s="161" t="s">
        <v>2242</v>
      </c>
      <c r="E208" s="164">
        <f>_xlfn.FLOOR.MATH(C208,1)</f>
        <v>19375</v>
      </c>
      <c r="F208" s="161" t="s">
        <v>2241</v>
      </c>
      <c r="G208" s="164">
        <f>_xlfn.FLOOR.MATH(((C208-E208)*10), 1)</f>
        <v>1</v>
      </c>
      <c r="H208" s="161" t="s">
        <v>2240</v>
      </c>
      <c r="I208" s="164">
        <f>((C208-E208)*10-G208)*10</f>
        <v>2.5</v>
      </c>
      <c r="J208" s="161" t="s">
        <v>2239</v>
      </c>
      <c r="K208" s="163">
        <f>_xlfn.FLOOR.MATH(C208/'[1]Mark Conv'!$E$5,0.01)</f>
        <v>775</v>
      </c>
      <c r="L208" s="128"/>
      <c r="M208" s="128"/>
      <c r="N208" s="128"/>
      <c r="O208" s="128"/>
      <c r="P208" s="128"/>
      <c r="Q208" s="128"/>
      <c r="R208" s="128"/>
      <c r="S208" s="128"/>
      <c r="T208" s="128"/>
    </row>
    <row r="209" spans="1:20" x14ac:dyDescent="0.25">
      <c r="A209" s="161" t="str">
        <f>'[1]Magic Number Crunch'!A208</f>
        <v>Far Realm Shard</v>
      </c>
      <c r="B209" s="162">
        <f>'[1]Magic Number Crunch'!L208</f>
        <v>6875.25</v>
      </c>
      <c r="C209" s="163">
        <f>B209*$N$6*$N$11</f>
        <v>6875.25</v>
      </c>
      <c r="D209" s="161" t="s">
        <v>2242</v>
      </c>
      <c r="E209" s="164">
        <f>_xlfn.FLOOR.MATH(C209,1)</f>
        <v>6875</v>
      </c>
      <c r="F209" s="161" t="s">
        <v>2241</v>
      </c>
      <c r="G209" s="164">
        <f>_xlfn.FLOOR.MATH(((C209-E209)*10), 1)</f>
        <v>2</v>
      </c>
      <c r="H209" s="161" t="s">
        <v>2240</v>
      </c>
      <c r="I209" s="164">
        <f>((C209-E209)*10-G209)*10</f>
        <v>5</v>
      </c>
      <c r="J209" s="161" t="s">
        <v>2239</v>
      </c>
      <c r="K209" s="163">
        <f>_xlfn.FLOOR.MATH(C209/'[1]Mark Conv'!$E$5,0.01)</f>
        <v>275.01</v>
      </c>
      <c r="L209" s="128"/>
      <c r="M209" s="128"/>
      <c r="N209" s="128"/>
      <c r="O209" s="128"/>
      <c r="P209" s="128"/>
      <c r="Q209" s="128"/>
      <c r="R209" s="128"/>
      <c r="S209" s="128"/>
      <c r="T209" s="128"/>
    </row>
    <row r="210" spans="1:20" x14ac:dyDescent="0.25">
      <c r="A210" s="161" t="str">
        <f>'[1]Magic Number Crunch'!A209</f>
        <v>Feather Of Diatryma Summoning</v>
      </c>
      <c r="B210" s="162">
        <f>'[1]Magic Number Crunch'!L209</f>
        <v>3737.625</v>
      </c>
      <c r="C210" s="163">
        <f>B210*$N$6*$N$11</f>
        <v>3737.625</v>
      </c>
      <c r="D210" s="161" t="s">
        <v>2242</v>
      </c>
      <c r="E210" s="164">
        <f>_xlfn.FLOOR.MATH(C210,1)</f>
        <v>3737</v>
      </c>
      <c r="F210" s="161" t="s">
        <v>2241</v>
      </c>
      <c r="G210" s="164">
        <f>_xlfn.FLOOR.MATH(((C210-E210)*10), 1)</f>
        <v>6</v>
      </c>
      <c r="H210" s="161" t="s">
        <v>2240</v>
      </c>
      <c r="I210" s="164">
        <f>((C210-E210)*10-G210)*10</f>
        <v>2.5</v>
      </c>
      <c r="J210" s="161" t="s">
        <v>2239</v>
      </c>
      <c r="K210" s="163">
        <f>_xlfn.FLOOR.MATH(C210/'[1]Mark Conv'!$E$5,0.01)</f>
        <v>149.5</v>
      </c>
      <c r="L210" s="128"/>
      <c r="M210" s="128"/>
      <c r="N210" s="128"/>
      <c r="O210" s="128"/>
      <c r="P210" s="128"/>
      <c r="Q210" s="128"/>
      <c r="R210" s="128"/>
      <c r="S210" s="128"/>
      <c r="T210" s="128"/>
    </row>
    <row r="211" spans="1:20" x14ac:dyDescent="0.25">
      <c r="A211" s="161" t="str">
        <f>'[1]Magic Number Crunch'!A210</f>
        <v>Feather Token</v>
      </c>
      <c r="B211" s="162">
        <f>'[1]Magic Number Crunch'!L210</f>
        <v>3450.125</v>
      </c>
      <c r="C211" s="163">
        <f>B211*$N$6*$N$11</f>
        <v>3450.125</v>
      </c>
      <c r="D211" s="161" t="s">
        <v>2242</v>
      </c>
      <c r="E211" s="164">
        <f>_xlfn.FLOOR.MATH(C211,1)</f>
        <v>3450</v>
      </c>
      <c r="F211" s="161" t="s">
        <v>2241</v>
      </c>
      <c r="G211" s="164">
        <f>_xlfn.FLOOR.MATH(((C211-E211)*10), 1)</f>
        <v>1</v>
      </c>
      <c r="H211" s="161" t="s">
        <v>2240</v>
      </c>
      <c r="I211" s="164">
        <f>((C211-E211)*10-G211)*10</f>
        <v>2.5</v>
      </c>
      <c r="J211" s="161" t="s">
        <v>2239</v>
      </c>
      <c r="K211" s="163">
        <f>_xlfn.FLOOR.MATH(C211/'[1]Mark Conv'!$E$5,0.01)</f>
        <v>138</v>
      </c>
      <c r="L211" s="128"/>
      <c r="M211" s="128"/>
      <c r="N211" s="128"/>
      <c r="O211" s="128"/>
      <c r="P211" s="128"/>
      <c r="Q211" s="128"/>
      <c r="R211" s="128"/>
      <c r="S211" s="128"/>
      <c r="T211" s="128"/>
    </row>
    <row r="212" spans="1:20" x14ac:dyDescent="0.25">
      <c r="A212" s="161" t="str">
        <f>'[1]Magic Number Crunch'!A211</f>
        <v>Feather Token (Feather Fall)</v>
      </c>
      <c r="B212" s="162">
        <f>'[1]Magic Number Crunch'!L211</f>
        <v>42.5</v>
      </c>
      <c r="C212" s="163">
        <f>B212*$N$6*$N$11</f>
        <v>42.5</v>
      </c>
      <c r="D212" s="161" t="s">
        <v>2242</v>
      </c>
      <c r="E212" s="164">
        <f>_xlfn.FLOOR.MATH(C212,1)</f>
        <v>42</v>
      </c>
      <c r="F212" s="161" t="s">
        <v>2241</v>
      </c>
      <c r="G212" s="164">
        <f>_xlfn.FLOOR.MATH(((C212-E212)*10), 1)</f>
        <v>5</v>
      </c>
      <c r="H212" s="161" t="s">
        <v>2240</v>
      </c>
      <c r="I212" s="164">
        <f>((C212-E212)*10-G212)*10</f>
        <v>0</v>
      </c>
      <c r="J212" s="161" t="s">
        <v>2239</v>
      </c>
      <c r="K212" s="163">
        <f>_xlfn.FLOOR.MATH(C212/'[1]Mark Conv'!$E$5,0.01)</f>
        <v>1.7</v>
      </c>
      <c r="L212" s="128"/>
      <c r="M212" s="128"/>
      <c r="N212" s="128"/>
      <c r="O212" s="128"/>
      <c r="P212" s="128"/>
      <c r="Q212" s="128"/>
      <c r="R212" s="128"/>
      <c r="S212" s="128"/>
      <c r="T212" s="128"/>
    </row>
    <row r="213" spans="1:20" x14ac:dyDescent="0.25">
      <c r="A213" s="161" t="str">
        <f>'[1]Magic Number Crunch'!A212</f>
        <v>Feather Token Feather Fall</v>
      </c>
      <c r="B213" s="162">
        <f>'[1]Magic Number Crunch'!L212</f>
        <v>42.5</v>
      </c>
      <c r="C213" s="163">
        <f>B213*$N$6*$N$11</f>
        <v>42.5</v>
      </c>
      <c r="D213" s="161" t="s">
        <v>2242</v>
      </c>
      <c r="E213" s="164">
        <f>_xlfn.FLOOR.MATH(C213,1)</f>
        <v>42</v>
      </c>
      <c r="F213" s="161" t="s">
        <v>2241</v>
      </c>
      <c r="G213" s="164">
        <f>_xlfn.FLOOR.MATH(((C213-E213)*10), 1)</f>
        <v>5</v>
      </c>
      <c r="H213" s="161" t="s">
        <v>2240</v>
      </c>
      <c r="I213" s="164">
        <f>((C213-E213)*10-G213)*10</f>
        <v>0</v>
      </c>
      <c r="J213" s="161" t="s">
        <v>2239</v>
      </c>
      <c r="K213" s="163">
        <f>_xlfn.FLOOR.MATH(C213/'[1]Mark Conv'!$E$5,0.01)</f>
        <v>1.7</v>
      </c>
      <c r="L213" s="128"/>
      <c r="M213" s="128"/>
      <c r="N213" s="128"/>
      <c r="O213" s="128"/>
      <c r="P213" s="128"/>
      <c r="Q213" s="128"/>
      <c r="R213" s="128"/>
      <c r="S213" s="128"/>
      <c r="T213" s="128"/>
    </row>
    <row r="214" spans="1:20" x14ac:dyDescent="0.25">
      <c r="A214" s="161" t="str">
        <f>'[1]Magic Number Crunch'!A213</f>
        <v>Fernian Ash Focus</v>
      </c>
      <c r="B214" s="162">
        <f>'[1]Magic Number Crunch'!L213</f>
        <v>60</v>
      </c>
      <c r="C214" s="163">
        <f>B214*$N$6*$N$11</f>
        <v>60</v>
      </c>
      <c r="D214" s="161" t="s">
        <v>2242</v>
      </c>
      <c r="E214" s="164">
        <f>_xlfn.FLOOR.MATH(C214,1)</f>
        <v>60</v>
      </c>
      <c r="F214" s="161" t="s">
        <v>2241</v>
      </c>
      <c r="G214" s="164">
        <f>_xlfn.FLOOR.MATH(((C214-E214)*10), 1)</f>
        <v>0</v>
      </c>
      <c r="H214" s="161" t="s">
        <v>2240</v>
      </c>
      <c r="I214" s="164">
        <f>((C214-E214)*10-G214)*10</f>
        <v>0</v>
      </c>
      <c r="J214" s="161" t="s">
        <v>2239</v>
      </c>
      <c r="K214" s="163">
        <f>_xlfn.FLOOR.MATH(C214/'[1]Mark Conv'!$E$5,0.01)</f>
        <v>2.4</v>
      </c>
      <c r="L214" s="128"/>
      <c r="M214" s="128"/>
      <c r="N214" s="128"/>
      <c r="O214" s="128"/>
      <c r="P214" s="128"/>
      <c r="Q214" s="128"/>
      <c r="R214" s="128"/>
      <c r="S214" s="128"/>
      <c r="T214" s="128"/>
    </row>
    <row r="215" spans="1:20" x14ac:dyDescent="0.25">
      <c r="A215" s="161" t="str">
        <f>'[1]Magic Number Crunch'!A214</f>
        <v>Fernian Ash Focus</v>
      </c>
      <c r="B215" s="162">
        <f>'[1]Magic Number Crunch'!L214</f>
        <v>60</v>
      </c>
      <c r="C215" s="163">
        <f>B215*$N$6*$N$11</f>
        <v>60</v>
      </c>
      <c r="D215" s="161" t="s">
        <v>2242</v>
      </c>
      <c r="E215" s="164">
        <f>_xlfn.FLOOR.MATH(C215,1)</f>
        <v>60</v>
      </c>
      <c r="F215" s="161" t="s">
        <v>2241</v>
      </c>
      <c r="G215" s="164">
        <f>_xlfn.FLOOR.MATH(((C215-E215)*10), 1)</f>
        <v>0</v>
      </c>
      <c r="H215" s="161" t="s">
        <v>2240</v>
      </c>
      <c r="I215" s="164">
        <f>((C215-E215)*10-G215)*10</f>
        <v>0</v>
      </c>
      <c r="J215" s="161" t="s">
        <v>2239</v>
      </c>
      <c r="K215" s="163">
        <f>_xlfn.FLOOR.MATH(C215/'[1]Mark Conv'!$E$5,0.01)</f>
        <v>2.4</v>
      </c>
      <c r="L215" s="128"/>
      <c r="M215" s="128"/>
      <c r="N215" s="128"/>
      <c r="O215" s="128"/>
      <c r="P215" s="128"/>
      <c r="Q215" s="128"/>
      <c r="R215" s="128"/>
      <c r="S215" s="128"/>
      <c r="T215" s="128"/>
    </row>
    <row r="216" spans="1:20" x14ac:dyDescent="0.25">
      <c r="A216" s="161" t="str">
        <f>'[1]Magic Number Crunch'!A215</f>
        <v>Feywild Shard</v>
      </c>
      <c r="B216" s="162">
        <f>'[1]Magic Number Crunch'!L215</f>
        <v>325.25</v>
      </c>
      <c r="C216" s="163">
        <f>B216*$N$6*$N$11</f>
        <v>325.25</v>
      </c>
      <c r="D216" s="161" t="s">
        <v>2242</v>
      </c>
      <c r="E216" s="164">
        <f>_xlfn.FLOOR.MATH(C216,1)</f>
        <v>325</v>
      </c>
      <c r="F216" s="161" t="s">
        <v>2241</v>
      </c>
      <c r="G216" s="164">
        <f>_xlfn.FLOOR.MATH(((C216-E216)*10), 1)</f>
        <v>2</v>
      </c>
      <c r="H216" s="161" t="s">
        <v>2240</v>
      </c>
      <c r="I216" s="164">
        <f>((C216-E216)*10-G216)*10</f>
        <v>5</v>
      </c>
      <c r="J216" s="161" t="s">
        <v>2239</v>
      </c>
      <c r="K216" s="163">
        <f>_xlfn.FLOOR.MATH(C216/'[1]Mark Conv'!$E$5,0.01)</f>
        <v>13.01</v>
      </c>
      <c r="L216" s="128"/>
      <c r="M216" s="128"/>
      <c r="N216" s="128"/>
      <c r="O216" s="128"/>
      <c r="P216" s="128"/>
      <c r="Q216" s="128"/>
      <c r="R216" s="128"/>
      <c r="S216" s="128"/>
      <c r="T216" s="128"/>
    </row>
    <row r="217" spans="1:20" x14ac:dyDescent="0.25">
      <c r="A217" s="161" t="str">
        <f>'[1]Magic Number Crunch'!A216</f>
        <v>Figurine of Wondrous Power (Bronze Griffon)</v>
      </c>
      <c r="B217" s="162">
        <f>'[1]Magic Number Crunch'!L216</f>
        <v>5800</v>
      </c>
      <c r="C217" s="163">
        <f>B217*$N$6*$N$11</f>
        <v>5800</v>
      </c>
      <c r="D217" s="161" t="s">
        <v>2242</v>
      </c>
      <c r="E217" s="164">
        <f>_xlfn.FLOOR.MATH(C217,1)</f>
        <v>5800</v>
      </c>
      <c r="F217" s="161" t="s">
        <v>2241</v>
      </c>
      <c r="G217" s="164">
        <f>_xlfn.FLOOR.MATH(((C217-E217)*10), 1)</f>
        <v>0</v>
      </c>
      <c r="H217" s="161" t="s">
        <v>2240</v>
      </c>
      <c r="I217" s="164">
        <f>((C217-E217)*10-G217)*10</f>
        <v>0</v>
      </c>
      <c r="J217" s="161" t="s">
        <v>2239</v>
      </c>
      <c r="K217" s="163">
        <f>_xlfn.FLOOR.MATH(C217/'[1]Mark Conv'!$E$5,0.01)</f>
        <v>232</v>
      </c>
      <c r="L217" s="128"/>
      <c r="M217" s="128"/>
      <c r="N217" s="128"/>
      <c r="O217" s="128"/>
      <c r="P217" s="128"/>
      <c r="Q217" s="128"/>
      <c r="R217" s="128"/>
      <c r="S217" s="128"/>
      <c r="T217" s="128"/>
    </row>
    <row r="218" spans="1:20" x14ac:dyDescent="0.25">
      <c r="A218" s="161" t="str">
        <f>'[1]Magic Number Crunch'!A217</f>
        <v>Figurine of Wondrous Power (Ebony Fly)</v>
      </c>
      <c r="B218" s="162">
        <f>'[1]Magic Number Crunch'!L217</f>
        <v>4800</v>
      </c>
      <c r="C218" s="163">
        <f>B218*$N$6*$N$11</f>
        <v>4800</v>
      </c>
      <c r="D218" s="161" t="s">
        <v>2242</v>
      </c>
      <c r="E218" s="164">
        <f>_xlfn.FLOOR.MATH(C218,1)</f>
        <v>4800</v>
      </c>
      <c r="F218" s="161" t="s">
        <v>2241</v>
      </c>
      <c r="G218" s="164">
        <f>_xlfn.FLOOR.MATH(((C218-E218)*10), 1)</f>
        <v>0</v>
      </c>
      <c r="H218" s="161" t="s">
        <v>2240</v>
      </c>
      <c r="I218" s="164">
        <f>((C218-E218)*10-G218)*10</f>
        <v>0</v>
      </c>
      <c r="J218" s="161" t="s">
        <v>2239</v>
      </c>
      <c r="K218" s="163">
        <f>_xlfn.FLOOR.MATH(C218/'[1]Mark Conv'!$E$5,0.01)</f>
        <v>192</v>
      </c>
      <c r="L218" s="128"/>
      <c r="M218" s="128"/>
      <c r="N218" s="128"/>
      <c r="O218" s="128"/>
      <c r="P218" s="128"/>
      <c r="Q218" s="128"/>
      <c r="R218" s="128"/>
      <c r="S218" s="128"/>
      <c r="T218" s="128"/>
    </row>
    <row r="219" spans="1:20" x14ac:dyDescent="0.25">
      <c r="A219" s="161" t="str">
        <f>'[1]Magic Number Crunch'!A218</f>
        <v>Figurine of Wondrous Power (Golden Lions)</v>
      </c>
      <c r="B219" s="162">
        <f>'[1]Magic Number Crunch'!L218</f>
        <v>2800</v>
      </c>
      <c r="C219" s="163">
        <f>B219*$N$6*$N$11</f>
        <v>2800</v>
      </c>
      <c r="D219" s="161" t="s">
        <v>2242</v>
      </c>
      <c r="E219" s="164">
        <f>_xlfn.FLOOR.MATH(C219,1)</f>
        <v>2800</v>
      </c>
      <c r="F219" s="161" t="s">
        <v>2241</v>
      </c>
      <c r="G219" s="164">
        <f>_xlfn.FLOOR.MATH(((C219-E219)*10), 1)</f>
        <v>0</v>
      </c>
      <c r="H219" s="161" t="s">
        <v>2240</v>
      </c>
      <c r="I219" s="164">
        <f>((C219-E219)*10-G219)*10</f>
        <v>0</v>
      </c>
      <c r="J219" s="161" t="s">
        <v>2239</v>
      </c>
      <c r="K219" s="163">
        <f>_xlfn.FLOOR.MATH(C219/'[1]Mark Conv'!$E$5,0.01)</f>
        <v>112</v>
      </c>
      <c r="L219" s="128"/>
      <c r="M219" s="128"/>
      <c r="N219" s="128"/>
      <c r="O219" s="128"/>
      <c r="P219" s="128"/>
      <c r="Q219" s="128"/>
      <c r="R219" s="128"/>
      <c r="S219" s="128"/>
      <c r="T219" s="128"/>
    </row>
    <row r="220" spans="1:20" x14ac:dyDescent="0.25">
      <c r="A220" s="161" t="str">
        <f>'[1]Magic Number Crunch'!A219</f>
        <v>Figurine of Wondrous Power (Ivory Goats - Terror)</v>
      </c>
      <c r="B220" s="162">
        <f>'[1]Magic Number Crunch'!L219</f>
        <v>12500</v>
      </c>
      <c r="C220" s="163">
        <f>B220*$N$6*$N$11</f>
        <v>12500</v>
      </c>
      <c r="D220" s="161" t="s">
        <v>2242</v>
      </c>
      <c r="E220" s="164">
        <f>_xlfn.FLOOR.MATH(C220,1)</f>
        <v>12500</v>
      </c>
      <c r="F220" s="161" t="s">
        <v>2241</v>
      </c>
      <c r="G220" s="164">
        <f>_xlfn.FLOOR.MATH(((C220-E220)*10), 1)</f>
        <v>0</v>
      </c>
      <c r="H220" s="161" t="s">
        <v>2240</v>
      </c>
      <c r="I220" s="164">
        <f>((C220-E220)*10-G220)*10</f>
        <v>0</v>
      </c>
      <c r="J220" s="161" t="s">
        <v>2239</v>
      </c>
      <c r="K220" s="163">
        <f>_xlfn.FLOOR.MATH(C220/'[1]Mark Conv'!$E$5,0.01)</f>
        <v>500</v>
      </c>
      <c r="L220" s="128"/>
      <c r="M220" s="128"/>
      <c r="N220" s="128"/>
      <c r="O220" s="128"/>
      <c r="P220" s="128"/>
      <c r="Q220" s="128"/>
      <c r="R220" s="128"/>
      <c r="S220" s="128"/>
      <c r="T220" s="128"/>
    </row>
    <row r="221" spans="1:20" x14ac:dyDescent="0.25">
      <c r="A221" s="161" t="str">
        <f>'[1]Magic Number Crunch'!A220</f>
        <v>Figurine of Wondrous Power (Ivory Goats - Travail)</v>
      </c>
      <c r="B221" s="162">
        <f>'[1]Magic Number Crunch'!L220</f>
        <v>2700</v>
      </c>
      <c r="C221" s="163">
        <f>B221*$N$6*$N$11</f>
        <v>2700</v>
      </c>
      <c r="D221" s="161" t="s">
        <v>2242</v>
      </c>
      <c r="E221" s="164">
        <f>_xlfn.FLOOR.MATH(C221,1)</f>
        <v>2700</v>
      </c>
      <c r="F221" s="161" t="s">
        <v>2241</v>
      </c>
      <c r="G221" s="164">
        <f>_xlfn.FLOOR.MATH(((C221-E221)*10), 1)</f>
        <v>0</v>
      </c>
      <c r="H221" s="161" t="s">
        <v>2240</v>
      </c>
      <c r="I221" s="164">
        <f>((C221-E221)*10-G221)*10</f>
        <v>0</v>
      </c>
      <c r="J221" s="161" t="s">
        <v>2239</v>
      </c>
      <c r="K221" s="163">
        <f>_xlfn.FLOOR.MATH(C221/'[1]Mark Conv'!$E$5,0.01)</f>
        <v>108</v>
      </c>
      <c r="L221" s="128"/>
      <c r="M221" s="128"/>
      <c r="N221" s="128"/>
      <c r="O221" s="128"/>
      <c r="P221" s="128"/>
      <c r="Q221" s="128"/>
      <c r="R221" s="128"/>
      <c r="S221" s="128"/>
      <c r="T221" s="128"/>
    </row>
    <row r="222" spans="1:20" x14ac:dyDescent="0.25">
      <c r="A222" s="161" t="str">
        <f>'[1]Magic Number Crunch'!A221</f>
        <v>Figurine of Wondrous Power (Ivory Goats - Travelling)</v>
      </c>
      <c r="B222" s="162">
        <f>'[1]Magic Number Crunch'!L221</f>
        <v>3000</v>
      </c>
      <c r="C222" s="163">
        <f>B222*$N$6*$N$11</f>
        <v>3000</v>
      </c>
      <c r="D222" s="161" t="s">
        <v>2242</v>
      </c>
      <c r="E222" s="164">
        <f>_xlfn.FLOOR.MATH(C222,1)</f>
        <v>3000</v>
      </c>
      <c r="F222" s="161" t="s">
        <v>2241</v>
      </c>
      <c r="G222" s="164">
        <f>_xlfn.FLOOR.MATH(((C222-E222)*10), 1)</f>
        <v>0</v>
      </c>
      <c r="H222" s="161" t="s">
        <v>2240</v>
      </c>
      <c r="I222" s="164">
        <f>((C222-E222)*10-G222)*10</f>
        <v>0</v>
      </c>
      <c r="J222" s="161" t="s">
        <v>2239</v>
      </c>
      <c r="K222" s="163">
        <f>_xlfn.FLOOR.MATH(C222/'[1]Mark Conv'!$E$5,0.01)</f>
        <v>120</v>
      </c>
      <c r="L222" s="128"/>
      <c r="M222" s="128"/>
      <c r="N222" s="128"/>
      <c r="O222" s="128"/>
      <c r="P222" s="128"/>
      <c r="Q222" s="128"/>
      <c r="R222" s="128"/>
      <c r="S222" s="128"/>
      <c r="T222" s="128"/>
    </row>
    <row r="223" spans="1:20" x14ac:dyDescent="0.25">
      <c r="A223" s="161" t="str">
        <f>'[1]Magic Number Crunch'!A222</f>
        <v>Figurine of Wondrous Power (Marble Elephant)</v>
      </c>
      <c r="B223" s="162">
        <f>'[1]Magic Number Crunch'!L222</f>
        <v>5500</v>
      </c>
      <c r="C223" s="163">
        <f>B223*$N$6*$N$11</f>
        <v>5500</v>
      </c>
      <c r="D223" s="161" t="s">
        <v>2242</v>
      </c>
      <c r="E223" s="164">
        <f>_xlfn.FLOOR.MATH(C223,1)</f>
        <v>5500</v>
      </c>
      <c r="F223" s="161" t="s">
        <v>2241</v>
      </c>
      <c r="G223" s="164">
        <f>_xlfn.FLOOR.MATH(((C223-E223)*10), 1)</f>
        <v>0</v>
      </c>
      <c r="H223" s="161" t="s">
        <v>2240</v>
      </c>
      <c r="I223" s="164">
        <f>((C223-E223)*10-G223)*10</f>
        <v>0</v>
      </c>
      <c r="J223" s="161" t="s">
        <v>2239</v>
      </c>
      <c r="K223" s="163">
        <f>_xlfn.FLOOR.MATH(C223/'[1]Mark Conv'!$E$5,0.01)</f>
        <v>220</v>
      </c>
      <c r="L223" s="128"/>
      <c r="M223" s="128"/>
      <c r="N223" s="128"/>
      <c r="O223" s="128"/>
      <c r="P223" s="128"/>
      <c r="Q223" s="128"/>
      <c r="R223" s="128"/>
      <c r="S223" s="128"/>
      <c r="T223" s="128"/>
    </row>
    <row r="224" spans="1:20" x14ac:dyDescent="0.25">
      <c r="A224" s="161" t="str">
        <f>'[1]Magic Number Crunch'!A223</f>
        <v>Figurine of Wondrous Power (Obsidian Steed)</v>
      </c>
      <c r="B224" s="162">
        <f>'[1]Magic Number Crunch'!L223</f>
        <v>78250</v>
      </c>
      <c r="C224" s="163">
        <f>B224*$N$6*$N$11</f>
        <v>78250</v>
      </c>
      <c r="D224" s="161" t="s">
        <v>2242</v>
      </c>
      <c r="E224" s="164">
        <f>_xlfn.FLOOR.MATH(C224,1)</f>
        <v>78250</v>
      </c>
      <c r="F224" s="161" t="s">
        <v>2241</v>
      </c>
      <c r="G224" s="164">
        <f>_xlfn.FLOOR.MATH(((C224-E224)*10), 1)</f>
        <v>0</v>
      </c>
      <c r="H224" s="161" t="s">
        <v>2240</v>
      </c>
      <c r="I224" s="164">
        <f>((C224-E224)*10-G224)*10</f>
        <v>0</v>
      </c>
      <c r="J224" s="161" t="s">
        <v>2239</v>
      </c>
      <c r="K224" s="163">
        <f>_xlfn.FLOOR.MATH(C224/'[1]Mark Conv'!$E$5,0.01)</f>
        <v>3130</v>
      </c>
      <c r="L224" s="128"/>
      <c r="M224" s="128"/>
      <c r="N224" s="128"/>
      <c r="O224" s="128"/>
      <c r="P224" s="128"/>
      <c r="Q224" s="128"/>
      <c r="R224" s="128"/>
      <c r="S224" s="128"/>
      <c r="T224" s="128"/>
    </row>
    <row r="225" spans="1:20" x14ac:dyDescent="0.25">
      <c r="A225" s="161" t="str">
        <f>'[1]Magic Number Crunch'!A224</f>
        <v>Figurine of Wondrous Power (Onyx Dog)</v>
      </c>
      <c r="B225" s="162">
        <f>'[1]Magic Number Crunch'!L224</f>
        <v>3100</v>
      </c>
      <c r="C225" s="163">
        <f>B225*$N$6*$N$11</f>
        <v>3100</v>
      </c>
      <c r="D225" s="161" t="s">
        <v>2242</v>
      </c>
      <c r="E225" s="164">
        <f>_xlfn.FLOOR.MATH(C225,1)</f>
        <v>3100</v>
      </c>
      <c r="F225" s="161" t="s">
        <v>2241</v>
      </c>
      <c r="G225" s="164">
        <f>_xlfn.FLOOR.MATH(((C225-E225)*10), 1)</f>
        <v>0</v>
      </c>
      <c r="H225" s="161" t="s">
        <v>2240</v>
      </c>
      <c r="I225" s="164">
        <f>((C225-E225)*10-G225)*10</f>
        <v>0</v>
      </c>
      <c r="J225" s="161" t="s">
        <v>2239</v>
      </c>
      <c r="K225" s="163">
        <f>_xlfn.FLOOR.MATH(C225/'[1]Mark Conv'!$E$5,0.01)</f>
        <v>124</v>
      </c>
      <c r="L225" s="128"/>
      <c r="M225" s="128"/>
      <c r="N225" s="128"/>
      <c r="O225" s="128"/>
      <c r="P225" s="128"/>
      <c r="Q225" s="128"/>
      <c r="R225" s="128"/>
      <c r="S225" s="128"/>
      <c r="T225" s="128"/>
    </row>
    <row r="226" spans="1:20" x14ac:dyDescent="0.25">
      <c r="A226" s="161" t="str">
        <f>'[1]Magic Number Crunch'!A225</f>
        <v>Figurine of Wondrous Power (Serpentine Owl)</v>
      </c>
      <c r="B226" s="162">
        <f>'[1]Magic Number Crunch'!L225</f>
        <v>5500</v>
      </c>
      <c r="C226" s="163">
        <f>B226*$N$6*$N$11</f>
        <v>5500</v>
      </c>
      <c r="D226" s="161" t="s">
        <v>2242</v>
      </c>
      <c r="E226" s="164">
        <f>_xlfn.FLOOR.MATH(C226,1)</f>
        <v>5500</v>
      </c>
      <c r="F226" s="161" t="s">
        <v>2241</v>
      </c>
      <c r="G226" s="164">
        <f>_xlfn.FLOOR.MATH(((C226-E226)*10), 1)</f>
        <v>0</v>
      </c>
      <c r="H226" s="161" t="s">
        <v>2240</v>
      </c>
      <c r="I226" s="164">
        <f>((C226-E226)*10-G226)*10</f>
        <v>0</v>
      </c>
      <c r="J226" s="161" t="s">
        <v>2239</v>
      </c>
      <c r="K226" s="163">
        <f>_xlfn.FLOOR.MATH(C226/'[1]Mark Conv'!$E$5,0.01)</f>
        <v>220</v>
      </c>
      <c r="L226" s="128"/>
      <c r="M226" s="128"/>
      <c r="N226" s="128"/>
      <c r="O226" s="128"/>
      <c r="P226" s="128"/>
      <c r="Q226" s="128"/>
      <c r="R226" s="128"/>
      <c r="S226" s="128"/>
      <c r="T226" s="128"/>
    </row>
    <row r="227" spans="1:20" x14ac:dyDescent="0.25">
      <c r="A227" s="161" t="str">
        <f>'[1]Magic Number Crunch'!A226</f>
        <v>Figurine of Wondrous Power (Silver Raven)</v>
      </c>
      <c r="B227" s="162">
        <f>'[1]Magic Number Crunch'!L226</f>
        <v>2690</v>
      </c>
      <c r="C227" s="163">
        <f>B227*$N$6*$N$11</f>
        <v>2690</v>
      </c>
      <c r="D227" s="161" t="s">
        <v>2242</v>
      </c>
      <c r="E227" s="164">
        <f>_xlfn.FLOOR.MATH(C227,1)</f>
        <v>2690</v>
      </c>
      <c r="F227" s="161" t="s">
        <v>2241</v>
      </c>
      <c r="G227" s="164">
        <f>_xlfn.FLOOR.MATH(((C227-E227)*10), 1)</f>
        <v>0</v>
      </c>
      <c r="H227" s="161" t="s">
        <v>2240</v>
      </c>
      <c r="I227" s="164">
        <f>((C227-E227)*10-G227)*10</f>
        <v>0</v>
      </c>
      <c r="J227" s="161" t="s">
        <v>2239</v>
      </c>
      <c r="K227" s="163">
        <f>_xlfn.FLOOR.MATH(C227/'[1]Mark Conv'!$E$5,0.01)</f>
        <v>107.60000000000001</v>
      </c>
      <c r="L227" s="128"/>
      <c r="M227" s="128"/>
      <c r="N227" s="128"/>
      <c r="O227" s="128"/>
      <c r="P227" s="128"/>
      <c r="Q227" s="128"/>
      <c r="R227" s="128"/>
      <c r="S227" s="128"/>
      <c r="T227" s="128"/>
    </row>
    <row r="228" spans="1:20" x14ac:dyDescent="0.25">
      <c r="A228" s="161" t="str">
        <f>'[1]Magic Number Crunch'!A227</f>
        <v>Finders Goggles</v>
      </c>
      <c r="B228" s="162">
        <f>'[1]Magic Number Crunch'!L227</f>
        <v>412.625</v>
      </c>
      <c r="C228" s="163">
        <f>B228*$N$6*$N$11</f>
        <v>412.625</v>
      </c>
      <c r="D228" s="161" t="s">
        <v>2242</v>
      </c>
      <c r="E228" s="164">
        <f>_xlfn.FLOOR.MATH(C228,1)</f>
        <v>412</v>
      </c>
      <c r="F228" s="161" t="s">
        <v>2241</v>
      </c>
      <c r="G228" s="164">
        <f>_xlfn.FLOOR.MATH(((C228-E228)*10), 1)</f>
        <v>6</v>
      </c>
      <c r="H228" s="161" t="s">
        <v>2240</v>
      </c>
      <c r="I228" s="164">
        <f>((C228-E228)*10-G228)*10</f>
        <v>2.5</v>
      </c>
      <c r="J228" s="161" t="s">
        <v>2239</v>
      </c>
      <c r="K228" s="163">
        <f>_xlfn.FLOOR.MATH(C228/'[1]Mark Conv'!$E$5,0.01)</f>
        <v>16.5</v>
      </c>
      <c r="L228" s="128"/>
      <c r="M228" s="128"/>
      <c r="N228" s="128"/>
      <c r="O228" s="128"/>
      <c r="P228" s="128"/>
      <c r="Q228" s="128"/>
      <c r="R228" s="128"/>
      <c r="S228" s="128"/>
      <c r="T228" s="128"/>
    </row>
    <row r="229" spans="1:20" x14ac:dyDescent="0.25">
      <c r="A229" s="161" t="str">
        <f>'[1]Magic Number Crunch'!A228</f>
        <v>Flame Tongue</v>
      </c>
      <c r="B229" s="162">
        <f>'[1]Magic Number Crunch'!L228</f>
        <v>5000</v>
      </c>
      <c r="C229" s="163">
        <f>B229*$N$6*$N$11</f>
        <v>5000</v>
      </c>
      <c r="D229" s="161" t="s">
        <v>2242</v>
      </c>
      <c r="E229" s="164">
        <f>_xlfn.FLOOR.MATH(C229,1)</f>
        <v>5000</v>
      </c>
      <c r="F229" s="161" t="s">
        <v>2241</v>
      </c>
      <c r="G229" s="164">
        <f>_xlfn.FLOOR.MATH(((C229-E229)*10), 1)</f>
        <v>0</v>
      </c>
      <c r="H229" s="161" t="s">
        <v>2240</v>
      </c>
      <c r="I229" s="164">
        <f>((C229-E229)*10-G229)*10</f>
        <v>0</v>
      </c>
      <c r="J229" s="161" t="s">
        <v>2239</v>
      </c>
      <c r="K229" s="163">
        <f>_xlfn.FLOOR.MATH(C229/'[1]Mark Conv'!$E$5,0.01)</f>
        <v>200</v>
      </c>
      <c r="L229" s="128"/>
      <c r="M229" s="128"/>
      <c r="N229" s="128"/>
      <c r="O229" s="128"/>
      <c r="P229" s="128"/>
      <c r="Q229" s="128"/>
      <c r="R229" s="128"/>
      <c r="S229" s="128"/>
      <c r="T229" s="128"/>
    </row>
    <row r="230" spans="1:20" x14ac:dyDescent="0.25">
      <c r="A230" s="161" t="str">
        <f>'[1]Magic Number Crunch'!A229</f>
        <v>Flying Chariot</v>
      </c>
      <c r="B230" s="162">
        <f>'[1]Magic Number Crunch'!L229</f>
        <v>5812.625</v>
      </c>
      <c r="C230" s="163">
        <f>B230*$N$6*$N$11</f>
        <v>5812.625</v>
      </c>
      <c r="D230" s="161" t="s">
        <v>2242</v>
      </c>
      <c r="E230" s="164">
        <f>_xlfn.FLOOR.MATH(C230,1)</f>
        <v>5812</v>
      </c>
      <c r="F230" s="161" t="s">
        <v>2241</v>
      </c>
      <c r="G230" s="164">
        <f>_xlfn.FLOOR.MATH(((C230-E230)*10), 1)</f>
        <v>6</v>
      </c>
      <c r="H230" s="161" t="s">
        <v>2240</v>
      </c>
      <c r="I230" s="164">
        <f>((C230-E230)*10-G230)*10</f>
        <v>2.5</v>
      </c>
      <c r="J230" s="161" t="s">
        <v>2239</v>
      </c>
      <c r="K230" s="163">
        <f>_xlfn.FLOOR.MATH(C230/'[1]Mark Conv'!$E$5,0.01)</f>
        <v>232.5</v>
      </c>
      <c r="L230" s="128"/>
      <c r="M230" s="128"/>
      <c r="N230" s="128"/>
      <c r="O230" s="128"/>
      <c r="P230" s="128"/>
      <c r="Q230" s="128"/>
      <c r="R230" s="128"/>
      <c r="S230" s="128"/>
      <c r="T230" s="128"/>
    </row>
    <row r="231" spans="1:20" x14ac:dyDescent="0.25">
      <c r="A231" s="161" t="str">
        <f>'[1]Magic Number Crunch'!A230</f>
        <v>Folding Boat</v>
      </c>
      <c r="B231" s="162">
        <f>'[1]Magic Number Crunch'!L230</f>
        <v>7375</v>
      </c>
      <c r="C231" s="163">
        <f>B231*$N$6*$N$11</f>
        <v>7375</v>
      </c>
      <c r="D231" s="161" t="s">
        <v>2242</v>
      </c>
      <c r="E231" s="164">
        <f>_xlfn.FLOOR.MATH(C231,1)</f>
        <v>7375</v>
      </c>
      <c r="F231" s="161" t="s">
        <v>2241</v>
      </c>
      <c r="G231" s="164">
        <f>_xlfn.FLOOR.MATH(((C231-E231)*10), 1)</f>
        <v>0</v>
      </c>
      <c r="H231" s="161" t="s">
        <v>2240</v>
      </c>
      <c r="I231" s="164">
        <f>((C231-E231)*10-G231)*10</f>
        <v>0</v>
      </c>
      <c r="J231" s="161" t="s">
        <v>2239</v>
      </c>
      <c r="K231" s="163">
        <f>_xlfn.FLOOR.MATH(C231/'[1]Mark Conv'!$E$5,0.01)</f>
        <v>295</v>
      </c>
      <c r="L231" s="128"/>
      <c r="M231" s="128"/>
      <c r="N231" s="128"/>
      <c r="O231" s="128"/>
      <c r="P231" s="128"/>
      <c r="Q231" s="128"/>
      <c r="R231" s="128"/>
      <c r="S231" s="128"/>
      <c r="T231" s="128"/>
    </row>
    <row r="232" spans="1:20" x14ac:dyDescent="0.25">
      <c r="A232" s="161" t="str">
        <f>'[1]Magic Number Crunch'!A231</f>
        <v>Frost Brand (any sword)</v>
      </c>
      <c r="B232" s="162">
        <f>'[1]Magic Number Crunch'!L231</f>
        <v>6600</v>
      </c>
      <c r="C232" s="163">
        <f>B232*$N$6*$N$11</f>
        <v>6600</v>
      </c>
      <c r="D232" s="161" t="s">
        <v>2242</v>
      </c>
      <c r="E232" s="164">
        <f>_xlfn.FLOOR.MATH(C232,1)</f>
        <v>6600</v>
      </c>
      <c r="F232" s="161" t="s">
        <v>2241</v>
      </c>
      <c r="G232" s="164">
        <f>_xlfn.FLOOR.MATH(((C232-E232)*10), 1)</f>
        <v>0</v>
      </c>
      <c r="H232" s="161" t="s">
        <v>2240</v>
      </c>
      <c r="I232" s="164">
        <f>((C232-E232)*10-G232)*10</f>
        <v>0</v>
      </c>
      <c r="J232" s="161" t="s">
        <v>2239</v>
      </c>
      <c r="K232" s="163">
        <f>_xlfn.FLOOR.MATH(C232/'[1]Mark Conv'!$E$5,0.01)</f>
        <v>264</v>
      </c>
      <c r="L232" s="128"/>
      <c r="M232" s="128"/>
      <c r="N232" s="128"/>
      <c r="O232" s="128"/>
      <c r="P232" s="128"/>
      <c r="Q232" s="128"/>
      <c r="R232" s="128"/>
      <c r="S232" s="128"/>
      <c r="T232" s="128"/>
    </row>
    <row r="233" spans="1:20" x14ac:dyDescent="0.25">
      <c r="A233" s="161" t="str">
        <f>'[1]Magic Number Crunch'!A232</f>
        <v>Fulminating Treatise</v>
      </c>
      <c r="B233" s="162">
        <f>'[1]Magic Number Crunch'!L232</f>
        <v>6875.25</v>
      </c>
      <c r="C233" s="163">
        <f>B233*$N$6*$N$11</f>
        <v>6875.25</v>
      </c>
      <c r="D233" s="161" t="s">
        <v>2242</v>
      </c>
      <c r="E233" s="164">
        <f>_xlfn.FLOOR.MATH(C233,1)</f>
        <v>6875</v>
      </c>
      <c r="F233" s="161" t="s">
        <v>2241</v>
      </c>
      <c r="G233" s="164">
        <f>_xlfn.FLOOR.MATH(((C233-E233)*10), 1)</f>
        <v>2</v>
      </c>
      <c r="H233" s="161" t="s">
        <v>2240</v>
      </c>
      <c r="I233" s="164">
        <f>((C233-E233)*10-G233)*10</f>
        <v>5</v>
      </c>
      <c r="J233" s="161" t="s">
        <v>2239</v>
      </c>
      <c r="K233" s="163">
        <f>_xlfn.FLOOR.MATH(C233/'[1]Mark Conv'!$E$5,0.01)</f>
        <v>275.01</v>
      </c>
      <c r="L233" s="128"/>
      <c r="M233" s="128"/>
      <c r="N233" s="128"/>
      <c r="O233" s="128"/>
      <c r="P233" s="128"/>
      <c r="Q233" s="128"/>
      <c r="R233" s="128"/>
      <c r="S233" s="128"/>
      <c r="T233" s="128"/>
    </row>
    <row r="234" spans="1:20" x14ac:dyDescent="0.25">
      <c r="A234" s="161" t="str">
        <f>'[1]Magic Number Crunch'!A233</f>
        <v>Galder's Bubble Pipe</v>
      </c>
      <c r="B234" s="162">
        <f>'[1]Magic Number Crunch'!L233</f>
        <v>6875.25</v>
      </c>
      <c r="C234" s="163">
        <f>B234*$N$6*$N$11</f>
        <v>6875.25</v>
      </c>
      <c r="D234" s="161" t="s">
        <v>2242</v>
      </c>
      <c r="E234" s="164">
        <f>_xlfn.FLOOR.MATH(C234,1)</f>
        <v>6875</v>
      </c>
      <c r="F234" s="161" t="s">
        <v>2241</v>
      </c>
      <c r="G234" s="164">
        <f>_xlfn.FLOOR.MATH(((C234-E234)*10), 1)</f>
        <v>2</v>
      </c>
      <c r="H234" s="161" t="s">
        <v>2240</v>
      </c>
      <c r="I234" s="164">
        <f>((C234-E234)*10-G234)*10</f>
        <v>5</v>
      </c>
      <c r="J234" s="161" t="s">
        <v>2239</v>
      </c>
      <c r="K234" s="163">
        <f>_xlfn.FLOOR.MATH(C234/'[1]Mark Conv'!$E$5,0.01)</f>
        <v>275.01</v>
      </c>
      <c r="L234" s="128"/>
      <c r="M234" s="128"/>
      <c r="N234" s="128"/>
      <c r="O234" s="128"/>
      <c r="P234" s="128"/>
      <c r="Q234" s="128"/>
      <c r="R234" s="128"/>
      <c r="S234" s="128"/>
      <c r="T234" s="128"/>
    </row>
    <row r="235" spans="1:20" x14ac:dyDescent="0.25">
      <c r="A235" s="161" t="str">
        <f>'[1]Magic Number Crunch'!A234</f>
        <v>Gamblers Blade</v>
      </c>
      <c r="B235" s="162">
        <f>'[1]Magic Number Crunch'!L234</f>
        <v>6875.25</v>
      </c>
      <c r="C235" s="163">
        <f>B235*$N$6*$N$11</f>
        <v>6875.25</v>
      </c>
      <c r="D235" s="161" t="s">
        <v>2242</v>
      </c>
      <c r="E235" s="164">
        <f>_xlfn.FLOOR.MATH(C235,1)</f>
        <v>6875</v>
      </c>
      <c r="F235" s="161" t="s">
        <v>2241</v>
      </c>
      <c r="G235" s="164">
        <f>_xlfn.FLOOR.MATH(((C235-E235)*10), 1)</f>
        <v>2</v>
      </c>
      <c r="H235" s="161" t="s">
        <v>2240</v>
      </c>
      <c r="I235" s="164">
        <f>((C235-E235)*10-G235)*10</f>
        <v>5</v>
      </c>
      <c r="J235" s="161" t="s">
        <v>2239</v>
      </c>
      <c r="K235" s="163">
        <f>_xlfn.FLOOR.MATH(C235/'[1]Mark Conv'!$E$5,0.01)</f>
        <v>275.01</v>
      </c>
      <c r="L235" s="128"/>
      <c r="M235" s="128"/>
      <c r="N235" s="128"/>
      <c r="O235" s="128"/>
      <c r="P235" s="128"/>
      <c r="Q235" s="128"/>
      <c r="R235" s="128"/>
      <c r="S235" s="128"/>
      <c r="T235" s="128"/>
    </row>
    <row r="236" spans="1:20" x14ac:dyDescent="0.25">
      <c r="A236" s="161" t="str">
        <f>'[1]Magic Number Crunch'!A235</f>
        <v>Gauntlets Of Flaming Fury</v>
      </c>
      <c r="B236" s="162">
        <f>'[1]Magic Number Crunch'!L235</f>
        <v>4437.625</v>
      </c>
      <c r="C236" s="163">
        <f>B236*$N$6*$N$11</f>
        <v>4437.625</v>
      </c>
      <c r="D236" s="161" t="s">
        <v>2242</v>
      </c>
      <c r="E236" s="164">
        <f>_xlfn.FLOOR.MATH(C236,1)</f>
        <v>4437</v>
      </c>
      <c r="F236" s="161" t="s">
        <v>2241</v>
      </c>
      <c r="G236" s="164">
        <f>_xlfn.FLOOR.MATH(((C236-E236)*10), 1)</f>
        <v>6</v>
      </c>
      <c r="H236" s="161" t="s">
        <v>2240</v>
      </c>
      <c r="I236" s="164">
        <f>((C236-E236)*10-G236)*10</f>
        <v>2.5</v>
      </c>
      <c r="J236" s="161" t="s">
        <v>2239</v>
      </c>
      <c r="K236" s="163">
        <f>_xlfn.FLOOR.MATH(C236/'[1]Mark Conv'!$E$5,0.01)</f>
        <v>177.5</v>
      </c>
      <c r="L236" s="128"/>
      <c r="M236" s="128"/>
      <c r="N236" s="128"/>
      <c r="O236" s="128"/>
      <c r="P236" s="128"/>
      <c r="Q236" s="128"/>
      <c r="R236" s="128"/>
      <c r="S236" s="128"/>
      <c r="T236" s="128"/>
    </row>
    <row r="237" spans="1:20" x14ac:dyDescent="0.25">
      <c r="A237" s="161" t="str">
        <f>'[1]Magic Number Crunch'!A236</f>
        <v>Gauntlets Of Ogre Power</v>
      </c>
      <c r="B237" s="162">
        <f>'[1]Magic Number Crunch'!L236</f>
        <v>4225</v>
      </c>
      <c r="C237" s="163">
        <f>B237*$N$6*$N$11</f>
        <v>4225</v>
      </c>
      <c r="D237" s="161" t="s">
        <v>2242</v>
      </c>
      <c r="E237" s="164">
        <f>_xlfn.FLOOR.MATH(C237,1)</f>
        <v>4225</v>
      </c>
      <c r="F237" s="161" t="s">
        <v>2241</v>
      </c>
      <c r="G237" s="164">
        <f>_xlfn.FLOOR.MATH(((C237-E237)*10), 1)</f>
        <v>0</v>
      </c>
      <c r="H237" s="161" t="s">
        <v>2240</v>
      </c>
      <c r="I237" s="164">
        <f>((C237-E237)*10-G237)*10</f>
        <v>0</v>
      </c>
      <c r="J237" s="161" t="s">
        <v>2239</v>
      </c>
      <c r="K237" s="163">
        <f>_xlfn.FLOOR.MATH(C237/'[1]Mark Conv'!$E$5,0.01)</f>
        <v>169</v>
      </c>
      <c r="L237" s="128"/>
      <c r="M237" s="128"/>
      <c r="N237" s="128"/>
      <c r="O237" s="128"/>
      <c r="P237" s="128"/>
      <c r="Q237" s="128"/>
      <c r="R237" s="128"/>
      <c r="S237" s="128"/>
      <c r="T237" s="128"/>
    </row>
    <row r="238" spans="1:20" x14ac:dyDescent="0.25">
      <c r="A238" s="161" t="str">
        <f>'[1]Magic Number Crunch'!A237</f>
        <v>Gavel Of The Venn Rune</v>
      </c>
      <c r="B238" s="162">
        <f>'[1]Magic Number Crunch'!L237</f>
        <v>4837.625</v>
      </c>
      <c r="C238" s="163">
        <f>B238*$N$6*$N$11</f>
        <v>4837.625</v>
      </c>
      <c r="D238" s="161" t="s">
        <v>2242</v>
      </c>
      <c r="E238" s="164">
        <f>_xlfn.FLOOR.MATH(C238,1)</f>
        <v>4837</v>
      </c>
      <c r="F238" s="161" t="s">
        <v>2241</v>
      </c>
      <c r="G238" s="164">
        <f>_xlfn.FLOOR.MATH(((C238-E238)*10), 1)</f>
        <v>6</v>
      </c>
      <c r="H238" s="161" t="s">
        <v>2240</v>
      </c>
      <c r="I238" s="164">
        <f>((C238-E238)*10-G238)*10</f>
        <v>2.5</v>
      </c>
      <c r="J238" s="161" t="s">
        <v>2239</v>
      </c>
      <c r="K238" s="163">
        <f>_xlfn.FLOOR.MATH(C238/'[1]Mark Conv'!$E$5,0.01)</f>
        <v>193.5</v>
      </c>
      <c r="L238" s="128"/>
      <c r="M238" s="128"/>
      <c r="N238" s="128"/>
      <c r="O238" s="128"/>
      <c r="P238" s="128"/>
      <c r="Q238" s="128"/>
      <c r="R238" s="128"/>
      <c r="S238" s="128"/>
      <c r="T238" s="128"/>
    </row>
    <row r="239" spans="1:20" x14ac:dyDescent="0.25">
      <c r="A239" s="161" t="str">
        <f>'[1]Magic Number Crunch'!A238</f>
        <v>Gem Of Brightness</v>
      </c>
      <c r="B239" s="162">
        <f>'[1]Magic Number Crunch'!L238</f>
        <v>2625</v>
      </c>
      <c r="C239" s="163">
        <f>B239*$N$6*$N$11</f>
        <v>2625</v>
      </c>
      <c r="D239" s="161" t="s">
        <v>2242</v>
      </c>
      <c r="E239" s="164">
        <f>_xlfn.FLOOR.MATH(C239,1)</f>
        <v>2625</v>
      </c>
      <c r="F239" s="161" t="s">
        <v>2241</v>
      </c>
      <c r="G239" s="164">
        <f>_xlfn.FLOOR.MATH(((C239-E239)*10), 1)</f>
        <v>0</v>
      </c>
      <c r="H239" s="161" t="s">
        <v>2240</v>
      </c>
      <c r="I239" s="164">
        <f>((C239-E239)*10-G239)*10</f>
        <v>0</v>
      </c>
      <c r="J239" s="161" t="s">
        <v>2239</v>
      </c>
      <c r="K239" s="163">
        <f>_xlfn.FLOOR.MATH(C239/'[1]Mark Conv'!$E$5,0.01)</f>
        <v>105</v>
      </c>
      <c r="L239" s="128"/>
      <c r="M239" s="128"/>
      <c r="N239" s="128"/>
      <c r="O239" s="128"/>
      <c r="P239" s="128"/>
      <c r="Q239" s="128"/>
      <c r="R239" s="128"/>
      <c r="S239" s="128"/>
      <c r="T239" s="128"/>
    </row>
    <row r="240" spans="1:20" x14ac:dyDescent="0.25">
      <c r="A240" s="161" t="str">
        <f>'[1]Magic Number Crunch'!A239</f>
        <v>Gem Of Seeing</v>
      </c>
      <c r="B240" s="162">
        <f>'[1]Magic Number Crunch'!L239</f>
        <v>18500</v>
      </c>
      <c r="C240" s="163">
        <f>B240*$N$6*$N$11</f>
        <v>18500</v>
      </c>
      <c r="D240" s="161" t="s">
        <v>2242</v>
      </c>
      <c r="E240" s="164">
        <f>_xlfn.FLOOR.MATH(C240,1)</f>
        <v>18500</v>
      </c>
      <c r="F240" s="161" t="s">
        <v>2241</v>
      </c>
      <c r="G240" s="164">
        <f>_xlfn.FLOOR.MATH(((C240-E240)*10), 1)</f>
        <v>0</v>
      </c>
      <c r="H240" s="161" t="s">
        <v>2240</v>
      </c>
      <c r="I240" s="164">
        <f>((C240-E240)*10-G240)*10</f>
        <v>0</v>
      </c>
      <c r="J240" s="161" t="s">
        <v>2239</v>
      </c>
      <c r="K240" s="163">
        <f>_xlfn.FLOOR.MATH(C240/'[1]Mark Conv'!$E$5,0.01)</f>
        <v>740</v>
      </c>
      <c r="L240" s="128"/>
      <c r="M240" s="128"/>
      <c r="N240" s="128"/>
      <c r="O240" s="128"/>
      <c r="P240" s="128"/>
      <c r="Q240" s="128"/>
      <c r="R240" s="128"/>
      <c r="S240" s="128"/>
      <c r="T240" s="128"/>
    </row>
    <row r="241" spans="1:20" x14ac:dyDescent="0.25">
      <c r="A241" s="161" t="str">
        <f>'[1]Magic Number Crunch'!A240</f>
        <v>Ghost Lantern</v>
      </c>
      <c r="B241" s="162">
        <f>'[1]Magic Number Crunch'!L240</f>
        <v>4312.625</v>
      </c>
      <c r="C241" s="163">
        <f>B241*$N$6*$N$11</f>
        <v>4312.625</v>
      </c>
      <c r="D241" s="161" t="s">
        <v>2242</v>
      </c>
      <c r="E241" s="164">
        <f>_xlfn.FLOOR.MATH(C241,1)</f>
        <v>4312</v>
      </c>
      <c r="F241" s="161" t="s">
        <v>2241</v>
      </c>
      <c r="G241" s="164">
        <f>_xlfn.FLOOR.MATH(((C241-E241)*10), 1)</f>
        <v>6</v>
      </c>
      <c r="H241" s="161" t="s">
        <v>2240</v>
      </c>
      <c r="I241" s="164">
        <f>((C241-E241)*10-G241)*10</f>
        <v>2.5</v>
      </c>
      <c r="J241" s="161" t="s">
        <v>2239</v>
      </c>
      <c r="K241" s="163">
        <f>_xlfn.FLOOR.MATH(C241/'[1]Mark Conv'!$E$5,0.01)</f>
        <v>172.5</v>
      </c>
      <c r="L241" s="128"/>
      <c r="M241" s="128"/>
      <c r="N241" s="128"/>
      <c r="O241" s="128"/>
      <c r="P241" s="128"/>
      <c r="Q241" s="128"/>
      <c r="R241" s="128"/>
      <c r="S241" s="128"/>
      <c r="T241" s="128"/>
    </row>
    <row r="242" spans="1:20" x14ac:dyDescent="0.25">
      <c r="A242" s="161" t="str">
        <f>'[1]Magic Number Crunch'!A241</f>
        <v>Ghost Step Tattoo</v>
      </c>
      <c r="B242" s="162">
        <f>'[1]Magic Number Crunch'!L241</f>
        <v>6875.25</v>
      </c>
      <c r="C242" s="163">
        <f>B242*$N$6*$N$11</f>
        <v>6875.25</v>
      </c>
      <c r="D242" s="161" t="s">
        <v>2242</v>
      </c>
      <c r="E242" s="164">
        <f>_xlfn.FLOOR.MATH(C242,1)</f>
        <v>6875</v>
      </c>
      <c r="F242" s="161" t="s">
        <v>2241</v>
      </c>
      <c r="G242" s="164">
        <f>_xlfn.FLOOR.MATH(((C242-E242)*10), 1)</f>
        <v>2</v>
      </c>
      <c r="H242" s="161" t="s">
        <v>2240</v>
      </c>
      <c r="I242" s="164">
        <f>((C242-E242)*10-G242)*10</f>
        <v>5</v>
      </c>
      <c r="J242" s="161" t="s">
        <v>2239</v>
      </c>
      <c r="K242" s="163">
        <f>_xlfn.FLOOR.MATH(C242/'[1]Mark Conv'!$E$5,0.01)</f>
        <v>275.01</v>
      </c>
      <c r="L242" s="128"/>
      <c r="M242" s="128"/>
      <c r="N242" s="128"/>
      <c r="O242" s="128"/>
      <c r="P242" s="128"/>
      <c r="Q242" s="128"/>
      <c r="R242" s="128"/>
      <c r="S242" s="128"/>
      <c r="T242" s="128"/>
    </row>
    <row r="243" spans="1:20" x14ac:dyDescent="0.25">
      <c r="A243" s="161" t="str">
        <f>'[1]Magic Number Crunch'!A242</f>
        <v>Giant Slayer (any sword or axe)</v>
      </c>
      <c r="B243" s="162">
        <f>'[1]Magic Number Crunch'!L242</f>
        <v>5800</v>
      </c>
      <c r="C243" s="163">
        <f>B243*$N$6*$N$11</f>
        <v>5800</v>
      </c>
      <c r="D243" s="161" t="s">
        <v>2242</v>
      </c>
      <c r="E243" s="164">
        <f>_xlfn.FLOOR.MATH(C243,1)</f>
        <v>5800</v>
      </c>
      <c r="F243" s="161" t="s">
        <v>2241</v>
      </c>
      <c r="G243" s="164">
        <f>_xlfn.FLOOR.MATH(((C243-E243)*10), 1)</f>
        <v>0</v>
      </c>
      <c r="H243" s="161" t="s">
        <v>2240</v>
      </c>
      <c r="I243" s="164">
        <f>((C243-E243)*10-G243)*10</f>
        <v>0</v>
      </c>
      <c r="J243" s="161" t="s">
        <v>2239</v>
      </c>
      <c r="K243" s="163">
        <f>_xlfn.FLOOR.MATH(C243/'[1]Mark Conv'!$E$5,0.01)</f>
        <v>232</v>
      </c>
      <c r="L243" s="128"/>
      <c r="M243" s="128"/>
      <c r="N243" s="128"/>
      <c r="O243" s="128"/>
      <c r="P243" s="128"/>
      <c r="Q243" s="128"/>
      <c r="R243" s="128"/>
      <c r="S243" s="128"/>
      <c r="T243" s="128"/>
    </row>
    <row r="244" spans="1:20" x14ac:dyDescent="0.25">
      <c r="A244" s="161" t="str">
        <f>'[1]Magic Number Crunch'!A243</f>
        <v>Glamerweave (Common)</v>
      </c>
      <c r="B244" s="162">
        <f>'[1]Magic Number Crunch'!L243</f>
        <v>55</v>
      </c>
      <c r="C244" s="163">
        <f>B244*$N$6*$N$11</f>
        <v>55</v>
      </c>
      <c r="D244" s="161" t="s">
        <v>2242</v>
      </c>
      <c r="E244" s="164">
        <f>_xlfn.FLOOR.MATH(C244,1)</f>
        <v>55</v>
      </c>
      <c r="F244" s="161" t="s">
        <v>2241</v>
      </c>
      <c r="G244" s="164">
        <f>_xlfn.FLOOR.MATH(((C244-E244)*10), 1)</f>
        <v>0</v>
      </c>
      <c r="H244" s="161" t="s">
        <v>2240</v>
      </c>
      <c r="I244" s="164">
        <f>((C244-E244)*10-G244)*10</f>
        <v>0</v>
      </c>
      <c r="J244" s="161" t="s">
        <v>2239</v>
      </c>
      <c r="K244" s="163">
        <f>_xlfn.FLOOR.MATH(C244/'[1]Mark Conv'!$E$5,0.01)</f>
        <v>2.2000000000000002</v>
      </c>
      <c r="L244" s="128"/>
      <c r="M244" s="128"/>
      <c r="N244" s="128"/>
      <c r="O244" s="128"/>
      <c r="P244" s="128"/>
      <c r="Q244" s="128"/>
      <c r="R244" s="128"/>
      <c r="S244" s="128"/>
      <c r="T244" s="128"/>
    </row>
    <row r="245" spans="1:20" x14ac:dyDescent="0.25">
      <c r="A245" s="161" t="str">
        <f>'[1]Magic Number Crunch'!A244</f>
        <v>Glamerweave (Uncommon)</v>
      </c>
      <c r="B245" s="162">
        <f>'[1]Magic Number Crunch'!L244</f>
        <v>237.625</v>
      </c>
      <c r="C245" s="163">
        <f>B245*$N$6*$N$11</f>
        <v>237.625</v>
      </c>
      <c r="D245" s="161" t="s">
        <v>2242</v>
      </c>
      <c r="E245" s="164">
        <f>_xlfn.FLOOR.MATH(C245,1)</f>
        <v>237</v>
      </c>
      <c r="F245" s="161" t="s">
        <v>2241</v>
      </c>
      <c r="G245" s="164">
        <f>_xlfn.FLOOR.MATH(((C245-E245)*10), 1)</f>
        <v>6</v>
      </c>
      <c r="H245" s="161" t="s">
        <v>2240</v>
      </c>
      <c r="I245" s="164">
        <f>((C245-E245)*10-G245)*10</f>
        <v>2.5</v>
      </c>
      <c r="J245" s="161" t="s">
        <v>2239</v>
      </c>
      <c r="K245" s="163">
        <f>_xlfn.FLOOR.MATH(C245/'[1]Mark Conv'!$E$5,0.01)</f>
        <v>9.5</v>
      </c>
      <c r="L245" s="128"/>
      <c r="M245" s="128"/>
      <c r="N245" s="128"/>
      <c r="O245" s="128"/>
      <c r="P245" s="128"/>
      <c r="Q245" s="128"/>
      <c r="R245" s="128"/>
      <c r="S245" s="128"/>
      <c r="T245" s="128"/>
    </row>
    <row r="246" spans="1:20" x14ac:dyDescent="0.25">
      <c r="A246" s="161" t="str">
        <f>'[1]Magic Number Crunch'!A245</f>
        <v>Glamoured Studded Leather</v>
      </c>
      <c r="B246" s="162">
        <f>'[1]Magic Number Crunch'!L245</f>
        <v>3400</v>
      </c>
      <c r="C246" s="163">
        <f>B246*$N$6*$N$11</f>
        <v>3400</v>
      </c>
      <c r="D246" s="161" t="s">
        <v>2242</v>
      </c>
      <c r="E246" s="164">
        <f>_xlfn.FLOOR.MATH(C246,1)</f>
        <v>3400</v>
      </c>
      <c r="F246" s="161" t="s">
        <v>2241</v>
      </c>
      <c r="G246" s="164">
        <f>_xlfn.FLOOR.MATH(((C246-E246)*10), 1)</f>
        <v>0</v>
      </c>
      <c r="H246" s="161" t="s">
        <v>2240</v>
      </c>
      <c r="I246" s="164">
        <f>((C246-E246)*10-G246)*10</f>
        <v>0</v>
      </c>
      <c r="J246" s="161" t="s">
        <v>2239</v>
      </c>
      <c r="K246" s="163">
        <f>_xlfn.FLOOR.MATH(C246/'[1]Mark Conv'!$E$5,0.01)</f>
        <v>136</v>
      </c>
      <c r="L246" s="128"/>
      <c r="M246" s="128"/>
      <c r="N246" s="128"/>
      <c r="O246" s="128"/>
      <c r="P246" s="128"/>
      <c r="Q246" s="128"/>
      <c r="R246" s="128"/>
      <c r="S246" s="128"/>
      <c r="T246" s="128"/>
    </row>
    <row r="247" spans="1:20" x14ac:dyDescent="0.25">
      <c r="A247" s="161" t="str">
        <f>'[1]Magic Number Crunch'!A246</f>
        <v>Gloves Of Missile Snaring</v>
      </c>
      <c r="B247" s="162">
        <f>'[1]Magic Number Crunch'!L246</f>
        <v>1662.5</v>
      </c>
      <c r="C247" s="163">
        <f>B247*$N$6*$N$11</f>
        <v>1662.5</v>
      </c>
      <c r="D247" s="161" t="s">
        <v>2242</v>
      </c>
      <c r="E247" s="164">
        <f>_xlfn.FLOOR.MATH(C247,1)</f>
        <v>1662</v>
      </c>
      <c r="F247" s="161" t="s">
        <v>2241</v>
      </c>
      <c r="G247" s="164">
        <f>_xlfn.FLOOR.MATH(((C247-E247)*10), 1)</f>
        <v>5</v>
      </c>
      <c r="H247" s="161" t="s">
        <v>2240</v>
      </c>
      <c r="I247" s="164">
        <f>((C247-E247)*10-G247)*10</f>
        <v>0</v>
      </c>
      <c r="J247" s="161" t="s">
        <v>2239</v>
      </c>
      <c r="K247" s="163">
        <f>_xlfn.FLOOR.MATH(C247/'[1]Mark Conv'!$E$5,0.01)</f>
        <v>66.5</v>
      </c>
      <c r="L247" s="128"/>
      <c r="M247" s="128"/>
      <c r="N247" s="128"/>
      <c r="O247" s="128"/>
      <c r="P247" s="128"/>
      <c r="Q247" s="128"/>
      <c r="R247" s="128"/>
      <c r="S247" s="128"/>
      <c r="T247" s="128"/>
    </row>
    <row r="248" spans="1:20" x14ac:dyDescent="0.25">
      <c r="A248" s="161" t="str">
        <f>'[1]Magic Number Crunch'!A247</f>
        <v>Gloves Of Swimming And Climbing</v>
      </c>
      <c r="B248" s="162">
        <f>'[1]Magic Number Crunch'!L247</f>
        <v>1125</v>
      </c>
      <c r="C248" s="163">
        <f>B248*$N$6*$N$11</f>
        <v>1125</v>
      </c>
      <c r="D248" s="161" t="s">
        <v>2242</v>
      </c>
      <c r="E248" s="164">
        <f>_xlfn.FLOOR.MATH(C248,1)</f>
        <v>1125</v>
      </c>
      <c r="F248" s="161" t="s">
        <v>2241</v>
      </c>
      <c r="G248" s="164">
        <f>_xlfn.FLOOR.MATH(((C248-E248)*10), 1)</f>
        <v>0</v>
      </c>
      <c r="H248" s="161" t="s">
        <v>2240</v>
      </c>
      <c r="I248" s="164">
        <f>((C248-E248)*10-G248)*10</f>
        <v>0</v>
      </c>
      <c r="J248" s="161" t="s">
        <v>2239</v>
      </c>
      <c r="K248" s="163">
        <f>_xlfn.FLOOR.MATH(C248/'[1]Mark Conv'!$E$5,0.01)</f>
        <v>45</v>
      </c>
      <c r="L248" s="128"/>
      <c r="M248" s="128"/>
      <c r="N248" s="128"/>
      <c r="O248" s="128"/>
      <c r="P248" s="128"/>
      <c r="Q248" s="128"/>
      <c r="R248" s="128"/>
      <c r="S248" s="128"/>
      <c r="T248" s="128"/>
    </row>
    <row r="249" spans="1:20" x14ac:dyDescent="0.25">
      <c r="A249" s="161" t="str">
        <f>'[1]Magic Number Crunch'!A248</f>
        <v>Gloves Of Thievery</v>
      </c>
      <c r="B249" s="162">
        <f>'[1]Magic Number Crunch'!L248</f>
        <v>2650</v>
      </c>
      <c r="C249" s="163">
        <f>B249*$N$6*$N$11</f>
        <v>2650</v>
      </c>
      <c r="D249" s="161" t="s">
        <v>2242</v>
      </c>
      <c r="E249" s="164">
        <f>_xlfn.FLOOR.MATH(C249,1)</f>
        <v>2650</v>
      </c>
      <c r="F249" s="161" t="s">
        <v>2241</v>
      </c>
      <c r="G249" s="164">
        <f>_xlfn.FLOOR.MATH(((C249-E249)*10), 1)</f>
        <v>0</v>
      </c>
      <c r="H249" s="161" t="s">
        <v>2240</v>
      </c>
      <c r="I249" s="164">
        <f>((C249-E249)*10-G249)*10</f>
        <v>0</v>
      </c>
      <c r="J249" s="161" t="s">
        <v>2239</v>
      </c>
      <c r="K249" s="163">
        <f>_xlfn.FLOOR.MATH(C249/'[1]Mark Conv'!$E$5,0.01)</f>
        <v>106</v>
      </c>
      <c r="L249" s="128"/>
      <c r="M249" s="128"/>
      <c r="N249" s="128"/>
      <c r="O249" s="128"/>
      <c r="P249" s="128"/>
      <c r="Q249" s="128"/>
      <c r="R249" s="128"/>
      <c r="S249" s="128"/>
      <c r="T249" s="128"/>
    </row>
    <row r="250" spans="1:20" x14ac:dyDescent="0.25">
      <c r="A250" s="161" t="str">
        <f>'[1]Magic Number Crunch'!A249</f>
        <v>Goggles Of Night</v>
      </c>
      <c r="B250" s="162">
        <f>'[1]Magic Number Crunch'!L249</f>
        <v>900</v>
      </c>
      <c r="C250" s="163">
        <f>B250*$N$6*$N$11</f>
        <v>900</v>
      </c>
      <c r="D250" s="161" t="s">
        <v>2242</v>
      </c>
      <c r="E250" s="164">
        <f>_xlfn.FLOOR.MATH(C250,1)</f>
        <v>900</v>
      </c>
      <c r="F250" s="161" t="s">
        <v>2241</v>
      </c>
      <c r="G250" s="164">
        <f>_xlfn.FLOOR.MATH(((C250-E250)*10), 1)</f>
        <v>0</v>
      </c>
      <c r="H250" s="161" t="s">
        <v>2240</v>
      </c>
      <c r="I250" s="164">
        <f>((C250-E250)*10-G250)*10</f>
        <v>0</v>
      </c>
      <c r="J250" s="161" t="s">
        <v>2239</v>
      </c>
      <c r="K250" s="163">
        <f>_xlfn.FLOOR.MATH(C250/'[1]Mark Conv'!$E$5,0.01)</f>
        <v>36</v>
      </c>
      <c r="L250" s="128"/>
      <c r="M250" s="128"/>
      <c r="N250" s="128"/>
      <c r="O250" s="128"/>
      <c r="P250" s="128"/>
      <c r="Q250" s="128"/>
      <c r="R250" s="128"/>
      <c r="S250" s="128"/>
      <c r="T250" s="128"/>
    </row>
    <row r="251" spans="1:20" x14ac:dyDescent="0.25">
      <c r="A251" s="161" t="str">
        <f>'[1]Magic Number Crunch'!A250</f>
        <v>Goggles of Object Reading</v>
      </c>
      <c r="B251" s="162">
        <f>'[1]Magic Number Crunch'!L250</f>
        <v>337.625</v>
      </c>
      <c r="C251" s="163">
        <f>B251*$N$6*$N$11</f>
        <v>337.625</v>
      </c>
      <c r="D251" s="161" t="s">
        <v>2242</v>
      </c>
      <c r="E251" s="164">
        <f>_xlfn.FLOOR.MATH(C251,1)</f>
        <v>337</v>
      </c>
      <c r="F251" s="161" t="s">
        <v>2241</v>
      </c>
      <c r="G251" s="164">
        <f>_xlfn.FLOOR.MATH(((C251-E251)*10), 1)</f>
        <v>6</v>
      </c>
      <c r="H251" s="161" t="s">
        <v>2240</v>
      </c>
      <c r="I251" s="164">
        <f>((C251-E251)*10-G251)*10</f>
        <v>2.5</v>
      </c>
      <c r="J251" s="161" t="s">
        <v>2239</v>
      </c>
      <c r="K251" s="163">
        <f>_xlfn.FLOOR.MATH(C251/'[1]Mark Conv'!$E$5,0.01)</f>
        <v>13.5</v>
      </c>
      <c r="L251" s="128"/>
      <c r="M251" s="128"/>
      <c r="N251" s="128"/>
      <c r="O251" s="128"/>
      <c r="P251" s="128"/>
      <c r="Q251" s="128"/>
      <c r="R251" s="128"/>
      <c r="S251" s="128"/>
      <c r="T251" s="128"/>
    </row>
    <row r="252" spans="1:20" x14ac:dyDescent="0.25">
      <c r="A252" s="161" t="str">
        <f>'[1]Magic Number Crunch'!A251</f>
        <v>Greater Silver Sword</v>
      </c>
      <c r="B252" s="162">
        <f>'[1]Magic Number Crunch'!L251</f>
        <v>112500.5</v>
      </c>
      <c r="C252" s="163">
        <f>B252*$N$6*$N$11</f>
        <v>112500.5</v>
      </c>
      <c r="D252" s="161" t="s">
        <v>2242</v>
      </c>
      <c r="E252" s="164">
        <f>_xlfn.FLOOR.MATH(C252,1)</f>
        <v>112500</v>
      </c>
      <c r="F252" s="161" t="s">
        <v>2241</v>
      </c>
      <c r="G252" s="164">
        <f>_xlfn.FLOOR.MATH(((C252-E252)*10), 1)</f>
        <v>5</v>
      </c>
      <c r="H252" s="161" t="s">
        <v>2240</v>
      </c>
      <c r="I252" s="164">
        <f>((C252-E252)*10-G252)*10</f>
        <v>0</v>
      </c>
      <c r="J252" s="161" t="s">
        <v>2239</v>
      </c>
      <c r="K252" s="163">
        <f>_xlfn.FLOOR.MATH(C252/'[1]Mark Conv'!$E$5,0.01)</f>
        <v>4500.0200000000004</v>
      </c>
      <c r="L252" s="128"/>
      <c r="M252" s="128"/>
      <c r="N252" s="128"/>
      <c r="O252" s="128"/>
      <c r="P252" s="128"/>
      <c r="Q252" s="128"/>
      <c r="R252" s="128"/>
      <c r="S252" s="128"/>
      <c r="T252" s="128"/>
    </row>
    <row r="253" spans="1:20" x14ac:dyDescent="0.25">
      <c r="A253" s="161" t="str">
        <f>'[1]Magic Number Crunch'!A252</f>
        <v>Green Dragon Mask</v>
      </c>
      <c r="B253" s="162">
        <f>'[1]Magic Number Crunch'!L252</f>
        <v>112500.5</v>
      </c>
      <c r="C253" s="163">
        <f>B253*$N$6*$N$11</f>
        <v>112500.5</v>
      </c>
      <c r="D253" s="161" t="s">
        <v>2242</v>
      </c>
      <c r="E253" s="164">
        <f>_xlfn.FLOOR.MATH(C253,1)</f>
        <v>112500</v>
      </c>
      <c r="F253" s="161" t="s">
        <v>2241</v>
      </c>
      <c r="G253" s="164">
        <f>_xlfn.FLOOR.MATH(((C253-E253)*10), 1)</f>
        <v>5</v>
      </c>
      <c r="H253" s="161" t="s">
        <v>2240</v>
      </c>
      <c r="I253" s="164">
        <f>((C253-E253)*10-G253)*10</f>
        <v>0</v>
      </c>
      <c r="J253" s="161" t="s">
        <v>2239</v>
      </c>
      <c r="K253" s="163">
        <f>_xlfn.FLOOR.MATH(C253/'[1]Mark Conv'!$E$5,0.01)</f>
        <v>4500.0200000000004</v>
      </c>
      <c r="L253" s="128"/>
      <c r="M253" s="128"/>
      <c r="N253" s="128"/>
      <c r="O253" s="128"/>
      <c r="P253" s="128"/>
      <c r="Q253" s="128"/>
      <c r="R253" s="128"/>
      <c r="S253" s="128"/>
      <c r="T253" s="128"/>
    </row>
    <row r="254" spans="1:20" x14ac:dyDescent="0.25">
      <c r="A254" s="161" t="str">
        <f>'[1]Magic Number Crunch'!A253</f>
        <v>Grimoire Infinitus</v>
      </c>
      <c r="B254" s="162">
        <f>'[1]Magic Number Crunch'!L253</f>
        <v>112500.5</v>
      </c>
      <c r="C254" s="163">
        <f>B254*$N$6*$N$11</f>
        <v>112500.5</v>
      </c>
      <c r="D254" s="161" t="s">
        <v>2242</v>
      </c>
      <c r="E254" s="164">
        <f>_xlfn.FLOOR.MATH(C254,1)</f>
        <v>112500</v>
      </c>
      <c r="F254" s="161" t="s">
        <v>2241</v>
      </c>
      <c r="G254" s="164">
        <f>_xlfn.FLOOR.MATH(((C254-E254)*10), 1)</f>
        <v>5</v>
      </c>
      <c r="H254" s="161" t="s">
        <v>2240</v>
      </c>
      <c r="I254" s="164">
        <f>((C254-E254)*10-G254)*10</f>
        <v>0</v>
      </c>
      <c r="J254" s="161" t="s">
        <v>2239</v>
      </c>
      <c r="K254" s="163">
        <f>_xlfn.FLOOR.MATH(C254/'[1]Mark Conv'!$E$5,0.01)</f>
        <v>4500.0200000000004</v>
      </c>
      <c r="L254" s="128"/>
      <c r="M254" s="128"/>
      <c r="N254" s="128"/>
      <c r="O254" s="128"/>
      <c r="P254" s="128"/>
      <c r="Q254" s="128"/>
      <c r="R254" s="128"/>
      <c r="S254" s="128"/>
      <c r="T254" s="128"/>
    </row>
    <row r="255" spans="1:20" x14ac:dyDescent="0.25">
      <c r="A255" s="161" t="str">
        <f>'[1]Magic Number Crunch'!A254</f>
        <v>Guardian Emblem</v>
      </c>
      <c r="B255" s="162">
        <f>'[1]Magic Number Crunch'!L254</f>
        <v>325.25</v>
      </c>
      <c r="C255" s="163">
        <f>B255*$N$6*$N$11</f>
        <v>325.25</v>
      </c>
      <c r="D255" s="161" t="s">
        <v>2242</v>
      </c>
      <c r="E255" s="164">
        <f>_xlfn.FLOOR.MATH(C255,1)</f>
        <v>325</v>
      </c>
      <c r="F255" s="161" t="s">
        <v>2241</v>
      </c>
      <c r="G255" s="164">
        <f>_xlfn.FLOOR.MATH(((C255-E255)*10), 1)</f>
        <v>2</v>
      </c>
      <c r="H255" s="161" t="s">
        <v>2240</v>
      </c>
      <c r="I255" s="164">
        <f>((C255-E255)*10-G255)*10</f>
        <v>5</v>
      </c>
      <c r="J255" s="161" t="s">
        <v>2239</v>
      </c>
      <c r="K255" s="163">
        <f>_xlfn.FLOOR.MATH(C255/'[1]Mark Conv'!$E$5,0.01)</f>
        <v>13.01</v>
      </c>
      <c r="L255" s="128"/>
      <c r="M255" s="128"/>
      <c r="N255" s="128"/>
      <c r="O255" s="128"/>
      <c r="P255" s="128"/>
      <c r="Q255" s="128"/>
      <c r="R255" s="128"/>
      <c r="S255" s="128"/>
      <c r="T255" s="128"/>
    </row>
    <row r="256" spans="1:20" x14ac:dyDescent="0.25">
      <c r="A256" s="161" t="str">
        <f>'[1]Magic Number Crunch'!A255</f>
        <v>Guild Charms</v>
      </c>
      <c r="B256" s="162">
        <f>'[1]Magic Number Crunch'!L255</f>
        <v>387.625</v>
      </c>
      <c r="C256" s="163">
        <f>B256*$N$6*$N$11</f>
        <v>387.625</v>
      </c>
      <c r="D256" s="161" t="s">
        <v>2242</v>
      </c>
      <c r="E256" s="164">
        <f>_xlfn.FLOOR.MATH(C256,1)</f>
        <v>387</v>
      </c>
      <c r="F256" s="161" t="s">
        <v>2241</v>
      </c>
      <c r="G256" s="164">
        <f>_xlfn.FLOOR.MATH(((C256-E256)*10), 1)</f>
        <v>6</v>
      </c>
      <c r="H256" s="161" t="s">
        <v>2240</v>
      </c>
      <c r="I256" s="164">
        <f>((C256-E256)*10-G256)*10</f>
        <v>2.5</v>
      </c>
      <c r="J256" s="161" t="s">
        <v>2239</v>
      </c>
      <c r="K256" s="163">
        <f>_xlfn.FLOOR.MATH(C256/'[1]Mark Conv'!$E$5,0.01)</f>
        <v>15.5</v>
      </c>
      <c r="L256" s="128"/>
      <c r="M256" s="128"/>
      <c r="N256" s="128"/>
      <c r="O256" s="128"/>
      <c r="P256" s="128"/>
      <c r="Q256" s="128"/>
      <c r="R256" s="128"/>
      <c r="S256" s="128"/>
      <c r="T256" s="128"/>
    </row>
    <row r="257" spans="1:20" x14ac:dyDescent="0.25">
      <c r="A257" s="161" t="str">
        <f>'[1]Magic Number Crunch'!A256</f>
        <v>Guild Keyrune (Azorius)</v>
      </c>
      <c r="B257" s="162">
        <f>'[1]Magic Number Crunch'!L256</f>
        <v>3937.625</v>
      </c>
      <c r="C257" s="163">
        <f>B257*$N$6*$N$11</f>
        <v>3937.625</v>
      </c>
      <c r="D257" s="161" t="s">
        <v>2242</v>
      </c>
      <c r="E257" s="164">
        <f>_xlfn.FLOOR.MATH(C257,1)</f>
        <v>3937</v>
      </c>
      <c r="F257" s="161" t="s">
        <v>2241</v>
      </c>
      <c r="G257" s="164">
        <f>_xlfn.FLOOR.MATH(((C257-E257)*10), 1)</f>
        <v>6</v>
      </c>
      <c r="H257" s="161" t="s">
        <v>2240</v>
      </c>
      <c r="I257" s="164">
        <f>((C257-E257)*10-G257)*10</f>
        <v>2.5</v>
      </c>
      <c r="J257" s="161" t="s">
        <v>2239</v>
      </c>
      <c r="K257" s="163">
        <f>_xlfn.FLOOR.MATH(C257/'[1]Mark Conv'!$E$5,0.01)</f>
        <v>157.5</v>
      </c>
      <c r="L257" s="128"/>
      <c r="M257" s="128"/>
      <c r="N257" s="128"/>
      <c r="O257" s="128"/>
      <c r="P257" s="128"/>
      <c r="Q257" s="128"/>
      <c r="R257" s="128"/>
      <c r="S257" s="128"/>
      <c r="T257" s="128"/>
    </row>
    <row r="258" spans="1:20" x14ac:dyDescent="0.25">
      <c r="A258" s="161" t="str">
        <f>'[1]Magic Number Crunch'!A257</f>
        <v>Guild Keyrune (Boros)</v>
      </c>
      <c r="B258" s="162">
        <f>'[1]Magic Number Crunch'!L257</f>
        <v>5187.625</v>
      </c>
      <c r="C258" s="163">
        <f>B258*$N$6*$N$11</f>
        <v>5187.625</v>
      </c>
      <c r="D258" s="161" t="s">
        <v>2242</v>
      </c>
      <c r="E258" s="164">
        <f>_xlfn.FLOOR.MATH(C258,1)</f>
        <v>5187</v>
      </c>
      <c r="F258" s="161" t="s">
        <v>2241</v>
      </c>
      <c r="G258" s="164">
        <f>_xlfn.FLOOR.MATH(((C258-E258)*10), 1)</f>
        <v>6</v>
      </c>
      <c r="H258" s="161" t="s">
        <v>2240</v>
      </c>
      <c r="I258" s="164">
        <f>((C258-E258)*10-G258)*10</f>
        <v>2.5</v>
      </c>
      <c r="J258" s="161" t="s">
        <v>2239</v>
      </c>
      <c r="K258" s="163">
        <f>_xlfn.FLOOR.MATH(C258/'[1]Mark Conv'!$E$5,0.01)</f>
        <v>207.5</v>
      </c>
      <c r="L258" s="128"/>
      <c r="M258" s="128"/>
      <c r="N258" s="128"/>
      <c r="O258" s="128"/>
      <c r="P258" s="128"/>
      <c r="Q258" s="128"/>
      <c r="R258" s="128"/>
      <c r="S258" s="128"/>
      <c r="T258" s="128"/>
    </row>
    <row r="259" spans="1:20" x14ac:dyDescent="0.25">
      <c r="A259" s="161" t="str">
        <f>'[1]Magic Number Crunch'!A258</f>
        <v>Guild Keyrune (Dimir)</v>
      </c>
      <c r="B259" s="162">
        <f>'[1]Magic Number Crunch'!L258</f>
        <v>28625.125</v>
      </c>
      <c r="C259" s="163">
        <f>B259*$N$6*$N$11</f>
        <v>28625.125</v>
      </c>
      <c r="D259" s="161" t="s">
        <v>2242</v>
      </c>
      <c r="E259" s="164">
        <f>_xlfn.FLOOR.MATH(C259,1)</f>
        <v>28625</v>
      </c>
      <c r="F259" s="161" t="s">
        <v>2241</v>
      </c>
      <c r="G259" s="164">
        <f>_xlfn.FLOOR.MATH(((C259-E259)*10), 1)</f>
        <v>1</v>
      </c>
      <c r="H259" s="161" t="s">
        <v>2240</v>
      </c>
      <c r="I259" s="164">
        <f>((C259-E259)*10-G259)*10</f>
        <v>2.5</v>
      </c>
      <c r="J259" s="161" t="s">
        <v>2239</v>
      </c>
      <c r="K259" s="163">
        <f>_xlfn.FLOOR.MATH(C259/'[1]Mark Conv'!$E$5,0.01)</f>
        <v>1145</v>
      </c>
      <c r="L259" s="128"/>
      <c r="M259" s="128"/>
      <c r="N259" s="128"/>
      <c r="O259" s="128"/>
      <c r="P259" s="128"/>
      <c r="Q259" s="128"/>
      <c r="R259" s="128"/>
      <c r="S259" s="128"/>
      <c r="T259" s="128"/>
    </row>
    <row r="260" spans="1:20" x14ac:dyDescent="0.25">
      <c r="A260" s="161" t="str">
        <f>'[1]Magic Number Crunch'!A259</f>
        <v>Guild Keyrune (Golgari)</v>
      </c>
      <c r="B260" s="162">
        <f>'[1]Magic Number Crunch'!L259</f>
        <v>19375.125</v>
      </c>
      <c r="C260" s="163">
        <f>B260*$N$6*$N$11</f>
        <v>19375.125</v>
      </c>
      <c r="D260" s="161" t="s">
        <v>2242</v>
      </c>
      <c r="E260" s="164">
        <f>_xlfn.FLOOR.MATH(C260,1)</f>
        <v>19375</v>
      </c>
      <c r="F260" s="161" t="s">
        <v>2241</v>
      </c>
      <c r="G260" s="164">
        <f>_xlfn.FLOOR.MATH(((C260-E260)*10), 1)</f>
        <v>1</v>
      </c>
      <c r="H260" s="161" t="s">
        <v>2240</v>
      </c>
      <c r="I260" s="164">
        <f>((C260-E260)*10-G260)*10</f>
        <v>2.5</v>
      </c>
      <c r="J260" s="161" t="s">
        <v>2239</v>
      </c>
      <c r="K260" s="163">
        <f>_xlfn.FLOOR.MATH(C260/'[1]Mark Conv'!$E$5,0.01)</f>
        <v>775</v>
      </c>
      <c r="L260" s="128"/>
      <c r="M260" s="128"/>
      <c r="N260" s="128"/>
      <c r="O260" s="128"/>
      <c r="P260" s="128"/>
      <c r="Q260" s="128"/>
      <c r="R260" s="128"/>
      <c r="S260" s="128"/>
      <c r="T260" s="128"/>
    </row>
    <row r="261" spans="1:20" x14ac:dyDescent="0.25">
      <c r="A261" s="161" t="str">
        <f>'[1]Magic Number Crunch'!A260</f>
        <v>Guild Keyrune (Gruul)</v>
      </c>
      <c r="B261" s="162">
        <f>'[1]Magic Number Crunch'!L260</f>
        <v>4837.625</v>
      </c>
      <c r="C261" s="163">
        <f>B261*$N$6*$N$11</f>
        <v>4837.625</v>
      </c>
      <c r="D261" s="161" t="s">
        <v>2242</v>
      </c>
      <c r="E261" s="164">
        <f>_xlfn.FLOOR.MATH(C261,1)</f>
        <v>4837</v>
      </c>
      <c r="F261" s="161" t="s">
        <v>2241</v>
      </c>
      <c r="G261" s="164">
        <f>_xlfn.FLOOR.MATH(((C261-E261)*10), 1)</f>
        <v>6</v>
      </c>
      <c r="H261" s="161" t="s">
        <v>2240</v>
      </c>
      <c r="I261" s="164">
        <f>((C261-E261)*10-G261)*10</f>
        <v>2.5</v>
      </c>
      <c r="J261" s="161" t="s">
        <v>2239</v>
      </c>
      <c r="K261" s="163">
        <f>_xlfn.FLOOR.MATH(C261/'[1]Mark Conv'!$E$5,0.01)</f>
        <v>193.5</v>
      </c>
      <c r="L261" s="128"/>
      <c r="M261" s="128"/>
      <c r="N261" s="128"/>
      <c r="O261" s="128"/>
      <c r="P261" s="128"/>
      <c r="Q261" s="128"/>
      <c r="R261" s="128"/>
      <c r="S261" s="128"/>
      <c r="T261" s="128"/>
    </row>
    <row r="262" spans="1:20" x14ac:dyDescent="0.25">
      <c r="A262" s="161" t="str">
        <f>'[1]Magic Number Crunch'!A261</f>
        <v>Guild Keyrune (Izzet)</v>
      </c>
      <c r="B262" s="162">
        <f>'[1]Magic Number Crunch'!L261</f>
        <v>4362.625</v>
      </c>
      <c r="C262" s="163">
        <f>B262*$N$6*$N$11</f>
        <v>4362.625</v>
      </c>
      <c r="D262" s="161" t="s">
        <v>2242</v>
      </c>
      <c r="E262" s="164">
        <f>_xlfn.FLOOR.MATH(C262,1)</f>
        <v>4362</v>
      </c>
      <c r="F262" s="161" t="s">
        <v>2241</v>
      </c>
      <c r="G262" s="164">
        <f>_xlfn.FLOOR.MATH(((C262-E262)*10), 1)</f>
        <v>6</v>
      </c>
      <c r="H262" s="161" t="s">
        <v>2240</v>
      </c>
      <c r="I262" s="164">
        <f>((C262-E262)*10-G262)*10</f>
        <v>2.5</v>
      </c>
      <c r="J262" s="161" t="s">
        <v>2239</v>
      </c>
      <c r="K262" s="163">
        <f>_xlfn.FLOOR.MATH(C262/'[1]Mark Conv'!$E$5,0.01)</f>
        <v>174.5</v>
      </c>
      <c r="L262" s="128"/>
      <c r="M262" s="128"/>
      <c r="N262" s="128"/>
      <c r="O262" s="128"/>
      <c r="P262" s="128"/>
      <c r="Q262" s="128"/>
      <c r="R262" s="128"/>
      <c r="S262" s="128"/>
      <c r="T262" s="128"/>
    </row>
    <row r="263" spans="1:20" x14ac:dyDescent="0.25">
      <c r="A263" s="161" t="str">
        <f>'[1]Magic Number Crunch'!A262</f>
        <v>Guild Keyrune (Orzhov)</v>
      </c>
      <c r="B263" s="162">
        <f>'[1]Magic Number Crunch'!L262</f>
        <v>3987.625</v>
      </c>
      <c r="C263" s="163">
        <f>B263*$N$6*$N$11</f>
        <v>3987.625</v>
      </c>
      <c r="D263" s="161" t="s">
        <v>2242</v>
      </c>
      <c r="E263" s="164">
        <f>_xlfn.FLOOR.MATH(C263,1)</f>
        <v>3987</v>
      </c>
      <c r="F263" s="161" t="s">
        <v>2241</v>
      </c>
      <c r="G263" s="164">
        <f>_xlfn.FLOOR.MATH(((C263-E263)*10), 1)</f>
        <v>6</v>
      </c>
      <c r="H263" s="161" t="s">
        <v>2240</v>
      </c>
      <c r="I263" s="164">
        <f>((C263-E263)*10-G263)*10</f>
        <v>2.5</v>
      </c>
      <c r="J263" s="161" t="s">
        <v>2239</v>
      </c>
      <c r="K263" s="163">
        <f>_xlfn.FLOOR.MATH(C263/'[1]Mark Conv'!$E$5,0.01)</f>
        <v>159.5</v>
      </c>
      <c r="L263" s="128"/>
      <c r="M263" s="128"/>
      <c r="N263" s="128"/>
      <c r="O263" s="128"/>
      <c r="P263" s="128"/>
      <c r="Q263" s="128"/>
      <c r="R263" s="128"/>
      <c r="S263" s="128"/>
      <c r="T263" s="128"/>
    </row>
    <row r="264" spans="1:20" x14ac:dyDescent="0.25">
      <c r="A264" s="161" t="str">
        <f>'[1]Magic Number Crunch'!A263</f>
        <v>Guild Keyrune (Rakdos)</v>
      </c>
      <c r="B264" s="162">
        <f>'[1]Magic Number Crunch'!L263</f>
        <v>362.625</v>
      </c>
      <c r="C264" s="163">
        <f>B264*$N$6*$N$11</f>
        <v>362.625</v>
      </c>
      <c r="D264" s="161" t="s">
        <v>2242</v>
      </c>
      <c r="E264" s="164">
        <f>_xlfn.FLOOR.MATH(C264,1)</f>
        <v>362</v>
      </c>
      <c r="F264" s="161" t="s">
        <v>2241</v>
      </c>
      <c r="G264" s="164">
        <f>_xlfn.FLOOR.MATH(((C264-E264)*10), 1)</f>
        <v>6</v>
      </c>
      <c r="H264" s="161" t="s">
        <v>2240</v>
      </c>
      <c r="I264" s="164">
        <f>((C264-E264)*10-G264)*10</f>
        <v>2.5</v>
      </c>
      <c r="J264" s="161" t="s">
        <v>2239</v>
      </c>
      <c r="K264" s="163">
        <f>_xlfn.FLOOR.MATH(C264/'[1]Mark Conv'!$E$5,0.01)</f>
        <v>14.5</v>
      </c>
      <c r="L264" s="128"/>
      <c r="M264" s="128"/>
      <c r="N264" s="128"/>
      <c r="O264" s="128"/>
      <c r="P264" s="128"/>
      <c r="Q264" s="128"/>
      <c r="R264" s="128"/>
      <c r="S264" s="128"/>
      <c r="T264" s="128"/>
    </row>
    <row r="265" spans="1:20" x14ac:dyDescent="0.25">
      <c r="A265" s="161" t="str">
        <f>'[1]Magic Number Crunch'!A264</f>
        <v>Guild Keyrune (Selesnya)</v>
      </c>
      <c r="B265" s="162">
        <f>'[1]Magic Number Crunch'!L264</f>
        <v>4187.625</v>
      </c>
      <c r="C265" s="163">
        <f>B265*$N$6*$N$11</f>
        <v>4187.625</v>
      </c>
      <c r="D265" s="161" t="s">
        <v>2242</v>
      </c>
      <c r="E265" s="164">
        <f>_xlfn.FLOOR.MATH(C265,1)</f>
        <v>4187</v>
      </c>
      <c r="F265" s="161" t="s">
        <v>2241</v>
      </c>
      <c r="G265" s="164">
        <f>_xlfn.FLOOR.MATH(((C265-E265)*10), 1)</f>
        <v>6</v>
      </c>
      <c r="H265" s="161" t="s">
        <v>2240</v>
      </c>
      <c r="I265" s="164">
        <f>((C265-E265)*10-G265)*10</f>
        <v>2.5</v>
      </c>
      <c r="J265" s="161" t="s">
        <v>2239</v>
      </c>
      <c r="K265" s="163">
        <f>_xlfn.FLOOR.MATH(C265/'[1]Mark Conv'!$E$5,0.01)</f>
        <v>167.5</v>
      </c>
      <c r="L265" s="128"/>
      <c r="M265" s="128"/>
      <c r="N265" s="128"/>
      <c r="O265" s="128"/>
      <c r="P265" s="128"/>
      <c r="Q265" s="128"/>
      <c r="R265" s="128"/>
      <c r="S265" s="128"/>
      <c r="T265" s="128"/>
    </row>
    <row r="266" spans="1:20" x14ac:dyDescent="0.25">
      <c r="A266" s="161" t="str">
        <f>'[1]Magic Number Crunch'!A265</f>
        <v>Guild Keyrune (Simic)</v>
      </c>
      <c r="B266" s="162">
        <f>'[1]Magic Number Crunch'!L265</f>
        <v>412.625</v>
      </c>
      <c r="C266" s="163">
        <f>B266*$N$6*$N$11</f>
        <v>412.625</v>
      </c>
      <c r="D266" s="161" t="s">
        <v>2242</v>
      </c>
      <c r="E266" s="164">
        <f>_xlfn.FLOOR.MATH(C266,1)</f>
        <v>412</v>
      </c>
      <c r="F266" s="161" t="s">
        <v>2241</v>
      </c>
      <c r="G266" s="164">
        <f>_xlfn.FLOOR.MATH(((C266-E266)*10), 1)</f>
        <v>6</v>
      </c>
      <c r="H266" s="161" t="s">
        <v>2240</v>
      </c>
      <c r="I266" s="164">
        <f>((C266-E266)*10-G266)*10</f>
        <v>2.5</v>
      </c>
      <c r="J266" s="161" t="s">
        <v>2239</v>
      </c>
      <c r="K266" s="163">
        <f>_xlfn.FLOOR.MATH(C266/'[1]Mark Conv'!$E$5,0.01)</f>
        <v>16.5</v>
      </c>
      <c r="L266" s="128"/>
      <c r="M266" s="128"/>
      <c r="N266" s="128"/>
      <c r="O266" s="128"/>
      <c r="P266" s="128"/>
      <c r="Q266" s="128"/>
      <c r="R266" s="128"/>
      <c r="S266" s="128"/>
      <c r="T266" s="128"/>
    </row>
    <row r="267" spans="1:20" x14ac:dyDescent="0.25">
      <c r="A267" s="161" t="str">
        <f>'[1]Magic Number Crunch'!A266</f>
        <v>Guild Signet</v>
      </c>
      <c r="B267" s="162">
        <f>'[1]Magic Number Crunch'!L266</f>
        <v>337.625</v>
      </c>
      <c r="C267" s="163">
        <f>B267*$N$6*$N$11</f>
        <v>337.625</v>
      </c>
      <c r="D267" s="161" t="s">
        <v>2242</v>
      </c>
      <c r="E267" s="164">
        <f>_xlfn.FLOOR.MATH(C267,1)</f>
        <v>337</v>
      </c>
      <c r="F267" s="161" t="s">
        <v>2241</v>
      </c>
      <c r="G267" s="164">
        <f>_xlfn.FLOOR.MATH(((C267-E267)*10), 1)</f>
        <v>6</v>
      </c>
      <c r="H267" s="161" t="s">
        <v>2240</v>
      </c>
      <c r="I267" s="164">
        <f>((C267-E267)*10-G267)*10</f>
        <v>2.5</v>
      </c>
      <c r="J267" s="161" t="s">
        <v>2239</v>
      </c>
      <c r="K267" s="163">
        <f>_xlfn.FLOOR.MATH(C267/'[1]Mark Conv'!$E$5,0.01)</f>
        <v>13.5</v>
      </c>
      <c r="L267" s="128"/>
      <c r="M267" s="128"/>
      <c r="N267" s="128"/>
      <c r="O267" s="128"/>
      <c r="P267" s="128"/>
      <c r="Q267" s="128"/>
      <c r="R267" s="128"/>
      <c r="S267" s="128"/>
      <c r="T267" s="128"/>
    </row>
    <row r="268" spans="1:20" x14ac:dyDescent="0.25">
      <c r="A268" s="161" t="str">
        <f>'[1]Magic Number Crunch'!A267</f>
        <v>Gulthias Staff</v>
      </c>
      <c r="B268" s="162">
        <f>'[1]Magic Number Crunch'!L267</f>
        <v>4537.625</v>
      </c>
      <c r="C268" s="163">
        <f>B268*$N$6*$N$11</f>
        <v>4537.625</v>
      </c>
      <c r="D268" s="161" t="s">
        <v>2242</v>
      </c>
      <c r="E268" s="164">
        <f>_xlfn.FLOOR.MATH(C268,1)</f>
        <v>4537</v>
      </c>
      <c r="F268" s="161" t="s">
        <v>2241</v>
      </c>
      <c r="G268" s="164">
        <f>_xlfn.FLOOR.MATH(((C268-E268)*10), 1)</f>
        <v>6</v>
      </c>
      <c r="H268" s="161" t="s">
        <v>2240</v>
      </c>
      <c r="I268" s="164">
        <f>((C268-E268)*10-G268)*10</f>
        <v>2.5</v>
      </c>
      <c r="J268" s="161" t="s">
        <v>2239</v>
      </c>
      <c r="K268" s="163">
        <f>_xlfn.FLOOR.MATH(C268/'[1]Mark Conv'!$E$5,0.01)</f>
        <v>181.5</v>
      </c>
      <c r="L268" s="128"/>
      <c r="M268" s="128"/>
      <c r="N268" s="128"/>
      <c r="O268" s="128"/>
      <c r="P268" s="128"/>
      <c r="Q268" s="128"/>
      <c r="R268" s="128"/>
      <c r="S268" s="128"/>
      <c r="T268" s="128"/>
    </row>
    <row r="269" spans="1:20" x14ac:dyDescent="0.25">
      <c r="A269" s="161" t="str">
        <f>'[1]Magic Number Crunch'!A268</f>
        <v>Gurt's Greataxe</v>
      </c>
      <c r="B269" s="162">
        <f>'[1]Magic Number Crunch'!L268</f>
        <v>89750.25</v>
      </c>
      <c r="C269" s="163">
        <f>B269*$N$6*$N$11</f>
        <v>89750.25</v>
      </c>
      <c r="D269" s="161" t="s">
        <v>2242</v>
      </c>
      <c r="E269" s="164">
        <f>_xlfn.FLOOR.MATH(C269,1)</f>
        <v>89750</v>
      </c>
      <c r="F269" s="161" t="s">
        <v>2241</v>
      </c>
      <c r="G269" s="164">
        <f>_xlfn.FLOOR.MATH(((C269-E269)*10), 1)</f>
        <v>2</v>
      </c>
      <c r="H269" s="161" t="s">
        <v>2240</v>
      </c>
      <c r="I269" s="164">
        <f>((C269-E269)*10-G269)*10</f>
        <v>5</v>
      </c>
      <c r="J269" s="161" t="s">
        <v>2239</v>
      </c>
      <c r="K269" s="163">
        <f>_xlfn.FLOOR.MATH(C269/'[1]Mark Conv'!$E$5,0.01)</f>
        <v>3590.01</v>
      </c>
      <c r="L269" s="128"/>
      <c r="M269" s="128"/>
      <c r="N269" s="128"/>
      <c r="O269" s="128"/>
      <c r="P269" s="128"/>
      <c r="Q269" s="128"/>
      <c r="R269" s="128"/>
      <c r="S269" s="128"/>
      <c r="T269" s="128"/>
    </row>
    <row r="270" spans="1:20" x14ac:dyDescent="0.25">
      <c r="A270" s="161" t="str">
        <f>'[1]Magic Number Crunch'!A269</f>
        <v>Hammer Of Thunderbolts (maul)</v>
      </c>
      <c r="B270" s="162">
        <f>'[1]Magic Number Crunch'!L269</f>
        <v>33500</v>
      </c>
      <c r="C270" s="163">
        <f>B270*$N$6*$N$11</f>
        <v>33500</v>
      </c>
      <c r="D270" s="161" t="s">
        <v>2242</v>
      </c>
      <c r="E270" s="164">
        <f>_xlfn.FLOOR.MATH(C270,1)</f>
        <v>33500</v>
      </c>
      <c r="F270" s="161" t="s">
        <v>2241</v>
      </c>
      <c r="G270" s="164">
        <f>_xlfn.FLOOR.MATH(((C270-E270)*10), 1)</f>
        <v>0</v>
      </c>
      <c r="H270" s="161" t="s">
        <v>2240</v>
      </c>
      <c r="I270" s="164">
        <f>((C270-E270)*10-G270)*10</f>
        <v>0</v>
      </c>
      <c r="J270" s="161" t="s">
        <v>2239</v>
      </c>
      <c r="K270" s="163">
        <f>_xlfn.FLOOR.MATH(C270/'[1]Mark Conv'!$E$5,0.01)</f>
        <v>1340</v>
      </c>
      <c r="L270" s="128"/>
      <c r="M270" s="128"/>
      <c r="N270" s="128"/>
      <c r="O270" s="128"/>
      <c r="P270" s="128"/>
      <c r="Q270" s="128"/>
      <c r="R270" s="128"/>
      <c r="S270" s="128"/>
      <c r="T270" s="128"/>
    </row>
    <row r="271" spans="1:20" x14ac:dyDescent="0.25">
      <c r="A271" s="161" t="str">
        <f>'[1]Magic Number Crunch'!A270</f>
        <v>Handy Haversack</v>
      </c>
      <c r="B271" s="162">
        <f>'[1]Magic Number Crunch'!L270</f>
        <v>2000</v>
      </c>
      <c r="C271" s="163">
        <f>B271*$N$6*$N$11</f>
        <v>2000</v>
      </c>
      <c r="D271" s="161" t="s">
        <v>2242</v>
      </c>
      <c r="E271" s="164">
        <f>_xlfn.FLOOR.MATH(C271,1)</f>
        <v>2000</v>
      </c>
      <c r="F271" s="161" t="s">
        <v>2241</v>
      </c>
      <c r="G271" s="164">
        <f>_xlfn.FLOOR.MATH(((C271-E271)*10), 1)</f>
        <v>0</v>
      </c>
      <c r="H271" s="161" t="s">
        <v>2240</v>
      </c>
      <c r="I271" s="164">
        <f>((C271-E271)*10-G271)*10</f>
        <v>0</v>
      </c>
      <c r="J271" s="161" t="s">
        <v>2239</v>
      </c>
      <c r="K271" s="163">
        <f>_xlfn.FLOOR.MATH(C271/'[1]Mark Conv'!$E$5,0.01)</f>
        <v>80</v>
      </c>
      <c r="L271" s="128"/>
      <c r="M271" s="128"/>
      <c r="N271" s="128"/>
      <c r="O271" s="128"/>
      <c r="P271" s="128"/>
      <c r="Q271" s="128"/>
      <c r="R271" s="128"/>
      <c r="S271" s="128"/>
      <c r="T271" s="128"/>
    </row>
    <row r="272" spans="1:20" x14ac:dyDescent="0.25">
      <c r="A272" s="161" t="str">
        <f>'[1]Magic Number Crunch'!A271</f>
        <v>Hat Of Disguise</v>
      </c>
      <c r="B272" s="162">
        <f>'[1]Magic Number Crunch'!L271</f>
        <v>2737.5</v>
      </c>
      <c r="C272" s="163">
        <f>B272*$N$6*$N$11</f>
        <v>2737.5</v>
      </c>
      <c r="D272" s="161" t="s">
        <v>2242</v>
      </c>
      <c r="E272" s="164">
        <f>_xlfn.FLOOR.MATH(C272,1)</f>
        <v>2737</v>
      </c>
      <c r="F272" s="161" t="s">
        <v>2241</v>
      </c>
      <c r="G272" s="164">
        <f>_xlfn.FLOOR.MATH(((C272-E272)*10), 1)</f>
        <v>5</v>
      </c>
      <c r="H272" s="161" t="s">
        <v>2240</v>
      </c>
      <c r="I272" s="164">
        <f>((C272-E272)*10-G272)*10</f>
        <v>0</v>
      </c>
      <c r="J272" s="161" t="s">
        <v>2239</v>
      </c>
      <c r="K272" s="163">
        <f>_xlfn.FLOOR.MATH(C272/'[1]Mark Conv'!$E$5,0.01)</f>
        <v>109.5</v>
      </c>
      <c r="L272" s="128"/>
      <c r="M272" s="128"/>
      <c r="N272" s="128"/>
      <c r="O272" s="128"/>
      <c r="P272" s="128"/>
      <c r="Q272" s="128"/>
      <c r="R272" s="128"/>
      <c r="S272" s="128"/>
      <c r="T272" s="128"/>
    </row>
    <row r="273" spans="1:20" x14ac:dyDescent="0.25">
      <c r="A273" s="161" t="str">
        <f>'[1]Magic Number Crunch'!A272</f>
        <v>Hat Of Vermin</v>
      </c>
      <c r="B273" s="162">
        <f>'[1]Magic Number Crunch'!L272</f>
        <v>62.5</v>
      </c>
      <c r="C273" s="163">
        <f>B273*$N$6*$N$11</f>
        <v>62.5</v>
      </c>
      <c r="D273" s="161" t="s">
        <v>2242</v>
      </c>
      <c r="E273" s="164">
        <f>_xlfn.FLOOR.MATH(C273,1)</f>
        <v>62</v>
      </c>
      <c r="F273" s="161" t="s">
        <v>2241</v>
      </c>
      <c r="G273" s="164">
        <f>_xlfn.FLOOR.MATH(((C273-E273)*10), 1)</f>
        <v>5</v>
      </c>
      <c r="H273" s="161" t="s">
        <v>2240</v>
      </c>
      <c r="I273" s="164">
        <f>((C273-E273)*10-G273)*10</f>
        <v>0</v>
      </c>
      <c r="J273" s="161" t="s">
        <v>2239</v>
      </c>
      <c r="K273" s="163">
        <f>_xlfn.FLOOR.MATH(C273/'[1]Mark Conv'!$E$5,0.01)</f>
        <v>2.5</v>
      </c>
      <c r="L273" s="128"/>
      <c r="M273" s="128"/>
      <c r="N273" s="128"/>
      <c r="O273" s="128"/>
      <c r="P273" s="128"/>
      <c r="Q273" s="128"/>
      <c r="R273" s="128"/>
      <c r="S273" s="128"/>
      <c r="T273" s="128"/>
    </row>
    <row r="274" spans="1:20" x14ac:dyDescent="0.25">
      <c r="A274" s="161" t="str">
        <f>'[1]Magic Number Crunch'!A273</f>
        <v>Hat Of Wizardry</v>
      </c>
      <c r="B274" s="162">
        <f>'[1]Magic Number Crunch'!L273</f>
        <v>67.5</v>
      </c>
      <c r="C274" s="163">
        <f>B274*$N$6*$N$11</f>
        <v>67.5</v>
      </c>
      <c r="D274" s="161" t="s">
        <v>2242</v>
      </c>
      <c r="E274" s="164">
        <f>_xlfn.FLOOR.MATH(C274,1)</f>
        <v>67</v>
      </c>
      <c r="F274" s="161" t="s">
        <v>2241</v>
      </c>
      <c r="G274" s="164">
        <f>_xlfn.FLOOR.MATH(((C274-E274)*10), 1)</f>
        <v>5</v>
      </c>
      <c r="H274" s="161" t="s">
        <v>2240</v>
      </c>
      <c r="I274" s="164">
        <f>((C274-E274)*10-G274)*10</f>
        <v>0</v>
      </c>
      <c r="J274" s="161" t="s">
        <v>2239</v>
      </c>
      <c r="K274" s="163">
        <f>_xlfn.FLOOR.MATH(C274/'[1]Mark Conv'!$E$5,0.01)</f>
        <v>2.7</v>
      </c>
      <c r="L274" s="128"/>
      <c r="M274" s="128"/>
      <c r="N274" s="128"/>
      <c r="O274" s="128"/>
      <c r="P274" s="128"/>
      <c r="Q274" s="128"/>
      <c r="R274" s="128"/>
      <c r="S274" s="128"/>
      <c r="T274" s="128"/>
    </row>
    <row r="275" spans="1:20" x14ac:dyDescent="0.25">
      <c r="A275" s="161" t="str">
        <f>'[1]Magic Number Crunch'!A274</f>
        <v>Hazirawn (greatsword)</v>
      </c>
      <c r="B275" s="162">
        <f>'[1]Magic Number Crunch'!L274</f>
        <v>89250.25</v>
      </c>
      <c r="C275" s="163">
        <f>B275*$N$6*$N$11</f>
        <v>89250.25</v>
      </c>
      <c r="D275" s="161" t="s">
        <v>2242</v>
      </c>
      <c r="E275" s="164">
        <f>_xlfn.FLOOR.MATH(C275,1)</f>
        <v>89250</v>
      </c>
      <c r="F275" s="161" t="s">
        <v>2241</v>
      </c>
      <c r="G275" s="164">
        <f>_xlfn.FLOOR.MATH(((C275-E275)*10), 1)</f>
        <v>2</v>
      </c>
      <c r="H275" s="161" t="s">
        <v>2240</v>
      </c>
      <c r="I275" s="164">
        <f>((C275-E275)*10-G275)*10</f>
        <v>5</v>
      </c>
      <c r="J275" s="161" t="s">
        <v>2239</v>
      </c>
      <c r="K275" s="163">
        <f>_xlfn.FLOOR.MATH(C275/'[1]Mark Conv'!$E$5,0.01)</f>
        <v>3570.01</v>
      </c>
      <c r="L275" s="128"/>
      <c r="M275" s="128"/>
      <c r="N275" s="128"/>
      <c r="O275" s="128"/>
      <c r="P275" s="128"/>
      <c r="Q275" s="128"/>
      <c r="R275" s="128"/>
      <c r="S275" s="128"/>
      <c r="T275" s="128"/>
    </row>
    <row r="276" spans="1:20" x14ac:dyDescent="0.25">
      <c r="A276" s="161" t="str">
        <f>'[1]Magic Number Crunch'!A275</f>
        <v>Headband Of Intellect</v>
      </c>
      <c r="B276" s="162">
        <f>'[1]Magic Number Crunch'!L275</f>
        <v>4225</v>
      </c>
      <c r="C276" s="163">
        <f>B276*$N$6*$N$11</f>
        <v>4225</v>
      </c>
      <c r="D276" s="161" t="s">
        <v>2242</v>
      </c>
      <c r="E276" s="164">
        <f>_xlfn.FLOOR.MATH(C276,1)</f>
        <v>4225</v>
      </c>
      <c r="F276" s="161" t="s">
        <v>2241</v>
      </c>
      <c r="G276" s="164">
        <f>_xlfn.FLOOR.MATH(((C276-E276)*10), 1)</f>
        <v>0</v>
      </c>
      <c r="H276" s="161" t="s">
        <v>2240</v>
      </c>
      <c r="I276" s="164">
        <f>((C276-E276)*10-G276)*10</f>
        <v>0</v>
      </c>
      <c r="J276" s="161" t="s">
        <v>2239</v>
      </c>
      <c r="K276" s="163">
        <f>_xlfn.FLOOR.MATH(C276/'[1]Mark Conv'!$E$5,0.01)</f>
        <v>169</v>
      </c>
      <c r="L276" s="128"/>
      <c r="M276" s="128"/>
      <c r="N276" s="128"/>
      <c r="O276" s="128"/>
      <c r="P276" s="128"/>
      <c r="Q276" s="128"/>
      <c r="R276" s="128"/>
      <c r="S276" s="128"/>
      <c r="T276" s="128"/>
    </row>
    <row r="277" spans="1:20" x14ac:dyDescent="0.25">
      <c r="A277" s="161" t="str">
        <f>'[1]Magic Number Crunch'!A276</f>
        <v>Heart Weaver's Primer</v>
      </c>
      <c r="B277" s="162">
        <f>'[1]Magic Number Crunch'!L276</f>
        <v>6875.25</v>
      </c>
      <c r="C277" s="163">
        <f>B277*$N$6*$N$11</f>
        <v>6875.25</v>
      </c>
      <c r="D277" s="161" t="s">
        <v>2242</v>
      </c>
      <c r="E277" s="164">
        <f>_xlfn.FLOOR.MATH(C277,1)</f>
        <v>6875</v>
      </c>
      <c r="F277" s="161" t="s">
        <v>2241</v>
      </c>
      <c r="G277" s="164">
        <f>_xlfn.FLOOR.MATH(((C277-E277)*10), 1)</f>
        <v>2</v>
      </c>
      <c r="H277" s="161" t="s">
        <v>2240</v>
      </c>
      <c r="I277" s="164">
        <f>((C277-E277)*10-G277)*10</f>
        <v>5</v>
      </c>
      <c r="J277" s="161" t="s">
        <v>2239</v>
      </c>
      <c r="K277" s="163">
        <f>_xlfn.FLOOR.MATH(C277/'[1]Mark Conv'!$E$5,0.01)</f>
        <v>275.01</v>
      </c>
      <c r="L277" s="128"/>
      <c r="M277" s="128"/>
      <c r="N277" s="128"/>
      <c r="O277" s="128"/>
      <c r="P277" s="128"/>
      <c r="Q277" s="128"/>
      <c r="R277" s="128"/>
      <c r="S277" s="128"/>
      <c r="T277" s="128"/>
    </row>
    <row r="278" spans="1:20" x14ac:dyDescent="0.25">
      <c r="A278" s="161" t="str">
        <f>'[1]Magic Number Crunch'!A277</f>
        <v>Hell Hound Cloak</v>
      </c>
      <c r="B278" s="162">
        <f>'[1]Magic Number Crunch'!L277</f>
        <v>4287.625</v>
      </c>
      <c r="C278" s="163">
        <f>B278*$N$6*$N$11</f>
        <v>4287.625</v>
      </c>
      <c r="D278" s="161" t="s">
        <v>2242</v>
      </c>
      <c r="E278" s="164">
        <f>_xlfn.FLOOR.MATH(C278,1)</f>
        <v>4287</v>
      </c>
      <c r="F278" s="161" t="s">
        <v>2241</v>
      </c>
      <c r="G278" s="164">
        <f>_xlfn.FLOOR.MATH(((C278-E278)*10), 1)</f>
        <v>6</v>
      </c>
      <c r="H278" s="161" t="s">
        <v>2240</v>
      </c>
      <c r="I278" s="164">
        <f>((C278-E278)*10-G278)*10</f>
        <v>2.5</v>
      </c>
      <c r="J278" s="161" t="s">
        <v>2239</v>
      </c>
      <c r="K278" s="163">
        <f>_xlfn.FLOOR.MATH(C278/'[1]Mark Conv'!$E$5,0.01)</f>
        <v>171.5</v>
      </c>
      <c r="L278" s="128"/>
      <c r="M278" s="128"/>
      <c r="N278" s="128"/>
      <c r="O278" s="128"/>
      <c r="P278" s="128"/>
      <c r="Q278" s="128"/>
      <c r="R278" s="128"/>
      <c r="S278" s="128"/>
      <c r="T278" s="128"/>
    </row>
    <row r="279" spans="1:20" x14ac:dyDescent="0.25">
      <c r="A279" s="161" t="str">
        <f>'[1]Magic Number Crunch'!A278</f>
        <v>Hellfire Weapon</v>
      </c>
      <c r="B279" s="162">
        <f>'[1]Magic Number Crunch'!L278</f>
        <v>412.625</v>
      </c>
      <c r="C279" s="163">
        <f>B279*$N$6*$N$11</f>
        <v>412.625</v>
      </c>
      <c r="D279" s="161" t="s">
        <v>2242</v>
      </c>
      <c r="E279" s="164">
        <f>_xlfn.FLOOR.MATH(C279,1)</f>
        <v>412</v>
      </c>
      <c r="F279" s="161" t="s">
        <v>2241</v>
      </c>
      <c r="G279" s="164">
        <f>_xlfn.FLOOR.MATH(((C279-E279)*10), 1)</f>
        <v>6</v>
      </c>
      <c r="H279" s="161" t="s">
        <v>2240</v>
      </c>
      <c r="I279" s="164">
        <f>((C279-E279)*10-G279)*10</f>
        <v>2.5</v>
      </c>
      <c r="J279" s="161" t="s">
        <v>2239</v>
      </c>
      <c r="K279" s="163">
        <f>_xlfn.FLOOR.MATH(C279/'[1]Mark Conv'!$E$5,0.01)</f>
        <v>16.5</v>
      </c>
      <c r="L279" s="128"/>
      <c r="M279" s="128"/>
      <c r="N279" s="128"/>
      <c r="O279" s="128"/>
      <c r="P279" s="128"/>
      <c r="Q279" s="128"/>
      <c r="R279" s="128"/>
      <c r="S279" s="128"/>
      <c r="T279" s="128"/>
    </row>
    <row r="280" spans="1:20" x14ac:dyDescent="0.25">
      <c r="A280" s="161" t="str">
        <f>'[1]Magic Number Crunch'!A279</f>
        <v>Helm Of Brilliance</v>
      </c>
      <c r="B280" s="162">
        <f>'[1]Magic Number Crunch'!L279</f>
        <v>31625.125</v>
      </c>
      <c r="C280" s="163">
        <f>B280*$N$6*$N$11</f>
        <v>31625.125</v>
      </c>
      <c r="D280" s="161" t="s">
        <v>2242</v>
      </c>
      <c r="E280" s="164">
        <f>_xlfn.FLOOR.MATH(C280,1)</f>
        <v>31625</v>
      </c>
      <c r="F280" s="161" t="s">
        <v>2241</v>
      </c>
      <c r="G280" s="164">
        <f>_xlfn.FLOOR.MATH(((C280-E280)*10), 1)</f>
        <v>1</v>
      </c>
      <c r="H280" s="161" t="s">
        <v>2240</v>
      </c>
      <c r="I280" s="164">
        <f>((C280-E280)*10-G280)*10</f>
        <v>2.5</v>
      </c>
      <c r="J280" s="161" t="s">
        <v>2239</v>
      </c>
      <c r="K280" s="163">
        <f>_xlfn.FLOOR.MATH(C280/'[1]Mark Conv'!$E$5,0.01)</f>
        <v>1265</v>
      </c>
      <c r="L280" s="128"/>
      <c r="M280" s="128"/>
      <c r="N280" s="128"/>
      <c r="O280" s="128"/>
      <c r="P280" s="128"/>
      <c r="Q280" s="128"/>
      <c r="R280" s="128"/>
      <c r="S280" s="128"/>
      <c r="T280" s="128"/>
    </row>
    <row r="281" spans="1:20" x14ac:dyDescent="0.25">
      <c r="A281" s="161" t="str">
        <f>'[1]Magic Number Crunch'!A280</f>
        <v>Helm Of Comprehending Languages</v>
      </c>
      <c r="B281" s="162">
        <f>'[1]Magic Number Crunch'!L280</f>
        <v>350</v>
      </c>
      <c r="C281" s="163">
        <f>B281*$N$6*$N$11</f>
        <v>350</v>
      </c>
      <c r="D281" s="161" t="s">
        <v>2242</v>
      </c>
      <c r="E281" s="164">
        <f>_xlfn.FLOOR.MATH(C281,1)</f>
        <v>350</v>
      </c>
      <c r="F281" s="161" t="s">
        <v>2241</v>
      </c>
      <c r="G281" s="164">
        <f>_xlfn.FLOOR.MATH(((C281-E281)*10), 1)</f>
        <v>0</v>
      </c>
      <c r="H281" s="161" t="s">
        <v>2240</v>
      </c>
      <c r="I281" s="164">
        <f>((C281-E281)*10-G281)*10</f>
        <v>0</v>
      </c>
      <c r="J281" s="161" t="s">
        <v>2239</v>
      </c>
      <c r="K281" s="163">
        <f>_xlfn.FLOOR.MATH(C281/'[1]Mark Conv'!$E$5,0.01)</f>
        <v>14</v>
      </c>
      <c r="L281" s="128"/>
      <c r="M281" s="128"/>
      <c r="N281" s="128"/>
      <c r="O281" s="128"/>
      <c r="P281" s="128"/>
      <c r="Q281" s="128"/>
      <c r="R281" s="128"/>
      <c r="S281" s="128"/>
      <c r="T281" s="128"/>
    </row>
    <row r="282" spans="1:20" x14ac:dyDescent="0.25">
      <c r="A282" s="161" t="str">
        <f>'[1]Magic Number Crunch'!A281</f>
        <v>Helm Of Devil Command</v>
      </c>
      <c r="B282" s="162">
        <f>'[1]Magic Number Crunch'!L281</f>
        <v>26375.125</v>
      </c>
      <c r="C282" s="163">
        <f>B282*$N$6*$N$11</f>
        <v>26375.125</v>
      </c>
      <c r="D282" s="161" t="s">
        <v>2242</v>
      </c>
      <c r="E282" s="164">
        <f>_xlfn.FLOOR.MATH(C282,1)</f>
        <v>26375</v>
      </c>
      <c r="F282" s="161" t="s">
        <v>2241</v>
      </c>
      <c r="G282" s="164">
        <f>_xlfn.FLOOR.MATH(((C282-E282)*10), 1)</f>
        <v>1</v>
      </c>
      <c r="H282" s="161" t="s">
        <v>2240</v>
      </c>
      <c r="I282" s="164">
        <f>((C282-E282)*10-G282)*10</f>
        <v>2.5</v>
      </c>
      <c r="J282" s="161" t="s">
        <v>2239</v>
      </c>
      <c r="K282" s="163">
        <f>_xlfn.FLOOR.MATH(C282/'[1]Mark Conv'!$E$5,0.01)</f>
        <v>1055</v>
      </c>
      <c r="L282" s="128"/>
      <c r="M282" s="128"/>
      <c r="N282" s="128"/>
      <c r="O282" s="128"/>
      <c r="P282" s="128"/>
      <c r="Q282" s="128"/>
      <c r="R282" s="128"/>
      <c r="S282" s="128"/>
      <c r="T282" s="128"/>
    </row>
    <row r="283" spans="1:20" x14ac:dyDescent="0.25">
      <c r="A283" s="161" t="str">
        <f>'[1]Magic Number Crunch'!A282</f>
        <v>Helm Of Telepathy</v>
      </c>
      <c r="B283" s="162">
        <f>'[1]Magic Number Crunch'!L282</f>
        <v>6150</v>
      </c>
      <c r="C283" s="163">
        <f>B283*$N$6*$N$11</f>
        <v>6150</v>
      </c>
      <c r="D283" s="161" t="s">
        <v>2242</v>
      </c>
      <c r="E283" s="164">
        <f>_xlfn.FLOOR.MATH(C283,1)</f>
        <v>6150</v>
      </c>
      <c r="F283" s="161" t="s">
        <v>2241</v>
      </c>
      <c r="G283" s="164">
        <f>_xlfn.FLOOR.MATH(((C283-E283)*10), 1)</f>
        <v>0</v>
      </c>
      <c r="H283" s="161" t="s">
        <v>2240</v>
      </c>
      <c r="I283" s="164">
        <f>((C283-E283)*10-G283)*10</f>
        <v>0</v>
      </c>
      <c r="J283" s="161" t="s">
        <v>2239</v>
      </c>
      <c r="K283" s="163">
        <f>_xlfn.FLOOR.MATH(C283/'[1]Mark Conv'!$E$5,0.01)</f>
        <v>246</v>
      </c>
      <c r="L283" s="128"/>
      <c r="M283" s="128"/>
      <c r="N283" s="128"/>
      <c r="O283" s="128"/>
      <c r="P283" s="128"/>
      <c r="Q283" s="128"/>
      <c r="R283" s="128"/>
      <c r="S283" s="128"/>
      <c r="T283" s="128"/>
    </row>
    <row r="284" spans="1:20" x14ac:dyDescent="0.25">
      <c r="A284" s="161" t="str">
        <f>'[1]Magic Number Crunch'!A283</f>
        <v>Helm Of Teleportation</v>
      </c>
      <c r="B284" s="162">
        <f>'[1]Magic Number Crunch'!L283</f>
        <v>34125</v>
      </c>
      <c r="C284" s="163">
        <f>B284*$N$6*$N$11</f>
        <v>34125</v>
      </c>
      <c r="D284" s="161" t="s">
        <v>2242</v>
      </c>
      <c r="E284" s="164">
        <f>_xlfn.FLOOR.MATH(C284,1)</f>
        <v>34125</v>
      </c>
      <c r="F284" s="161" t="s">
        <v>2241</v>
      </c>
      <c r="G284" s="164">
        <f>_xlfn.FLOOR.MATH(((C284-E284)*10), 1)</f>
        <v>0</v>
      </c>
      <c r="H284" s="161" t="s">
        <v>2240</v>
      </c>
      <c r="I284" s="164">
        <f>((C284-E284)*10-G284)*10</f>
        <v>0</v>
      </c>
      <c r="J284" s="161" t="s">
        <v>2239</v>
      </c>
      <c r="K284" s="163">
        <f>_xlfn.FLOOR.MATH(C284/'[1]Mark Conv'!$E$5,0.01)</f>
        <v>1365</v>
      </c>
      <c r="L284" s="128"/>
      <c r="M284" s="128"/>
      <c r="N284" s="128"/>
      <c r="O284" s="128"/>
      <c r="P284" s="128"/>
      <c r="Q284" s="128"/>
      <c r="R284" s="128"/>
      <c r="S284" s="128"/>
      <c r="T284" s="128"/>
    </row>
    <row r="285" spans="1:20" x14ac:dyDescent="0.25">
      <c r="A285" s="161" t="str">
        <f>'[1]Magic Number Crunch'!A284</f>
        <v>Helm of the Gods</v>
      </c>
      <c r="B285" s="162">
        <f>'[1]Magic Number Crunch'!L284</f>
        <v>4037.625</v>
      </c>
      <c r="C285" s="163">
        <f>B285*$N$6*$N$11</f>
        <v>4037.625</v>
      </c>
      <c r="D285" s="161" t="s">
        <v>2242</v>
      </c>
      <c r="E285" s="164">
        <f>_xlfn.FLOOR.MATH(C285,1)</f>
        <v>4037</v>
      </c>
      <c r="F285" s="161" t="s">
        <v>2241</v>
      </c>
      <c r="G285" s="164">
        <f>_xlfn.FLOOR.MATH(((C285-E285)*10), 1)</f>
        <v>6</v>
      </c>
      <c r="H285" s="161" t="s">
        <v>2240</v>
      </c>
      <c r="I285" s="164">
        <f>((C285-E285)*10-G285)*10</f>
        <v>2.5</v>
      </c>
      <c r="J285" s="161" t="s">
        <v>2239</v>
      </c>
      <c r="K285" s="163">
        <f>_xlfn.FLOOR.MATH(C285/'[1]Mark Conv'!$E$5,0.01)</f>
        <v>161.5</v>
      </c>
      <c r="L285" s="128"/>
      <c r="M285" s="128"/>
      <c r="N285" s="128"/>
      <c r="O285" s="128"/>
      <c r="P285" s="128"/>
      <c r="Q285" s="128"/>
      <c r="R285" s="128"/>
      <c r="S285" s="128"/>
      <c r="T285" s="128"/>
    </row>
    <row r="286" spans="1:20" x14ac:dyDescent="0.25">
      <c r="A286" s="161" t="str">
        <f>'[1]Magic Number Crunch'!A285</f>
        <v>Helm Of The Scavenger</v>
      </c>
      <c r="B286" s="162">
        <f>'[1]Magic Number Crunch'!L285</f>
        <v>112500.5</v>
      </c>
      <c r="C286" s="163">
        <f>B286*$N$6*$N$11</f>
        <v>112500.5</v>
      </c>
      <c r="D286" s="161" t="s">
        <v>2242</v>
      </c>
      <c r="E286" s="164">
        <f>_xlfn.FLOOR.MATH(C286,1)</f>
        <v>112500</v>
      </c>
      <c r="F286" s="161" t="s">
        <v>2241</v>
      </c>
      <c r="G286" s="164">
        <f>_xlfn.FLOOR.MATH(((C286-E286)*10), 1)</f>
        <v>5</v>
      </c>
      <c r="H286" s="161" t="s">
        <v>2240</v>
      </c>
      <c r="I286" s="164">
        <f>((C286-E286)*10-G286)*10</f>
        <v>0</v>
      </c>
      <c r="J286" s="161" t="s">
        <v>2239</v>
      </c>
      <c r="K286" s="163">
        <f>_xlfn.FLOOR.MATH(C286/'[1]Mark Conv'!$E$5,0.01)</f>
        <v>4500.0200000000004</v>
      </c>
      <c r="L286" s="128"/>
      <c r="M286" s="128"/>
      <c r="N286" s="128"/>
      <c r="O286" s="128"/>
      <c r="P286" s="128"/>
      <c r="Q286" s="128"/>
      <c r="R286" s="128"/>
      <c r="S286" s="128"/>
      <c r="T286" s="128"/>
    </row>
    <row r="287" spans="1:20" x14ac:dyDescent="0.25">
      <c r="A287" s="161" t="str">
        <f>'[1]Magic Number Crunch'!A286</f>
        <v>Helm Of Underwater Action</v>
      </c>
      <c r="B287" s="162">
        <f>'[1]Magic Number Crunch'!L286</f>
        <v>412.625</v>
      </c>
      <c r="C287" s="163">
        <f>B287*$N$6*$N$11</f>
        <v>412.625</v>
      </c>
      <c r="D287" s="161" t="s">
        <v>2242</v>
      </c>
      <c r="E287" s="164">
        <f>_xlfn.FLOOR.MATH(C287,1)</f>
        <v>412</v>
      </c>
      <c r="F287" s="161" t="s">
        <v>2241</v>
      </c>
      <c r="G287" s="164">
        <f>_xlfn.FLOOR.MATH(((C287-E287)*10), 1)</f>
        <v>6</v>
      </c>
      <c r="H287" s="161" t="s">
        <v>2240</v>
      </c>
      <c r="I287" s="164">
        <f>((C287-E287)*10-G287)*10</f>
        <v>2.5</v>
      </c>
      <c r="J287" s="161" t="s">
        <v>2239</v>
      </c>
      <c r="K287" s="163">
        <f>_xlfn.FLOOR.MATH(C287/'[1]Mark Conv'!$E$5,0.01)</f>
        <v>16.5</v>
      </c>
      <c r="L287" s="128"/>
      <c r="M287" s="128"/>
      <c r="N287" s="128"/>
      <c r="O287" s="128"/>
      <c r="P287" s="128"/>
      <c r="Q287" s="128"/>
      <c r="R287" s="128"/>
      <c r="S287" s="128"/>
      <c r="T287" s="128"/>
    </row>
    <row r="288" spans="1:20" x14ac:dyDescent="0.25">
      <c r="A288" s="161" t="str">
        <f>'[1]Magic Number Crunch'!A287</f>
        <v>Hew</v>
      </c>
      <c r="B288" s="162">
        <f>'[1]Magic Number Crunch'!L287</f>
        <v>325.25</v>
      </c>
      <c r="C288" s="163">
        <f>B288*$N$6*$N$11</f>
        <v>325.25</v>
      </c>
      <c r="D288" s="161" t="s">
        <v>2242</v>
      </c>
      <c r="E288" s="164">
        <f>_xlfn.FLOOR.MATH(C288,1)</f>
        <v>325</v>
      </c>
      <c r="F288" s="161" t="s">
        <v>2241</v>
      </c>
      <c r="G288" s="164">
        <f>_xlfn.FLOOR.MATH(((C288-E288)*10), 1)</f>
        <v>2</v>
      </c>
      <c r="H288" s="161" t="s">
        <v>2240</v>
      </c>
      <c r="I288" s="164">
        <f>((C288-E288)*10-G288)*10</f>
        <v>5</v>
      </c>
      <c r="J288" s="161" t="s">
        <v>2239</v>
      </c>
      <c r="K288" s="163">
        <f>_xlfn.FLOOR.MATH(C288/'[1]Mark Conv'!$E$5,0.01)</f>
        <v>13.01</v>
      </c>
      <c r="L288" s="128"/>
      <c r="M288" s="128"/>
      <c r="N288" s="128"/>
      <c r="O288" s="128"/>
      <c r="P288" s="128"/>
      <c r="Q288" s="128"/>
      <c r="R288" s="128"/>
      <c r="S288" s="128"/>
      <c r="T288" s="128"/>
    </row>
    <row r="289" spans="1:20" x14ac:dyDescent="0.25">
      <c r="A289" s="161" t="str">
        <f>'[1]Magic Number Crunch'!A288</f>
        <v>Heward's Handy Haversack</v>
      </c>
      <c r="B289" s="162">
        <f>'[1]Magic Number Crunch'!L288</f>
        <v>2000</v>
      </c>
      <c r="C289" s="163">
        <f>B289*$N$6*$N$11</f>
        <v>2000</v>
      </c>
      <c r="D289" s="161" t="s">
        <v>2242</v>
      </c>
      <c r="E289" s="164">
        <f>_xlfn.FLOOR.MATH(C289,1)</f>
        <v>2000</v>
      </c>
      <c r="F289" s="161" t="s">
        <v>2241</v>
      </c>
      <c r="G289" s="164">
        <f>_xlfn.FLOOR.MATH(((C289-E289)*10), 1)</f>
        <v>0</v>
      </c>
      <c r="H289" s="161" t="s">
        <v>2240</v>
      </c>
      <c r="I289" s="164">
        <f>((C289-E289)*10-G289)*10</f>
        <v>0</v>
      </c>
      <c r="J289" s="161" t="s">
        <v>2239</v>
      </c>
      <c r="K289" s="163">
        <f>_xlfn.FLOOR.MATH(C289/'[1]Mark Conv'!$E$5,0.01)</f>
        <v>80</v>
      </c>
      <c r="L289" s="128"/>
      <c r="M289" s="128"/>
      <c r="N289" s="128"/>
      <c r="O289" s="128"/>
      <c r="P289" s="128"/>
      <c r="Q289" s="128"/>
      <c r="R289" s="128"/>
      <c r="S289" s="128"/>
      <c r="T289" s="128"/>
    </row>
    <row r="290" spans="1:20" x14ac:dyDescent="0.25">
      <c r="A290" s="161" t="str">
        <f>'[1]Magic Number Crunch'!A289</f>
        <v>Heward's Handy Spice Pouch</v>
      </c>
      <c r="B290" s="162">
        <f>'[1]Magic Number Crunch'!L289</f>
        <v>80</v>
      </c>
      <c r="C290" s="163">
        <f>B290*$N$6*$N$11</f>
        <v>80</v>
      </c>
      <c r="D290" s="161" t="s">
        <v>2242</v>
      </c>
      <c r="E290" s="164">
        <f>_xlfn.FLOOR.MATH(C290,1)</f>
        <v>80</v>
      </c>
      <c r="F290" s="161" t="s">
        <v>2241</v>
      </c>
      <c r="G290" s="164">
        <f>_xlfn.FLOOR.MATH(((C290-E290)*10), 1)</f>
        <v>0</v>
      </c>
      <c r="H290" s="161" t="s">
        <v>2240</v>
      </c>
      <c r="I290" s="164">
        <f>((C290-E290)*10-G290)*10</f>
        <v>0</v>
      </c>
      <c r="J290" s="161" t="s">
        <v>2239</v>
      </c>
      <c r="K290" s="163">
        <f>_xlfn.FLOOR.MATH(C290/'[1]Mark Conv'!$E$5,0.01)</f>
        <v>3.2</v>
      </c>
      <c r="L290" s="128"/>
      <c r="M290" s="128"/>
      <c r="N290" s="128"/>
      <c r="O290" s="128"/>
      <c r="P290" s="128"/>
      <c r="Q290" s="128"/>
      <c r="R290" s="128"/>
      <c r="S290" s="128"/>
      <c r="T290" s="128"/>
    </row>
    <row r="291" spans="1:20" x14ac:dyDescent="0.25">
      <c r="A291" s="161" t="str">
        <f>'[1]Magic Number Crunch'!A290</f>
        <v>Heward's Hireling Armor</v>
      </c>
      <c r="B291" s="162">
        <f>'[1]Magic Number Crunch'!L290</f>
        <v>31250.25</v>
      </c>
      <c r="C291" s="163">
        <f>B291*$N$6*$N$11</f>
        <v>31250.25</v>
      </c>
      <c r="D291" s="161" t="s">
        <v>2242</v>
      </c>
      <c r="E291" s="164">
        <f>_xlfn.FLOOR.MATH(C291,1)</f>
        <v>31250</v>
      </c>
      <c r="F291" s="161" t="s">
        <v>2241</v>
      </c>
      <c r="G291" s="164">
        <f>_xlfn.FLOOR.MATH(((C291-E291)*10), 1)</f>
        <v>2</v>
      </c>
      <c r="H291" s="161" t="s">
        <v>2240</v>
      </c>
      <c r="I291" s="164">
        <f>((C291-E291)*10-G291)*10</f>
        <v>5</v>
      </c>
      <c r="J291" s="161" t="s">
        <v>2239</v>
      </c>
      <c r="K291" s="163">
        <f>_xlfn.FLOOR.MATH(C291/'[1]Mark Conv'!$E$5,0.01)</f>
        <v>1250.01</v>
      </c>
      <c r="L291" s="128"/>
      <c r="M291" s="128"/>
      <c r="N291" s="128"/>
      <c r="O291" s="128"/>
      <c r="P291" s="128"/>
      <c r="Q291" s="128"/>
      <c r="R291" s="128"/>
      <c r="S291" s="128"/>
      <c r="T291" s="128"/>
    </row>
    <row r="292" spans="1:20" x14ac:dyDescent="0.25">
      <c r="A292" s="161" t="str">
        <f>'[1]Magic Number Crunch'!A291</f>
        <v>Hide of the Feral Guardian</v>
      </c>
      <c r="B292" s="162">
        <f>'[1]Magic Number Crunch'!L291</f>
        <v>112500.5</v>
      </c>
      <c r="C292" s="163">
        <f>B292*$N$6*$N$11</f>
        <v>112500.5</v>
      </c>
      <c r="D292" s="161" t="s">
        <v>2242</v>
      </c>
      <c r="E292" s="164">
        <f>_xlfn.FLOOR.MATH(C292,1)</f>
        <v>112500</v>
      </c>
      <c r="F292" s="161" t="s">
        <v>2241</v>
      </c>
      <c r="G292" s="164">
        <f>_xlfn.FLOOR.MATH(((C292-E292)*10), 1)</f>
        <v>5</v>
      </c>
      <c r="H292" s="161" t="s">
        <v>2240</v>
      </c>
      <c r="I292" s="164">
        <f>((C292-E292)*10-G292)*10</f>
        <v>0</v>
      </c>
      <c r="J292" s="161" t="s">
        <v>2239</v>
      </c>
      <c r="K292" s="163">
        <f>_xlfn.FLOOR.MATH(C292/'[1]Mark Conv'!$E$5,0.01)</f>
        <v>4500.0200000000004</v>
      </c>
      <c r="L292" s="128"/>
      <c r="M292" s="128"/>
      <c r="N292" s="128"/>
      <c r="O292" s="128"/>
      <c r="P292" s="128"/>
      <c r="Q292" s="128"/>
      <c r="R292" s="128"/>
      <c r="S292" s="128"/>
      <c r="T292" s="128"/>
    </row>
    <row r="293" spans="1:20" x14ac:dyDescent="0.25">
      <c r="A293" s="161" t="str">
        <f>'[1]Magic Number Crunch'!A292</f>
        <v>Holy Avenger (any sword)</v>
      </c>
      <c r="B293" s="162">
        <f>'[1]Magic Number Crunch'!L292</f>
        <v>115000</v>
      </c>
      <c r="C293" s="163">
        <f>B293*$N$6*$N$11</f>
        <v>115000</v>
      </c>
      <c r="D293" s="161" t="s">
        <v>2242</v>
      </c>
      <c r="E293" s="164">
        <f>_xlfn.FLOOR.MATH(C293,1)</f>
        <v>115000</v>
      </c>
      <c r="F293" s="161" t="s">
        <v>2241</v>
      </c>
      <c r="G293" s="164">
        <f>_xlfn.FLOOR.MATH(((C293-E293)*10), 1)</f>
        <v>0</v>
      </c>
      <c r="H293" s="161" t="s">
        <v>2240</v>
      </c>
      <c r="I293" s="164">
        <f>((C293-E293)*10-G293)*10</f>
        <v>0</v>
      </c>
      <c r="J293" s="161" t="s">
        <v>2239</v>
      </c>
      <c r="K293" s="163">
        <f>_xlfn.FLOOR.MATH(C293/'[1]Mark Conv'!$E$5,0.01)</f>
        <v>4600</v>
      </c>
      <c r="L293" s="128"/>
      <c r="M293" s="128"/>
      <c r="N293" s="128"/>
      <c r="O293" s="128"/>
      <c r="P293" s="128"/>
      <c r="Q293" s="128"/>
      <c r="R293" s="128"/>
      <c r="S293" s="128"/>
      <c r="T293" s="128"/>
    </row>
    <row r="294" spans="1:20" x14ac:dyDescent="0.25">
      <c r="A294" s="161" t="str">
        <f>'[1]Magic Number Crunch'!A293</f>
        <v>Holy Symbol Of Ravenkind</v>
      </c>
      <c r="B294" s="162">
        <f>'[1]Magic Number Crunch'!L293</f>
        <v>81750.25</v>
      </c>
      <c r="C294" s="163">
        <f>B294*$N$6*$N$11</f>
        <v>81750.25</v>
      </c>
      <c r="D294" s="161" t="s">
        <v>2242</v>
      </c>
      <c r="E294" s="164">
        <f>_xlfn.FLOOR.MATH(C294,1)</f>
        <v>81750</v>
      </c>
      <c r="F294" s="161" t="s">
        <v>2241</v>
      </c>
      <c r="G294" s="164">
        <f>_xlfn.FLOOR.MATH(((C294-E294)*10), 1)</f>
        <v>2</v>
      </c>
      <c r="H294" s="161" t="s">
        <v>2240</v>
      </c>
      <c r="I294" s="164">
        <f>((C294-E294)*10-G294)*10</f>
        <v>5</v>
      </c>
      <c r="J294" s="161" t="s">
        <v>2239</v>
      </c>
      <c r="K294" s="163">
        <f>_xlfn.FLOOR.MATH(C294/'[1]Mark Conv'!$E$5,0.01)</f>
        <v>3270.01</v>
      </c>
      <c r="L294" s="128"/>
      <c r="M294" s="128"/>
      <c r="N294" s="128"/>
      <c r="O294" s="128"/>
      <c r="P294" s="128"/>
      <c r="Q294" s="128"/>
      <c r="R294" s="128"/>
      <c r="S294" s="128"/>
      <c r="T294" s="128"/>
    </row>
    <row r="295" spans="1:20" x14ac:dyDescent="0.25">
      <c r="A295" s="161" t="str">
        <f>'[1]Magic Number Crunch'!A294</f>
        <v>Hook of Fisher's Delight</v>
      </c>
      <c r="B295" s="162">
        <f>'[1]Magic Number Crunch'!L294</f>
        <v>6875.25</v>
      </c>
      <c r="C295" s="163">
        <f>B295*$N$6*$N$11</f>
        <v>6875.25</v>
      </c>
      <c r="D295" s="161" t="s">
        <v>2242</v>
      </c>
      <c r="E295" s="164">
        <f>_xlfn.FLOOR.MATH(C295,1)</f>
        <v>6875</v>
      </c>
      <c r="F295" s="161" t="s">
        <v>2241</v>
      </c>
      <c r="G295" s="164">
        <f>_xlfn.FLOOR.MATH(((C295-E295)*10), 1)</f>
        <v>2</v>
      </c>
      <c r="H295" s="161" t="s">
        <v>2240</v>
      </c>
      <c r="I295" s="164">
        <f>((C295-E295)*10-G295)*10</f>
        <v>5</v>
      </c>
      <c r="J295" s="161" t="s">
        <v>2239</v>
      </c>
      <c r="K295" s="163">
        <f>_xlfn.FLOOR.MATH(C295/'[1]Mark Conv'!$E$5,0.01)</f>
        <v>275.01</v>
      </c>
      <c r="L295" s="128"/>
      <c r="M295" s="128"/>
      <c r="N295" s="128"/>
      <c r="O295" s="128"/>
      <c r="P295" s="128"/>
      <c r="Q295" s="128"/>
      <c r="R295" s="128"/>
      <c r="S295" s="128"/>
      <c r="T295" s="128"/>
    </row>
    <row r="296" spans="1:20" x14ac:dyDescent="0.25">
      <c r="A296" s="161" t="str">
        <f>'[1]Magic Number Crunch'!A295</f>
        <v>Horn Of Blasting</v>
      </c>
      <c r="B296" s="162">
        <f>'[1]Magic Number Crunch'!L295</f>
        <v>1475</v>
      </c>
      <c r="C296" s="163">
        <f>B296*$N$6*$N$11</f>
        <v>1475</v>
      </c>
      <c r="D296" s="161" t="s">
        <v>2242</v>
      </c>
      <c r="E296" s="164">
        <f>_xlfn.FLOOR.MATH(C296,1)</f>
        <v>1475</v>
      </c>
      <c r="F296" s="161" t="s">
        <v>2241</v>
      </c>
      <c r="G296" s="164">
        <f>_xlfn.FLOOR.MATH(((C296-E296)*10), 1)</f>
        <v>0</v>
      </c>
      <c r="H296" s="161" t="s">
        <v>2240</v>
      </c>
      <c r="I296" s="164">
        <f>((C296-E296)*10-G296)*10</f>
        <v>0</v>
      </c>
      <c r="J296" s="161" t="s">
        <v>2239</v>
      </c>
      <c r="K296" s="163">
        <f>_xlfn.FLOOR.MATH(C296/'[1]Mark Conv'!$E$5,0.01)</f>
        <v>59</v>
      </c>
      <c r="L296" s="128"/>
      <c r="M296" s="128"/>
      <c r="N296" s="128"/>
      <c r="O296" s="128"/>
      <c r="P296" s="128"/>
      <c r="Q296" s="128"/>
      <c r="R296" s="128"/>
      <c r="S296" s="128"/>
      <c r="T296" s="128"/>
    </row>
    <row r="297" spans="1:20" x14ac:dyDescent="0.25">
      <c r="A297" s="161" t="str">
        <f>'[1]Magic Number Crunch'!A296</f>
        <v>Horn Of Silent Alarm</v>
      </c>
      <c r="B297" s="162">
        <f>'[1]Magic Number Crunch'!L296</f>
        <v>72.5</v>
      </c>
      <c r="C297" s="163">
        <f>B297*$N$6*$N$11</f>
        <v>72.5</v>
      </c>
      <c r="D297" s="161" t="s">
        <v>2242</v>
      </c>
      <c r="E297" s="164">
        <f>_xlfn.FLOOR.MATH(C297,1)</f>
        <v>72</v>
      </c>
      <c r="F297" s="161" t="s">
        <v>2241</v>
      </c>
      <c r="G297" s="164">
        <f>_xlfn.FLOOR.MATH(((C297-E297)*10), 1)</f>
        <v>5</v>
      </c>
      <c r="H297" s="161" t="s">
        <v>2240</v>
      </c>
      <c r="I297" s="164">
        <f>((C297-E297)*10-G297)*10</f>
        <v>0</v>
      </c>
      <c r="J297" s="161" t="s">
        <v>2239</v>
      </c>
      <c r="K297" s="163">
        <f>_xlfn.FLOOR.MATH(C297/'[1]Mark Conv'!$E$5,0.01)</f>
        <v>2.9</v>
      </c>
      <c r="L297" s="128"/>
      <c r="M297" s="128"/>
      <c r="N297" s="128"/>
      <c r="O297" s="128"/>
      <c r="P297" s="128"/>
      <c r="Q297" s="128"/>
      <c r="R297" s="128"/>
      <c r="S297" s="128"/>
      <c r="T297" s="128"/>
    </row>
    <row r="298" spans="1:20" x14ac:dyDescent="0.25">
      <c r="A298" s="161" t="str">
        <f>'[1]Magic Number Crunch'!A297</f>
        <v>Horn Of The Endless Maze</v>
      </c>
      <c r="B298" s="162">
        <f>'[1]Magic Number Crunch'!L297</f>
        <v>6875.25</v>
      </c>
      <c r="C298" s="163">
        <f>B298*$N$6*$N$11</f>
        <v>6875.25</v>
      </c>
      <c r="D298" s="161" t="s">
        <v>2242</v>
      </c>
      <c r="E298" s="164">
        <f>_xlfn.FLOOR.MATH(C298,1)</f>
        <v>6875</v>
      </c>
      <c r="F298" s="161" t="s">
        <v>2241</v>
      </c>
      <c r="G298" s="164">
        <f>_xlfn.FLOOR.MATH(((C298-E298)*10), 1)</f>
        <v>2</v>
      </c>
      <c r="H298" s="161" t="s">
        <v>2240</v>
      </c>
      <c r="I298" s="164">
        <f>((C298-E298)*10-G298)*10</f>
        <v>5</v>
      </c>
      <c r="J298" s="161" t="s">
        <v>2239</v>
      </c>
      <c r="K298" s="163">
        <f>_xlfn.FLOOR.MATH(C298/'[1]Mark Conv'!$E$5,0.01)</f>
        <v>275.01</v>
      </c>
      <c r="L298" s="128"/>
      <c r="M298" s="128"/>
      <c r="N298" s="128"/>
      <c r="O298" s="128"/>
      <c r="P298" s="128"/>
      <c r="Q298" s="128"/>
      <c r="R298" s="128"/>
      <c r="S298" s="128"/>
      <c r="T298" s="128"/>
    </row>
    <row r="299" spans="1:20" x14ac:dyDescent="0.25">
      <c r="A299" s="161" t="str">
        <f>'[1]Magic Number Crunch'!A298</f>
        <v>Horn Of Valhalla (Brass)</v>
      </c>
      <c r="B299" s="162">
        <f>'[1]Magic Number Crunch'!L298</f>
        <v>6700</v>
      </c>
      <c r="C299" s="163">
        <f>B299*$N$6*$N$11</f>
        <v>6700</v>
      </c>
      <c r="D299" s="161" t="s">
        <v>2242</v>
      </c>
      <c r="E299" s="164">
        <f>_xlfn.FLOOR.MATH(C299,1)</f>
        <v>6700</v>
      </c>
      <c r="F299" s="161" t="s">
        <v>2241</v>
      </c>
      <c r="G299" s="164">
        <f>_xlfn.FLOOR.MATH(((C299-E299)*10), 1)</f>
        <v>0</v>
      </c>
      <c r="H299" s="161" t="s">
        <v>2240</v>
      </c>
      <c r="I299" s="164">
        <f>((C299-E299)*10-G299)*10</f>
        <v>0</v>
      </c>
      <c r="J299" s="161" t="s">
        <v>2239</v>
      </c>
      <c r="K299" s="163">
        <f>_xlfn.FLOOR.MATH(C299/'[1]Mark Conv'!$E$5,0.01)</f>
        <v>268</v>
      </c>
      <c r="L299" s="128"/>
      <c r="M299" s="128"/>
      <c r="N299" s="128"/>
      <c r="O299" s="128"/>
      <c r="P299" s="128"/>
      <c r="Q299" s="128"/>
      <c r="R299" s="128"/>
      <c r="S299" s="128"/>
      <c r="T299" s="128"/>
    </row>
    <row r="300" spans="1:20" x14ac:dyDescent="0.25">
      <c r="A300" s="161" t="str">
        <f>'[1]Magic Number Crunch'!A299</f>
        <v>Horn Of Valhalla (Bronze)</v>
      </c>
      <c r="B300" s="162">
        <f>'[1]Magic Number Crunch'!L299</f>
        <v>15600</v>
      </c>
      <c r="C300" s="163">
        <f>B300*$N$6*$N$11</f>
        <v>15600</v>
      </c>
      <c r="D300" s="161" t="s">
        <v>2242</v>
      </c>
      <c r="E300" s="164">
        <f>_xlfn.FLOOR.MATH(C300,1)</f>
        <v>15600</v>
      </c>
      <c r="F300" s="161" t="s">
        <v>2241</v>
      </c>
      <c r="G300" s="164">
        <f>_xlfn.FLOOR.MATH(((C300-E300)*10), 1)</f>
        <v>0</v>
      </c>
      <c r="H300" s="161" t="s">
        <v>2240</v>
      </c>
      <c r="I300" s="164">
        <f>((C300-E300)*10-G300)*10</f>
        <v>0</v>
      </c>
      <c r="J300" s="161" t="s">
        <v>2239</v>
      </c>
      <c r="K300" s="163">
        <f>_xlfn.FLOOR.MATH(C300/'[1]Mark Conv'!$E$5,0.01)</f>
        <v>624</v>
      </c>
      <c r="L300" s="128"/>
      <c r="M300" s="128"/>
      <c r="N300" s="128"/>
      <c r="O300" s="128"/>
      <c r="P300" s="128"/>
      <c r="Q300" s="128"/>
      <c r="R300" s="128"/>
      <c r="S300" s="128"/>
      <c r="T300" s="128"/>
    </row>
    <row r="301" spans="1:20" x14ac:dyDescent="0.25">
      <c r="A301" s="161" t="str">
        <f>'[1]Magic Number Crunch'!A300</f>
        <v>Horn Of Valhalla (Iron)</v>
      </c>
      <c r="B301" s="162">
        <f>'[1]Magic Number Crunch'!L300</f>
        <v>32000</v>
      </c>
      <c r="C301" s="163">
        <f>B301*$N$6*$N$11</f>
        <v>32000</v>
      </c>
      <c r="D301" s="161" t="s">
        <v>2242</v>
      </c>
      <c r="E301" s="164">
        <f>_xlfn.FLOOR.MATH(C301,1)</f>
        <v>32000</v>
      </c>
      <c r="F301" s="161" t="s">
        <v>2241</v>
      </c>
      <c r="G301" s="164">
        <f>_xlfn.FLOOR.MATH(((C301-E301)*10), 1)</f>
        <v>0</v>
      </c>
      <c r="H301" s="161" t="s">
        <v>2240</v>
      </c>
      <c r="I301" s="164">
        <f>((C301-E301)*10-G301)*10</f>
        <v>0</v>
      </c>
      <c r="J301" s="161" t="s">
        <v>2239</v>
      </c>
      <c r="K301" s="163">
        <f>_xlfn.FLOOR.MATH(C301/'[1]Mark Conv'!$E$5,0.01)</f>
        <v>1280</v>
      </c>
      <c r="L301" s="128"/>
      <c r="M301" s="128"/>
      <c r="N301" s="128"/>
      <c r="O301" s="128"/>
      <c r="P301" s="128"/>
      <c r="Q301" s="128"/>
      <c r="R301" s="128"/>
      <c r="S301" s="128"/>
      <c r="T301" s="128"/>
    </row>
    <row r="302" spans="1:20" x14ac:dyDescent="0.25">
      <c r="A302" s="161" t="str">
        <f>'[1]Magic Number Crunch'!A301</f>
        <v>Horn Of Valhalla (Silver)</v>
      </c>
      <c r="B302" s="162">
        <f>'[1]Magic Number Crunch'!L301</f>
        <v>5300</v>
      </c>
      <c r="C302" s="163">
        <f>B302*$N$6*$N$11</f>
        <v>5300</v>
      </c>
      <c r="D302" s="161" t="s">
        <v>2242</v>
      </c>
      <c r="E302" s="164">
        <f>_xlfn.FLOOR.MATH(C302,1)</f>
        <v>5300</v>
      </c>
      <c r="F302" s="161" t="s">
        <v>2241</v>
      </c>
      <c r="G302" s="164">
        <f>_xlfn.FLOOR.MATH(((C302-E302)*10), 1)</f>
        <v>0</v>
      </c>
      <c r="H302" s="161" t="s">
        <v>2240</v>
      </c>
      <c r="I302" s="164">
        <f>((C302-E302)*10-G302)*10</f>
        <v>0</v>
      </c>
      <c r="J302" s="161" t="s">
        <v>2239</v>
      </c>
      <c r="K302" s="163">
        <f>_xlfn.FLOOR.MATH(C302/'[1]Mark Conv'!$E$5,0.01)</f>
        <v>212</v>
      </c>
      <c r="L302" s="128"/>
      <c r="M302" s="128"/>
      <c r="N302" s="128"/>
      <c r="O302" s="128"/>
      <c r="P302" s="128"/>
      <c r="Q302" s="128"/>
      <c r="R302" s="128"/>
      <c r="S302" s="128"/>
      <c r="T302" s="128"/>
    </row>
    <row r="303" spans="1:20" x14ac:dyDescent="0.25">
      <c r="A303" s="161" t="str">
        <f>'[1]Magic Number Crunch'!A302</f>
        <v>Horned Ring</v>
      </c>
      <c r="B303" s="162">
        <f>'[1]Magic Number Crunch'!L302</f>
        <v>31250.25</v>
      </c>
      <c r="C303" s="163">
        <f>B303*$N$6*$N$11</f>
        <v>31250.25</v>
      </c>
      <c r="D303" s="161" t="s">
        <v>2242</v>
      </c>
      <c r="E303" s="164">
        <f>_xlfn.FLOOR.MATH(C303,1)</f>
        <v>31250</v>
      </c>
      <c r="F303" s="161" t="s">
        <v>2241</v>
      </c>
      <c r="G303" s="164">
        <f>_xlfn.FLOOR.MATH(((C303-E303)*10), 1)</f>
        <v>2</v>
      </c>
      <c r="H303" s="161" t="s">
        <v>2240</v>
      </c>
      <c r="I303" s="164">
        <f>((C303-E303)*10-G303)*10</f>
        <v>5</v>
      </c>
      <c r="J303" s="161" t="s">
        <v>2239</v>
      </c>
      <c r="K303" s="163">
        <f>_xlfn.FLOOR.MATH(C303/'[1]Mark Conv'!$E$5,0.01)</f>
        <v>1250.01</v>
      </c>
      <c r="L303" s="128"/>
      <c r="M303" s="128"/>
      <c r="N303" s="128"/>
      <c r="O303" s="128"/>
      <c r="P303" s="128"/>
      <c r="Q303" s="128"/>
      <c r="R303" s="128"/>
      <c r="S303" s="128"/>
      <c r="T303" s="128"/>
    </row>
    <row r="304" spans="1:20" x14ac:dyDescent="0.25">
      <c r="A304" s="161" t="str">
        <f>'[1]Magic Number Crunch'!A303</f>
        <v>Horseshoes Of A Zephyr</v>
      </c>
      <c r="B304" s="162">
        <f>'[1]Magic Number Crunch'!L303</f>
        <v>3750</v>
      </c>
      <c r="C304" s="163">
        <f>B304*$N$6*$N$11</f>
        <v>3750</v>
      </c>
      <c r="D304" s="161" t="s">
        <v>2242</v>
      </c>
      <c r="E304" s="164">
        <f>_xlfn.FLOOR.MATH(C304,1)</f>
        <v>3750</v>
      </c>
      <c r="F304" s="161" t="s">
        <v>2241</v>
      </c>
      <c r="G304" s="164">
        <f>_xlfn.FLOOR.MATH(((C304-E304)*10), 1)</f>
        <v>0</v>
      </c>
      <c r="H304" s="161" t="s">
        <v>2240</v>
      </c>
      <c r="I304" s="164">
        <f>((C304-E304)*10-G304)*10</f>
        <v>0</v>
      </c>
      <c r="J304" s="161" t="s">
        <v>2239</v>
      </c>
      <c r="K304" s="163">
        <f>_xlfn.FLOOR.MATH(C304/'[1]Mark Conv'!$E$5,0.01)</f>
        <v>150</v>
      </c>
      <c r="L304" s="128"/>
      <c r="M304" s="128"/>
      <c r="N304" s="128"/>
      <c r="O304" s="128"/>
      <c r="P304" s="128"/>
      <c r="Q304" s="128"/>
      <c r="R304" s="128"/>
      <c r="S304" s="128"/>
      <c r="T304" s="128"/>
    </row>
    <row r="305" spans="1:20" x14ac:dyDescent="0.25">
      <c r="A305" s="161" t="str">
        <f>'[1]Magic Number Crunch'!A304</f>
        <v>Horseshoes Of Speed</v>
      </c>
      <c r="B305" s="162">
        <f>'[1]Magic Number Crunch'!L304</f>
        <v>4000</v>
      </c>
      <c r="C305" s="163">
        <f>B305*$N$6*$N$11</f>
        <v>4000</v>
      </c>
      <c r="D305" s="161" t="s">
        <v>2242</v>
      </c>
      <c r="E305" s="164">
        <f>_xlfn.FLOOR.MATH(C305,1)</f>
        <v>4000</v>
      </c>
      <c r="F305" s="161" t="s">
        <v>2241</v>
      </c>
      <c r="G305" s="164">
        <f>_xlfn.FLOOR.MATH(((C305-E305)*10), 1)</f>
        <v>0</v>
      </c>
      <c r="H305" s="161" t="s">
        <v>2240</v>
      </c>
      <c r="I305" s="164">
        <f>((C305-E305)*10-G305)*10</f>
        <v>0</v>
      </c>
      <c r="J305" s="161" t="s">
        <v>2239</v>
      </c>
      <c r="K305" s="163">
        <f>_xlfn.FLOOR.MATH(C305/'[1]Mark Conv'!$E$5,0.01)</f>
        <v>160</v>
      </c>
      <c r="L305" s="128"/>
      <c r="M305" s="128"/>
      <c r="N305" s="128"/>
      <c r="O305" s="128"/>
      <c r="P305" s="128"/>
      <c r="Q305" s="128"/>
      <c r="R305" s="128"/>
      <c r="S305" s="128"/>
      <c r="T305" s="128"/>
    </row>
    <row r="306" spans="1:20" x14ac:dyDescent="0.25">
      <c r="A306" s="161" t="str">
        <f>'[1]Magic Number Crunch'!A305</f>
        <v>Hunter's Coat</v>
      </c>
      <c r="B306" s="162">
        <f>'[1]Magic Number Crunch'!L305</f>
        <v>18125.125</v>
      </c>
      <c r="C306" s="163">
        <f>B306*$N$6*$N$11</f>
        <v>18125.125</v>
      </c>
      <c r="D306" s="161" t="s">
        <v>2242</v>
      </c>
      <c r="E306" s="164">
        <f>_xlfn.FLOOR.MATH(C306,1)</f>
        <v>18125</v>
      </c>
      <c r="F306" s="161" t="s">
        <v>2241</v>
      </c>
      <c r="G306" s="164">
        <f>_xlfn.FLOOR.MATH(((C306-E306)*10), 1)</f>
        <v>1</v>
      </c>
      <c r="H306" s="161" t="s">
        <v>2240</v>
      </c>
      <c r="I306" s="164">
        <f>((C306-E306)*10-G306)*10</f>
        <v>2.5</v>
      </c>
      <c r="J306" s="161" t="s">
        <v>2239</v>
      </c>
      <c r="K306" s="163">
        <f>_xlfn.FLOOR.MATH(C306/'[1]Mark Conv'!$E$5,0.01)</f>
        <v>725</v>
      </c>
      <c r="L306" s="128"/>
      <c r="M306" s="128"/>
      <c r="N306" s="128"/>
      <c r="O306" s="128"/>
      <c r="P306" s="128"/>
      <c r="Q306" s="128"/>
      <c r="R306" s="128"/>
      <c r="S306" s="128"/>
      <c r="T306" s="128"/>
    </row>
    <row r="307" spans="1:20" x14ac:dyDescent="0.25">
      <c r="A307" s="161" t="str">
        <f>'[1]Magic Number Crunch'!A306</f>
        <v>Icon Of Ravenloft</v>
      </c>
      <c r="B307" s="162">
        <f>'[1]Magic Number Crunch'!L306</f>
        <v>81500.25</v>
      </c>
      <c r="C307" s="163">
        <f>B307*$N$6*$N$11</f>
        <v>81500.25</v>
      </c>
      <c r="D307" s="161" t="s">
        <v>2242</v>
      </c>
      <c r="E307" s="164">
        <f>_xlfn.FLOOR.MATH(C307,1)</f>
        <v>81500</v>
      </c>
      <c r="F307" s="161" t="s">
        <v>2241</v>
      </c>
      <c r="G307" s="164">
        <f>_xlfn.FLOOR.MATH(((C307-E307)*10), 1)</f>
        <v>2</v>
      </c>
      <c r="H307" s="161" t="s">
        <v>2240</v>
      </c>
      <c r="I307" s="164">
        <f>((C307-E307)*10-G307)*10</f>
        <v>5</v>
      </c>
      <c r="J307" s="161" t="s">
        <v>2239</v>
      </c>
      <c r="K307" s="163">
        <f>_xlfn.FLOOR.MATH(C307/'[1]Mark Conv'!$E$5,0.01)</f>
        <v>3260.01</v>
      </c>
      <c r="L307" s="128"/>
      <c r="M307" s="128"/>
      <c r="N307" s="128"/>
      <c r="O307" s="128"/>
      <c r="P307" s="128"/>
      <c r="Q307" s="128"/>
      <c r="R307" s="128"/>
      <c r="S307" s="128"/>
      <c r="T307" s="128"/>
    </row>
    <row r="308" spans="1:20" x14ac:dyDescent="0.25">
      <c r="A308" s="161" t="str">
        <f>'[1]Magic Number Crunch'!A307</f>
        <v>Illuminator's Tattoo</v>
      </c>
      <c r="B308" s="162">
        <f>'[1]Magic Number Crunch'!L307</f>
        <v>60</v>
      </c>
      <c r="C308" s="163">
        <f>B308*$N$6*$N$11</f>
        <v>60</v>
      </c>
      <c r="D308" s="161" t="s">
        <v>2242</v>
      </c>
      <c r="E308" s="164">
        <f>_xlfn.FLOOR.MATH(C308,1)</f>
        <v>60</v>
      </c>
      <c r="F308" s="161" t="s">
        <v>2241</v>
      </c>
      <c r="G308" s="164">
        <f>_xlfn.FLOOR.MATH(((C308-E308)*10), 1)</f>
        <v>0</v>
      </c>
      <c r="H308" s="161" t="s">
        <v>2240</v>
      </c>
      <c r="I308" s="164">
        <f>((C308-E308)*10-G308)*10</f>
        <v>0</v>
      </c>
      <c r="J308" s="161" t="s">
        <v>2239</v>
      </c>
      <c r="K308" s="163">
        <f>_xlfn.FLOOR.MATH(C308/'[1]Mark Conv'!$E$5,0.01)</f>
        <v>2.4</v>
      </c>
      <c r="L308" s="128"/>
      <c r="M308" s="128"/>
      <c r="N308" s="128"/>
      <c r="O308" s="128"/>
      <c r="P308" s="128"/>
      <c r="Q308" s="128"/>
      <c r="R308" s="128"/>
      <c r="S308" s="128"/>
      <c r="T308" s="128"/>
    </row>
    <row r="309" spans="1:20" x14ac:dyDescent="0.25">
      <c r="A309" s="161" t="str">
        <f>'[1]Magic Number Crunch'!A308</f>
        <v>Illusionists Bracers</v>
      </c>
      <c r="B309" s="162">
        <f>'[1]Magic Number Crunch'!L308</f>
        <v>22375.125</v>
      </c>
      <c r="C309" s="163">
        <f>B309*$N$6*$N$11</f>
        <v>22375.125</v>
      </c>
      <c r="D309" s="161" t="s">
        <v>2242</v>
      </c>
      <c r="E309" s="164">
        <f>_xlfn.FLOOR.MATH(C309,1)</f>
        <v>22375</v>
      </c>
      <c r="F309" s="161" t="s">
        <v>2241</v>
      </c>
      <c r="G309" s="164">
        <f>_xlfn.FLOOR.MATH(((C309-E309)*10), 1)</f>
        <v>1</v>
      </c>
      <c r="H309" s="161" t="s">
        <v>2240</v>
      </c>
      <c r="I309" s="164">
        <f>((C309-E309)*10-G309)*10</f>
        <v>2.5</v>
      </c>
      <c r="J309" s="161" t="s">
        <v>2239</v>
      </c>
      <c r="K309" s="163">
        <f>_xlfn.FLOOR.MATH(C309/'[1]Mark Conv'!$E$5,0.01)</f>
        <v>895</v>
      </c>
      <c r="L309" s="128"/>
      <c r="M309" s="128"/>
      <c r="N309" s="128"/>
      <c r="O309" s="128"/>
      <c r="P309" s="128"/>
      <c r="Q309" s="128"/>
      <c r="R309" s="128"/>
      <c r="S309" s="128"/>
      <c r="T309" s="128"/>
    </row>
    <row r="310" spans="1:20" x14ac:dyDescent="0.25">
      <c r="A310" s="161" t="str">
        <f>'[1]Magic Number Crunch'!A309</f>
        <v>Imbued Wood Focus</v>
      </c>
      <c r="B310" s="162">
        <f>'[1]Magic Number Crunch'!L309</f>
        <v>67.5</v>
      </c>
      <c r="C310" s="163">
        <f>B310*$N$6*$N$11</f>
        <v>67.5</v>
      </c>
      <c r="D310" s="161" t="s">
        <v>2242</v>
      </c>
      <c r="E310" s="164">
        <f>_xlfn.FLOOR.MATH(C310,1)</f>
        <v>67</v>
      </c>
      <c r="F310" s="161" t="s">
        <v>2241</v>
      </c>
      <c r="G310" s="164">
        <f>_xlfn.FLOOR.MATH(((C310-E310)*10), 1)</f>
        <v>5</v>
      </c>
      <c r="H310" s="161" t="s">
        <v>2240</v>
      </c>
      <c r="I310" s="164">
        <f>((C310-E310)*10-G310)*10</f>
        <v>0</v>
      </c>
      <c r="J310" s="161" t="s">
        <v>2239</v>
      </c>
      <c r="K310" s="163">
        <f>_xlfn.FLOOR.MATH(C310/'[1]Mark Conv'!$E$5,0.01)</f>
        <v>2.7</v>
      </c>
      <c r="L310" s="128"/>
      <c r="M310" s="128"/>
      <c r="N310" s="128"/>
      <c r="O310" s="128"/>
      <c r="P310" s="128"/>
      <c r="Q310" s="128"/>
      <c r="R310" s="128"/>
      <c r="S310" s="128"/>
      <c r="T310" s="128"/>
    </row>
    <row r="311" spans="1:20" x14ac:dyDescent="0.25">
      <c r="A311" s="161" t="str">
        <f>'[1]Magic Number Crunch'!A310</f>
        <v>Immovable Rod</v>
      </c>
      <c r="B311" s="162">
        <f>'[1]Magic Number Crunch'!L310</f>
        <v>2750</v>
      </c>
      <c r="C311" s="163">
        <f>B311*$N$6*$N$11</f>
        <v>2750</v>
      </c>
      <c r="D311" s="161" t="s">
        <v>2242</v>
      </c>
      <c r="E311" s="164">
        <f>_xlfn.FLOOR.MATH(C311,1)</f>
        <v>2750</v>
      </c>
      <c r="F311" s="161" t="s">
        <v>2241</v>
      </c>
      <c r="G311" s="164">
        <f>_xlfn.FLOOR.MATH(((C311-E311)*10), 1)</f>
        <v>0</v>
      </c>
      <c r="H311" s="161" t="s">
        <v>2240</v>
      </c>
      <c r="I311" s="164">
        <f>((C311-E311)*10-G311)*10</f>
        <v>0</v>
      </c>
      <c r="J311" s="161" t="s">
        <v>2239</v>
      </c>
      <c r="K311" s="163">
        <f>_xlfn.FLOOR.MATH(C311/'[1]Mark Conv'!$E$5,0.01)</f>
        <v>110</v>
      </c>
      <c r="L311" s="128"/>
      <c r="M311" s="128"/>
      <c r="N311" s="128"/>
      <c r="O311" s="128"/>
      <c r="P311" s="128"/>
      <c r="Q311" s="128"/>
      <c r="R311" s="128"/>
      <c r="S311" s="128"/>
      <c r="T311" s="128"/>
    </row>
    <row r="312" spans="1:20" x14ac:dyDescent="0.25">
      <c r="A312" s="161" t="str">
        <f>'[1]Magic Number Crunch'!A311</f>
        <v>Infernal Puzzle Box</v>
      </c>
      <c r="B312" s="162">
        <f>'[1]Magic Number Crunch'!L311</f>
        <v>1912.625</v>
      </c>
      <c r="C312" s="163">
        <f>B312*$N$6*$N$11</f>
        <v>1912.625</v>
      </c>
      <c r="D312" s="161" t="s">
        <v>2242</v>
      </c>
      <c r="E312" s="164">
        <f>_xlfn.FLOOR.MATH(C312,1)</f>
        <v>1912</v>
      </c>
      <c r="F312" s="161" t="s">
        <v>2241</v>
      </c>
      <c r="G312" s="164">
        <f>_xlfn.FLOOR.MATH(((C312-E312)*10), 1)</f>
        <v>6</v>
      </c>
      <c r="H312" s="161" t="s">
        <v>2240</v>
      </c>
      <c r="I312" s="164">
        <f>((C312-E312)*10-G312)*10</f>
        <v>2.5</v>
      </c>
      <c r="J312" s="161" t="s">
        <v>2239</v>
      </c>
      <c r="K312" s="163">
        <f>_xlfn.FLOOR.MATH(C312/'[1]Mark Conv'!$E$5,0.01)</f>
        <v>76.5</v>
      </c>
      <c r="L312" s="128"/>
      <c r="M312" s="128"/>
      <c r="N312" s="128"/>
      <c r="O312" s="128"/>
      <c r="P312" s="128"/>
      <c r="Q312" s="128"/>
      <c r="R312" s="128"/>
      <c r="S312" s="128"/>
      <c r="T312" s="128"/>
    </row>
    <row r="313" spans="1:20" x14ac:dyDescent="0.25">
      <c r="A313" s="161" t="str">
        <f>'[1]Magic Number Crunch'!A312</f>
        <v>Infernal Tack</v>
      </c>
      <c r="B313" s="162">
        <f>'[1]Magic Number Crunch'!L312</f>
        <v>60250.25</v>
      </c>
      <c r="C313" s="163">
        <f>B313*$N$6*$N$11</f>
        <v>60250.25</v>
      </c>
      <c r="D313" s="161" t="s">
        <v>2242</v>
      </c>
      <c r="E313" s="164">
        <f>_xlfn.FLOOR.MATH(C313,1)</f>
        <v>60250</v>
      </c>
      <c r="F313" s="161" t="s">
        <v>2241</v>
      </c>
      <c r="G313" s="164">
        <f>_xlfn.FLOOR.MATH(((C313-E313)*10), 1)</f>
        <v>2</v>
      </c>
      <c r="H313" s="161" t="s">
        <v>2240</v>
      </c>
      <c r="I313" s="164">
        <f>((C313-E313)*10-G313)*10</f>
        <v>5</v>
      </c>
      <c r="J313" s="161" t="s">
        <v>2239</v>
      </c>
      <c r="K313" s="163">
        <f>_xlfn.FLOOR.MATH(C313/'[1]Mark Conv'!$E$5,0.01)</f>
        <v>2410.0100000000002</v>
      </c>
      <c r="L313" s="128"/>
      <c r="M313" s="128"/>
      <c r="N313" s="128"/>
      <c r="O313" s="128"/>
      <c r="P313" s="128"/>
      <c r="Q313" s="128"/>
      <c r="R313" s="128"/>
      <c r="S313" s="128"/>
      <c r="T313" s="128"/>
    </row>
    <row r="314" spans="1:20" x14ac:dyDescent="0.25">
      <c r="A314" s="161" t="str">
        <f>'[1]Magic Number Crunch'!A313</f>
        <v>Infiltrator's Key</v>
      </c>
      <c r="B314" s="162">
        <f>'[1]Magic Number Crunch'!L313</f>
        <v>112500.5</v>
      </c>
      <c r="C314" s="163">
        <f>B314*$N$6*$N$11</f>
        <v>112500.5</v>
      </c>
      <c r="D314" s="161" t="s">
        <v>2242</v>
      </c>
      <c r="E314" s="164">
        <f>_xlfn.FLOOR.MATH(C314,1)</f>
        <v>112500</v>
      </c>
      <c r="F314" s="161" t="s">
        <v>2241</v>
      </c>
      <c r="G314" s="164">
        <f>_xlfn.FLOOR.MATH(((C314-E314)*10), 1)</f>
        <v>5</v>
      </c>
      <c r="H314" s="161" t="s">
        <v>2240</v>
      </c>
      <c r="I314" s="164">
        <f>((C314-E314)*10-G314)*10</f>
        <v>0</v>
      </c>
      <c r="J314" s="161" t="s">
        <v>2239</v>
      </c>
      <c r="K314" s="163">
        <f>_xlfn.FLOOR.MATH(C314/'[1]Mark Conv'!$E$5,0.01)</f>
        <v>4500.0200000000004</v>
      </c>
      <c r="L314" s="128"/>
      <c r="M314" s="128"/>
      <c r="N314" s="128"/>
      <c r="O314" s="128"/>
      <c r="P314" s="128"/>
      <c r="Q314" s="128"/>
      <c r="R314" s="128"/>
      <c r="S314" s="128"/>
      <c r="T314" s="128"/>
    </row>
    <row r="315" spans="1:20" x14ac:dyDescent="0.25">
      <c r="A315" s="161" t="str">
        <f>'[1]Magic Number Crunch'!A314</f>
        <v>Ingot Of The Skold Rune</v>
      </c>
      <c r="B315" s="162">
        <f>'[1]Magic Number Crunch'!L314</f>
        <v>23125.125</v>
      </c>
      <c r="C315" s="163">
        <f>B315*$N$6*$N$11</f>
        <v>23125.125</v>
      </c>
      <c r="D315" s="161" t="s">
        <v>2242</v>
      </c>
      <c r="E315" s="164">
        <f>_xlfn.FLOOR.MATH(C315,1)</f>
        <v>23125</v>
      </c>
      <c r="F315" s="161" t="s">
        <v>2241</v>
      </c>
      <c r="G315" s="164">
        <f>_xlfn.FLOOR.MATH(((C315-E315)*10), 1)</f>
        <v>1</v>
      </c>
      <c r="H315" s="161" t="s">
        <v>2240</v>
      </c>
      <c r="I315" s="164">
        <f>((C315-E315)*10-G315)*10</f>
        <v>2.5</v>
      </c>
      <c r="J315" s="161" t="s">
        <v>2239</v>
      </c>
      <c r="K315" s="163">
        <f>_xlfn.FLOOR.MATH(C315/'[1]Mark Conv'!$E$5,0.01)</f>
        <v>925</v>
      </c>
      <c r="L315" s="128"/>
      <c r="M315" s="128"/>
      <c r="N315" s="128"/>
      <c r="O315" s="128"/>
      <c r="P315" s="128"/>
      <c r="Q315" s="128"/>
      <c r="R315" s="128"/>
      <c r="S315" s="128"/>
      <c r="T315" s="128"/>
    </row>
    <row r="316" spans="1:20" x14ac:dyDescent="0.25">
      <c r="A316" s="161" t="str">
        <f>'[1]Magic Number Crunch'!A315</f>
        <v>Inquisitives Goggles</v>
      </c>
      <c r="B316" s="162">
        <f>'[1]Magic Number Crunch'!L315</f>
        <v>325.25</v>
      </c>
      <c r="C316" s="163">
        <f>B316*$N$6*$N$11</f>
        <v>325.25</v>
      </c>
      <c r="D316" s="161" t="s">
        <v>2242</v>
      </c>
      <c r="E316" s="164">
        <f>_xlfn.FLOOR.MATH(C316,1)</f>
        <v>325</v>
      </c>
      <c r="F316" s="161" t="s">
        <v>2241</v>
      </c>
      <c r="G316" s="164">
        <f>_xlfn.FLOOR.MATH(((C316-E316)*10), 1)</f>
        <v>2</v>
      </c>
      <c r="H316" s="161" t="s">
        <v>2240</v>
      </c>
      <c r="I316" s="164">
        <f>((C316-E316)*10-G316)*10</f>
        <v>5</v>
      </c>
      <c r="J316" s="161" t="s">
        <v>2239</v>
      </c>
      <c r="K316" s="163">
        <f>_xlfn.FLOOR.MATH(C316/'[1]Mark Conv'!$E$5,0.01)</f>
        <v>13.01</v>
      </c>
      <c r="L316" s="128"/>
      <c r="M316" s="128"/>
      <c r="N316" s="128"/>
      <c r="O316" s="128"/>
      <c r="P316" s="128"/>
      <c r="Q316" s="128"/>
      <c r="R316" s="128"/>
      <c r="S316" s="128"/>
      <c r="T316" s="128"/>
    </row>
    <row r="317" spans="1:20" x14ac:dyDescent="0.25">
      <c r="A317" s="161" t="str">
        <f>'[1]Magic Number Crunch'!A316</f>
        <v>Inquisitives Goggles</v>
      </c>
      <c r="B317" s="162">
        <f>'[1]Magic Number Crunch'!L316</f>
        <v>325.25</v>
      </c>
      <c r="C317" s="163">
        <f>B317*$N$6*$N$11</f>
        <v>325.25</v>
      </c>
      <c r="D317" s="161" t="s">
        <v>2242</v>
      </c>
      <c r="E317" s="164">
        <f>_xlfn.FLOOR.MATH(C317,1)</f>
        <v>325</v>
      </c>
      <c r="F317" s="161" t="s">
        <v>2241</v>
      </c>
      <c r="G317" s="164">
        <f>_xlfn.FLOOR.MATH(((C317-E317)*10), 1)</f>
        <v>2</v>
      </c>
      <c r="H317" s="161" t="s">
        <v>2240</v>
      </c>
      <c r="I317" s="164">
        <f>((C317-E317)*10-G317)*10</f>
        <v>5</v>
      </c>
      <c r="J317" s="161" t="s">
        <v>2239</v>
      </c>
      <c r="K317" s="163">
        <f>_xlfn.FLOOR.MATH(C317/'[1]Mark Conv'!$E$5,0.01)</f>
        <v>13.01</v>
      </c>
      <c r="L317" s="128"/>
      <c r="M317" s="128"/>
      <c r="N317" s="128"/>
      <c r="O317" s="128"/>
      <c r="P317" s="128"/>
      <c r="Q317" s="128"/>
      <c r="R317" s="128"/>
      <c r="S317" s="128"/>
      <c r="T317" s="128"/>
    </row>
    <row r="318" spans="1:20" x14ac:dyDescent="0.25">
      <c r="A318" s="161" t="str">
        <f>'[1]Magic Number Crunch'!A317</f>
        <v>Insignia Of Claws</v>
      </c>
      <c r="B318" s="162">
        <f>'[1]Magic Number Crunch'!L317</f>
        <v>387.625</v>
      </c>
      <c r="C318" s="163">
        <f>B318*$N$6*$N$11</f>
        <v>387.625</v>
      </c>
      <c r="D318" s="161" t="s">
        <v>2242</v>
      </c>
      <c r="E318" s="164">
        <f>_xlfn.FLOOR.MATH(C318,1)</f>
        <v>387</v>
      </c>
      <c r="F318" s="161" t="s">
        <v>2241</v>
      </c>
      <c r="G318" s="164">
        <f>_xlfn.FLOOR.MATH(((C318-E318)*10), 1)</f>
        <v>6</v>
      </c>
      <c r="H318" s="161" t="s">
        <v>2240</v>
      </c>
      <c r="I318" s="164">
        <f>((C318-E318)*10-G318)*10</f>
        <v>2.5</v>
      </c>
      <c r="J318" s="161" t="s">
        <v>2239</v>
      </c>
      <c r="K318" s="163">
        <f>_xlfn.FLOOR.MATH(C318/'[1]Mark Conv'!$E$5,0.01)</f>
        <v>15.5</v>
      </c>
      <c r="L318" s="128"/>
      <c r="M318" s="128"/>
      <c r="N318" s="128"/>
      <c r="O318" s="128"/>
      <c r="P318" s="128"/>
      <c r="Q318" s="128"/>
      <c r="R318" s="128"/>
      <c r="S318" s="128"/>
      <c r="T318" s="128"/>
    </row>
    <row r="319" spans="1:20" x14ac:dyDescent="0.25">
      <c r="A319" s="161" t="str">
        <f>'[1]Magic Number Crunch'!A318</f>
        <v>Instant Fortress</v>
      </c>
      <c r="B319" s="162">
        <f>'[1]Magic Number Crunch'!L318</f>
        <v>5937.625</v>
      </c>
      <c r="C319" s="163">
        <f>B319*$N$6*$N$11</f>
        <v>5937.625</v>
      </c>
      <c r="D319" s="161" t="s">
        <v>2242</v>
      </c>
      <c r="E319" s="164">
        <f>_xlfn.FLOOR.MATH(C319,1)</f>
        <v>5937</v>
      </c>
      <c r="F319" s="161" t="s">
        <v>2241</v>
      </c>
      <c r="G319" s="164">
        <f>_xlfn.FLOOR.MATH(((C319-E319)*10), 1)</f>
        <v>6</v>
      </c>
      <c r="H319" s="161" t="s">
        <v>2240</v>
      </c>
      <c r="I319" s="164">
        <f>((C319-E319)*10-G319)*10</f>
        <v>2.5</v>
      </c>
      <c r="J319" s="161" t="s">
        <v>2239</v>
      </c>
      <c r="K319" s="163">
        <f>_xlfn.FLOOR.MATH(C319/'[1]Mark Conv'!$E$5,0.01)</f>
        <v>237.5</v>
      </c>
      <c r="L319" s="128"/>
      <c r="M319" s="128"/>
      <c r="N319" s="128"/>
      <c r="O319" s="128"/>
      <c r="P319" s="128"/>
      <c r="Q319" s="128"/>
      <c r="R319" s="128"/>
      <c r="S319" s="128"/>
      <c r="T319" s="128"/>
    </row>
    <row r="320" spans="1:20" x14ac:dyDescent="0.25">
      <c r="A320" s="161" t="str">
        <f>'[1]Magic Number Crunch'!A319</f>
        <v>Instrument Of Illusions</v>
      </c>
      <c r="B320" s="162">
        <f>'[1]Magic Number Crunch'!L319</f>
        <v>80</v>
      </c>
      <c r="C320" s="163">
        <f>B320*$N$6*$N$11</f>
        <v>80</v>
      </c>
      <c r="D320" s="161" t="s">
        <v>2242</v>
      </c>
      <c r="E320" s="164">
        <f>_xlfn.FLOOR.MATH(C320,1)</f>
        <v>80</v>
      </c>
      <c r="F320" s="161" t="s">
        <v>2241</v>
      </c>
      <c r="G320" s="164">
        <f>_xlfn.FLOOR.MATH(((C320-E320)*10), 1)</f>
        <v>0</v>
      </c>
      <c r="H320" s="161" t="s">
        <v>2240</v>
      </c>
      <c r="I320" s="164">
        <f>((C320-E320)*10-G320)*10</f>
        <v>0</v>
      </c>
      <c r="J320" s="161" t="s">
        <v>2239</v>
      </c>
      <c r="K320" s="163">
        <f>_xlfn.FLOOR.MATH(C320/'[1]Mark Conv'!$E$5,0.01)</f>
        <v>3.2</v>
      </c>
      <c r="L320" s="128"/>
      <c r="M320" s="128"/>
      <c r="N320" s="128"/>
      <c r="O320" s="128"/>
      <c r="P320" s="128"/>
      <c r="Q320" s="128"/>
      <c r="R320" s="128"/>
      <c r="S320" s="128"/>
      <c r="T320" s="128"/>
    </row>
    <row r="321" spans="1:20" x14ac:dyDescent="0.25">
      <c r="A321" s="161" t="str">
        <f>'[1]Magic Number Crunch'!A320</f>
        <v>Instrument Of Scribing</v>
      </c>
      <c r="B321" s="162">
        <f>'[1]Magic Number Crunch'!L320</f>
        <v>70</v>
      </c>
      <c r="C321" s="163">
        <f>B321*$N$6*$N$11</f>
        <v>70</v>
      </c>
      <c r="D321" s="161" t="s">
        <v>2242</v>
      </c>
      <c r="E321" s="164">
        <f>_xlfn.FLOOR.MATH(C321,1)</f>
        <v>70</v>
      </c>
      <c r="F321" s="161" t="s">
        <v>2241</v>
      </c>
      <c r="G321" s="164">
        <f>_xlfn.FLOOR.MATH(((C321-E321)*10), 1)</f>
        <v>0</v>
      </c>
      <c r="H321" s="161" t="s">
        <v>2240</v>
      </c>
      <c r="I321" s="164">
        <f>((C321-E321)*10-G321)*10</f>
        <v>0</v>
      </c>
      <c r="J321" s="161" t="s">
        <v>2239</v>
      </c>
      <c r="K321" s="163">
        <f>_xlfn.FLOOR.MATH(C321/'[1]Mark Conv'!$E$5,0.01)</f>
        <v>2.8000000000000003</v>
      </c>
      <c r="L321" s="128"/>
      <c r="M321" s="128"/>
      <c r="N321" s="128"/>
      <c r="O321" s="128"/>
      <c r="P321" s="128"/>
      <c r="Q321" s="128"/>
      <c r="R321" s="128"/>
      <c r="S321" s="128"/>
      <c r="T321" s="128"/>
    </row>
    <row r="322" spans="1:20" x14ac:dyDescent="0.25">
      <c r="A322" s="161" t="str">
        <f>'[1]Magic Number Crunch'!A321</f>
        <v>Instrument of the Bards (Anstruth Harp)</v>
      </c>
      <c r="B322" s="162">
        <f>'[1]Magic Number Crunch'!L321</f>
        <v>63250</v>
      </c>
      <c r="C322" s="163">
        <f>B322*$N$6*$N$11</f>
        <v>63250</v>
      </c>
      <c r="D322" s="161" t="s">
        <v>2242</v>
      </c>
      <c r="E322" s="164">
        <f>_xlfn.FLOOR.MATH(C322,1)</f>
        <v>63250</v>
      </c>
      <c r="F322" s="161" t="s">
        <v>2241</v>
      </c>
      <c r="G322" s="164">
        <f>_xlfn.FLOOR.MATH(((C322-E322)*10), 1)</f>
        <v>0</v>
      </c>
      <c r="H322" s="161" t="s">
        <v>2240</v>
      </c>
      <c r="I322" s="164">
        <f>((C322-E322)*10-G322)*10</f>
        <v>0</v>
      </c>
      <c r="J322" s="161" t="s">
        <v>2239</v>
      </c>
      <c r="K322" s="163">
        <f>_xlfn.FLOOR.MATH(C322/'[1]Mark Conv'!$E$5,0.01)</f>
        <v>2530</v>
      </c>
      <c r="L322" s="128"/>
      <c r="M322" s="128"/>
      <c r="N322" s="128"/>
      <c r="O322" s="128"/>
      <c r="P322" s="128"/>
      <c r="Q322" s="128"/>
      <c r="R322" s="128"/>
      <c r="S322" s="128"/>
      <c r="T322" s="128"/>
    </row>
    <row r="323" spans="1:20" x14ac:dyDescent="0.25">
      <c r="A323" s="161" t="str">
        <f>'[1]Magic Number Crunch'!A322</f>
        <v>Instrument of the Bards (Canaith Mandolin)</v>
      </c>
      <c r="B323" s="162">
        <f>'[1]Magic Number Crunch'!L322</f>
        <v>16875</v>
      </c>
      <c r="C323" s="163">
        <f>B323*$N$6*$N$11</f>
        <v>16875</v>
      </c>
      <c r="D323" s="161" t="s">
        <v>2242</v>
      </c>
      <c r="E323" s="164">
        <f>_xlfn.FLOOR.MATH(C323,1)</f>
        <v>16875</v>
      </c>
      <c r="F323" s="161" t="s">
        <v>2241</v>
      </c>
      <c r="G323" s="164">
        <f>_xlfn.FLOOR.MATH(((C323-E323)*10), 1)</f>
        <v>0</v>
      </c>
      <c r="H323" s="161" t="s">
        <v>2240</v>
      </c>
      <c r="I323" s="164">
        <f>((C323-E323)*10-G323)*10</f>
        <v>0</v>
      </c>
      <c r="J323" s="161" t="s">
        <v>2239</v>
      </c>
      <c r="K323" s="163">
        <f>_xlfn.FLOOR.MATH(C323/'[1]Mark Conv'!$E$5,0.01)</f>
        <v>675</v>
      </c>
      <c r="L323" s="128"/>
      <c r="M323" s="128"/>
      <c r="N323" s="128"/>
      <c r="O323" s="128"/>
      <c r="P323" s="128"/>
      <c r="Q323" s="128"/>
      <c r="R323" s="128"/>
      <c r="S323" s="128"/>
      <c r="T323" s="128"/>
    </row>
    <row r="324" spans="1:20" x14ac:dyDescent="0.25">
      <c r="A324" s="161" t="str">
        <f>'[1]Magic Number Crunch'!A323</f>
        <v>Instrument of the Bards (Cli Lyre)</v>
      </c>
      <c r="B324" s="162">
        <f>'[1]Magic Number Crunch'!L323</f>
        <v>19625</v>
      </c>
      <c r="C324" s="163">
        <f>B324*$N$6*$N$11</f>
        <v>19625</v>
      </c>
      <c r="D324" s="161" t="s">
        <v>2242</v>
      </c>
      <c r="E324" s="164">
        <f>_xlfn.FLOOR.MATH(C324,1)</f>
        <v>19625</v>
      </c>
      <c r="F324" s="161" t="s">
        <v>2241</v>
      </c>
      <c r="G324" s="164">
        <f>_xlfn.FLOOR.MATH(((C324-E324)*10), 1)</f>
        <v>0</v>
      </c>
      <c r="H324" s="161" t="s">
        <v>2240</v>
      </c>
      <c r="I324" s="164">
        <f>((C324-E324)*10-G324)*10</f>
        <v>0</v>
      </c>
      <c r="J324" s="161" t="s">
        <v>2239</v>
      </c>
      <c r="K324" s="163">
        <f>_xlfn.FLOOR.MATH(C324/'[1]Mark Conv'!$E$5,0.01)</f>
        <v>785</v>
      </c>
      <c r="L324" s="128"/>
      <c r="M324" s="128"/>
      <c r="N324" s="128"/>
      <c r="O324" s="128"/>
      <c r="P324" s="128"/>
      <c r="Q324" s="128"/>
      <c r="R324" s="128"/>
      <c r="S324" s="128"/>
      <c r="T324" s="128"/>
    </row>
    <row r="325" spans="1:20" x14ac:dyDescent="0.25">
      <c r="A325" s="161" t="str">
        <f>'[1]Magic Number Crunch'!A324</f>
        <v>Instrument of the Bards (Doss Lute)</v>
      </c>
      <c r="B325" s="162">
        <f>'[1]Magic Number Crunch'!L324</f>
        <v>14375</v>
      </c>
      <c r="C325" s="163">
        <f>B325*$N$6*$N$11</f>
        <v>14375</v>
      </c>
      <c r="D325" s="161" t="s">
        <v>2242</v>
      </c>
      <c r="E325" s="164">
        <f>_xlfn.FLOOR.MATH(C325,1)</f>
        <v>14375</v>
      </c>
      <c r="F325" s="161" t="s">
        <v>2241</v>
      </c>
      <c r="G325" s="164">
        <f>_xlfn.FLOOR.MATH(((C325-E325)*10), 1)</f>
        <v>0</v>
      </c>
      <c r="H325" s="161" t="s">
        <v>2240</v>
      </c>
      <c r="I325" s="164">
        <f>((C325-E325)*10-G325)*10</f>
        <v>0</v>
      </c>
      <c r="J325" s="161" t="s">
        <v>2239</v>
      </c>
      <c r="K325" s="163">
        <f>_xlfn.FLOOR.MATH(C325/'[1]Mark Conv'!$E$5,0.01)</f>
        <v>575</v>
      </c>
      <c r="L325" s="128"/>
      <c r="M325" s="128"/>
      <c r="N325" s="128"/>
      <c r="O325" s="128"/>
      <c r="P325" s="128"/>
      <c r="Q325" s="128"/>
      <c r="R325" s="128"/>
      <c r="S325" s="128"/>
      <c r="T325" s="128"/>
    </row>
    <row r="326" spans="1:20" x14ac:dyDescent="0.25">
      <c r="A326" s="161" t="str">
        <f>'[1]Magic Number Crunch'!A325</f>
        <v>Instrument of the Bards (Fochulan Bandore)</v>
      </c>
      <c r="B326" s="162">
        <f>'[1]Magic Number Crunch'!L325</f>
        <v>13425</v>
      </c>
      <c r="C326" s="163">
        <f>B326*$N$6*$N$11</f>
        <v>13425</v>
      </c>
      <c r="D326" s="161" t="s">
        <v>2242</v>
      </c>
      <c r="E326" s="164">
        <f>_xlfn.FLOOR.MATH(C326,1)</f>
        <v>13425</v>
      </c>
      <c r="F326" s="161" t="s">
        <v>2241</v>
      </c>
      <c r="G326" s="164">
        <f>_xlfn.FLOOR.MATH(((C326-E326)*10), 1)</f>
        <v>0</v>
      </c>
      <c r="H326" s="161" t="s">
        <v>2240</v>
      </c>
      <c r="I326" s="164">
        <f>((C326-E326)*10-G326)*10</f>
        <v>0</v>
      </c>
      <c r="J326" s="161" t="s">
        <v>2239</v>
      </c>
      <c r="K326" s="163">
        <f>_xlfn.FLOOR.MATH(C326/'[1]Mark Conv'!$E$5,0.01)</f>
        <v>537</v>
      </c>
      <c r="L326" s="128"/>
      <c r="M326" s="128"/>
      <c r="N326" s="128"/>
      <c r="O326" s="128"/>
      <c r="P326" s="128"/>
      <c r="Q326" s="128"/>
      <c r="R326" s="128"/>
      <c r="S326" s="128"/>
      <c r="T326" s="128"/>
    </row>
    <row r="327" spans="1:20" x14ac:dyDescent="0.25">
      <c r="A327" s="161" t="str">
        <f>'[1]Magic Number Crunch'!A326</f>
        <v>Instrument of the Bards (Mac-Fuirmidh Cittern)</v>
      </c>
      <c r="B327" s="162">
        <f>'[1]Magic Number Crunch'!L326</f>
        <v>13725</v>
      </c>
      <c r="C327" s="163">
        <f>B327*$N$6*$N$11</f>
        <v>13725</v>
      </c>
      <c r="D327" s="161" t="s">
        <v>2242</v>
      </c>
      <c r="E327" s="164">
        <f>_xlfn.FLOOR.MATH(C327,1)</f>
        <v>13725</v>
      </c>
      <c r="F327" s="161" t="s">
        <v>2241</v>
      </c>
      <c r="G327" s="164">
        <f>_xlfn.FLOOR.MATH(((C327-E327)*10), 1)</f>
        <v>0</v>
      </c>
      <c r="H327" s="161" t="s">
        <v>2240</v>
      </c>
      <c r="I327" s="164">
        <f>((C327-E327)*10-G327)*10</f>
        <v>0</v>
      </c>
      <c r="J327" s="161" t="s">
        <v>2239</v>
      </c>
      <c r="K327" s="163">
        <f>_xlfn.FLOOR.MATH(C327/'[1]Mark Conv'!$E$5,0.01)</f>
        <v>549</v>
      </c>
      <c r="L327" s="128"/>
      <c r="M327" s="128"/>
      <c r="N327" s="128"/>
      <c r="O327" s="128"/>
      <c r="P327" s="128"/>
      <c r="Q327" s="128"/>
      <c r="R327" s="128"/>
      <c r="S327" s="128"/>
      <c r="T327" s="128"/>
    </row>
    <row r="328" spans="1:20" x14ac:dyDescent="0.25">
      <c r="A328" s="161" t="str">
        <f>'[1]Magic Number Crunch'!A327</f>
        <v>Instrument of the Bards (Ollamh Harp)</v>
      </c>
      <c r="B328" s="162">
        <f>'[1]Magic Number Crunch'!L327</f>
        <v>88000</v>
      </c>
      <c r="C328" s="163">
        <f>B328*$N$6*$N$11</f>
        <v>88000</v>
      </c>
      <c r="D328" s="161" t="s">
        <v>2242</v>
      </c>
      <c r="E328" s="164">
        <f>_xlfn.FLOOR.MATH(C328,1)</f>
        <v>88000</v>
      </c>
      <c r="F328" s="161" t="s">
        <v>2241</v>
      </c>
      <c r="G328" s="164">
        <f>_xlfn.FLOOR.MATH(((C328-E328)*10), 1)</f>
        <v>0</v>
      </c>
      <c r="H328" s="161" t="s">
        <v>2240</v>
      </c>
      <c r="I328" s="164">
        <f>((C328-E328)*10-G328)*10</f>
        <v>0</v>
      </c>
      <c r="J328" s="161" t="s">
        <v>2239</v>
      </c>
      <c r="K328" s="163">
        <f>_xlfn.FLOOR.MATH(C328/'[1]Mark Conv'!$E$5,0.01)</f>
        <v>3520</v>
      </c>
      <c r="L328" s="128"/>
      <c r="M328" s="128"/>
      <c r="N328" s="128"/>
      <c r="O328" s="128"/>
      <c r="P328" s="128"/>
      <c r="Q328" s="128"/>
      <c r="R328" s="128"/>
      <c r="S328" s="128"/>
      <c r="T328" s="128"/>
    </row>
    <row r="329" spans="1:20" x14ac:dyDescent="0.25">
      <c r="A329" s="161" t="str">
        <f>'[1]Magic Number Crunch'!A328</f>
        <v>Ioun Stone (Absorption)</v>
      </c>
      <c r="B329" s="162">
        <f>'[1]Magic Number Crunch'!L328</f>
        <v>11200</v>
      </c>
      <c r="C329" s="163">
        <f>B329*$N$6*$N$11</f>
        <v>11200</v>
      </c>
      <c r="D329" s="161" t="s">
        <v>2242</v>
      </c>
      <c r="E329" s="164">
        <f>_xlfn.FLOOR.MATH(C329,1)</f>
        <v>11200</v>
      </c>
      <c r="F329" s="161" t="s">
        <v>2241</v>
      </c>
      <c r="G329" s="164">
        <f>_xlfn.FLOOR.MATH(((C329-E329)*10), 1)</f>
        <v>0</v>
      </c>
      <c r="H329" s="161" t="s">
        <v>2240</v>
      </c>
      <c r="I329" s="164">
        <f>((C329-E329)*10-G329)*10</f>
        <v>0</v>
      </c>
      <c r="J329" s="161" t="s">
        <v>2239</v>
      </c>
      <c r="K329" s="163">
        <f>_xlfn.FLOOR.MATH(C329/'[1]Mark Conv'!$E$5,0.01)</f>
        <v>448</v>
      </c>
      <c r="L329" s="128"/>
      <c r="M329" s="128"/>
      <c r="N329" s="128"/>
      <c r="O329" s="128"/>
      <c r="P329" s="128"/>
      <c r="Q329" s="128"/>
      <c r="R329" s="128"/>
      <c r="S329" s="128"/>
      <c r="T329" s="128"/>
    </row>
    <row r="330" spans="1:20" x14ac:dyDescent="0.25">
      <c r="A330" s="161" t="str">
        <f>'[1]Magic Number Crunch'!A329</f>
        <v>Ioun Stone (Agility)</v>
      </c>
      <c r="B330" s="162">
        <f>'[1]Magic Number Crunch'!L329</f>
        <v>5500</v>
      </c>
      <c r="C330" s="163">
        <f>B330*$N$6*$N$11</f>
        <v>5500</v>
      </c>
      <c r="D330" s="161" t="s">
        <v>2242</v>
      </c>
      <c r="E330" s="164">
        <f>_xlfn.FLOOR.MATH(C330,1)</f>
        <v>5500</v>
      </c>
      <c r="F330" s="161" t="s">
        <v>2241</v>
      </c>
      <c r="G330" s="164">
        <f>_xlfn.FLOOR.MATH(((C330-E330)*10), 1)</f>
        <v>0</v>
      </c>
      <c r="H330" s="161" t="s">
        <v>2240</v>
      </c>
      <c r="I330" s="164">
        <f>((C330-E330)*10-G330)*10</f>
        <v>0</v>
      </c>
      <c r="J330" s="161" t="s">
        <v>2239</v>
      </c>
      <c r="K330" s="163">
        <f>_xlfn.FLOOR.MATH(C330/'[1]Mark Conv'!$E$5,0.01)</f>
        <v>220</v>
      </c>
      <c r="L330" s="128"/>
      <c r="M330" s="128"/>
      <c r="N330" s="128"/>
      <c r="O330" s="128"/>
      <c r="P330" s="128"/>
      <c r="Q330" s="128"/>
      <c r="R330" s="128"/>
      <c r="S330" s="128"/>
      <c r="T330" s="128"/>
    </row>
    <row r="331" spans="1:20" x14ac:dyDescent="0.25">
      <c r="A331" s="161" t="str">
        <f>'[1]Magic Number Crunch'!A330</f>
        <v>Ioun Stone (Awareness)</v>
      </c>
      <c r="B331" s="162">
        <f>'[1]Magic Number Crunch'!L330</f>
        <v>8000</v>
      </c>
      <c r="C331" s="163">
        <f>B331*$N$6*$N$11</f>
        <v>8000</v>
      </c>
      <c r="D331" s="161" t="s">
        <v>2242</v>
      </c>
      <c r="E331" s="164">
        <f>_xlfn.FLOOR.MATH(C331,1)</f>
        <v>8000</v>
      </c>
      <c r="F331" s="161" t="s">
        <v>2241</v>
      </c>
      <c r="G331" s="164">
        <f>_xlfn.FLOOR.MATH(((C331-E331)*10), 1)</f>
        <v>0</v>
      </c>
      <c r="H331" s="161" t="s">
        <v>2240</v>
      </c>
      <c r="I331" s="164">
        <f>((C331-E331)*10-G331)*10</f>
        <v>0</v>
      </c>
      <c r="J331" s="161" t="s">
        <v>2239</v>
      </c>
      <c r="K331" s="163">
        <f>_xlfn.FLOOR.MATH(C331/'[1]Mark Conv'!$E$5,0.01)</f>
        <v>320</v>
      </c>
      <c r="L331" s="128"/>
      <c r="M331" s="128"/>
      <c r="N331" s="128"/>
      <c r="O331" s="128"/>
      <c r="P331" s="128"/>
      <c r="Q331" s="128"/>
      <c r="R331" s="128"/>
      <c r="S331" s="128"/>
      <c r="T331" s="128"/>
    </row>
    <row r="332" spans="1:20" x14ac:dyDescent="0.25">
      <c r="A332" s="161" t="str">
        <f>'[1]Magic Number Crunch'!A331</f>
        <v>Ioun Stone (Fortitude)</v>
      </c>
      <c r="B332" s="162">
        <f>'[1]Magic Number Crunch'!L331</f>
        <v>5500</v>
      </c>
      <c r="C332" s="163">
        <f>B332*$N$6*$N$11</f>
        <v>5500</v>
      </c>
      <c r="D332" s="161" t="s">
        <v>2242</v>
      </c>
      <c r="E332" s="164">
        <f>_xlfn.FLOOR.MATH(C332,1)</f>
        <v>5500</v>
      </c>
      <c r="F332" s="161" t="s">
        <v>2241</v>
      </c>
      <c r="G332" s="164">
        <f>_xlfn.FLOOR.MATH(((C332-E332)*10), 1)</f>
        <v>0</v>
      </c>
      <c r="H332" s="161" t="s">
        <v>2240</v>
      </c>
      <c r="I332" s="164">
        <f>((C332-E332)*10-G332)*10</f>
        <v>0</v>
      </c>
      <c r="J332" s="161" t="s">
        <v>2239</v>
      </c>
      <c r="K332" s="163">
        <f>_xlfn.FLOOR.MATH(C332/'[1]Mark Conv'!$E$5,0.01)</f>
        <v>220</v>
      </c>
      <c r="L332" s="128"/>
      <c r="M332" s="128"/>
      <c r="N332" s="128"/>
      <c r="O332" s="128"/>
      <c r="P332" s="128"/>
      <c r="Q332" s="128"/>
      <c r="R332" s="128"/>
      <c r="S332" s="128"/>
      <c r="T332" s="128"/>
    </row>
    <row r="333" spans="1:20" x14ac:dyDescent="0.25">
      <c r="A333" s="161" t="str">
        <f>'[1]Magic Number Crunch'!A332</f>
        <v>Ioun Stone (Greater Absorption)</v>
      </c>
      <c r="B333" s="162">
        <f>'[1]Magic Number Crunch'!L332</f>
        <v>45500</v>
      </c>
      <c r="C333" s="163">
        <f>B333*$N$6*$N$11</f>
        <v>45500</v>
      </c>
      <c r="D333" s="161" t="s">
        <v>2242</v>
      </c>
      <c r="E333" s="164">
        <f>_xlfn.FLOOR.MATH(C333,1)</f>
        <v>45500</v>
      </c>
      <c r="F333" s="161" t="s">
        <v>2241</v>
      </c>
      <c r="G333" s="164">
        <f>_xlfn.FLOOR.MATH(((C333-E333)*10), 1)</f>
        <v>0</v>
      </c>
      <c r="H333" s="161" t="s">
        <v>2240</v>
      </c>
      <c r="I333" s="164">
        <f>((C333-E333)*10-G333)*10</f>
        <v>0</v>
      </c>
      <c r="J333" s="161" t="s">
        <v>2239</v>
      </c>
      <c r="K333" s="163">
        <f>_xlfn.FLOOR.MATH(C333/'[1]Mark Conv'!$E$5,0.01)</f>
        <v>1820</v>
      </c>
      <c r="L333" s="128"/>
      <c r="M333" s="128"/>
      <c r="N333" s="128"/>
      <c r="O333" s="128"/>
      <c r="P333" s="128"/>
      <c r="Q333" s="128"/>
      <c r="R333" s="128"/>
      <c r="S333" s="128"/>
      <c r="T333" s="128"/>
    </row>
    <row r="334" spans="1:20" x14ac:dyDescent="0.25">
      <c r="A334" s="161" t="str">
        <f>'[1]Magic Number Crunch'!A333</f>
        <v>Ioun Stone (Insight)</v>
      </c>
      <c r="B334" s="162">
        <f>'[1]Magic Number Crunch'!L333</f>
        <v>5500</v>
      </c>
      <c r="C334" s="163">
        <f>B334*$N$6*$N$11</f>
        <v>5500</v>
      </c>
      <c r="D334" s="161" t="s">
        <v>2242</v>
      </c>
      <c r="E334" s="164">
        <f>_xlfn.FLOOR.MATH(C334,1)</f>
        <v>5500</v>
      </c>
      <c r="F334" s="161" t="s">
        <v>2241</v>
      </c>
      <c r="G334" s="164">
        <f>_xlfn.FLOOR.MATH(((C334-E334)*10), 1)</f>
        <v>0</v>
      </c>
      <c r="H334" s="161" t="s">
        <v>2240</v>
      </c>
      <c r="I334" s="164">
        <f>((C334-E334)*10-G334)*10</f>
        <v>0</v>
      </c>
      <c r="J334" s="161" t="s">
        <v>2239</v>
      </c>
      <c r="K334" s="163">
        <f>_xlfn.FLOOR.MATH(C334/'[1]Mark Conv'!$E$5,0.01)</f>
        <v>220</v>
      </c>
      <c r="L334" s="128"/>
      <c r="M334" s="128"/>
      <c r="N334" s="128"/>
      <c r="O334" s="128"/>
      <c r="P334" s="128"/>
      <c r="Q334" s="128"/>
      <c r="R334" s="128"/>
      <c r="S334" s="128"/>
      <c r="T334" s="128"/>
    </row>
    <row r="335" spans="1:20" x14ac:dyDescent="0.25">
      <c r="A335" s="161" t="str">
        <f>'[1]Magic Number Crunch'!A334</f>
        <v>Ioun Stone (Intellect)</v>
      </c>
      <c r="B335" s="162">
        <f>'[1]Magic Number Crunch'!L334</f>
        <v>5500</v>
      </c>
      <c r="C335" s="163">
        <f>B335*$N$6*$N$11</f>
        <v>5500</v>
      </c>
      <c r="D335" s="161" t="s">
        <v>2242</v>
      </c>
      <c r="E335" s="164">
        <f>_xlfn.FLOOR.MATH(C335,1)</f>
        <v>5500</v>
      </c>
      <c r="F335" s="161" t="s">
        <v>2241</v>
      </c>
      <c r="G335" s="164">
        <f>_xlfn.FLOOR.MATH(((C335-E335)*10), 1)</f>
        <v>0</v>
      </c>
      <c r="H335" s="161" t="s">
        <v>2240</v>
      </c>
      <c r="I335" s="164">
        <f>((C335-E335)*10-G335)*10</f>
        <v>0</v>
      </c>
      <c r="J335" s="161" t="s">
        <v>2239</v>
      </c>
      <c r="K335" s="163">
        <f>_xlfn.FLOOR.MATH(C335/'[1]Mark Conv'!$E$5,0.01)</f>
        <v>220</v>
      </c>
      <c r="L335" s="128"/>
      <c r="M335" s="128"/>
      <c r="N335" s="128"/>
      <c r="O335" s="128"/>
      <c r="P335" s="128"/>
      <c r="Q335" s="128"/>
      <c r="R335" s="128"/>
      <c r="S335" s="128"/>
      <c r="T335" s="128"/>
    </row>
    <row r="336" spans="1:20" x14ac:dyDescent="0.25">
      <c r="A336" s="161" t="str">
        <f>'[1]Magic Number Crunch'!A335</f>
        <v>Ioun Stone (Leadership)</v>
      </c>
      <c r="B336" s="162">
        <f>'[1]Magic Number Crunch'!L335</f>
        <v>5500</v>
      </c>
      <c r="C336" s="163">
        <f>B336*$N$6*$N$11</f>
        <v>5500</v>
      </c>
      <c r="D336" s="161" t="s">
        <v>2242</v>
      </c>
      <c r="E336" s="164">
        <f>_xlfn.FLOOR.MATH(C336,1)</f>
        <v>5500</v>
      </c>
      <c r="F336" s="161" t="s">
        <v>2241</v>
      </c>
      <c r="G336" s="164">
        <f>_xlfn.FLOOR.MATH(((C336-E336)*10), 1)</f>
        <v>0</v>
      </c>
      <c r="H336" s="161" t="s">
        <v>2240</v>
      </c>
      <c r="I336" s="164">
        <f>((C336-E336)*10-G336)*10</f>
        <v>0</v>
      </c>
      <c r="J336" s="161" t="s">
        <v>2239</v>
      </c>
      <c r="K336" s="163">
        <f>_xlfn.FLOOR.MATH(C336/'[1]Mark Conv'!$E$5,0.01)</f>
        <v>220</v>
      </c>
      <c r="L336" s="128"/>
      <c r="M336" s="128"/>
      <c r="N336" s="128"/>
      <c r="O336" s="128"/>
      <c r="P336" s="128"/>
      <c r="Q336" s="128"/>
      <c r="R336" s="128"/>
      <c r="S336" s="128"/>
      <c r="T336" s="128"/>
    </row>
    <row r="337" spans="1:20" x14ac:dyDescent="0.25">
      <c r="A337" s="161" t="str">
        <f>'[1]Magic Number Crunch'!A336</f>
        <v>Ioun Stone (Mastery)</v>
      </c>
      <c r="B337" s="162">
        <f>'[1]Magic Number Crunch'!L336</f>
        <v>37500</v>
      </c>
      <c r="C337" s="163">
        <f>B337*$N$6*$N$11</f>
        <v>37500</v>
      </c>
      <c r="D337" s="161" t="s">
        <v>2242</v>
      </c>
      <c r="E337" s="164">
        <f>_xlfn.FLOOR.MATH(C337,1)</f>
        <v>37500</v>
      </c>
      <c r="F337" s="161" t="s">
        <v>2241</v>
      </c>
      <c r="G337" s="164">
        <f>_xlfn.FLOOR.MATH(((C337-E337)*10), 1)</f>
        <v>0</v>
      </c>
      <c r="H337" s="161" t="s">
        <v>2240</v>
      </c>
      <c r="I337" s="164">
        <f>((C337-E337)*10-G337)*10</f>
        <v>0</v>
      </c>
      <c r="J337" s="161" t="s">
        <v>2239</v>
      </c>
      <c r="K337" s="163">
        <f>_xlfn.FLOOR.MATH(C337/'[1]Mark Conv'!$E$5,0.01)</f>
        <v>1500</v>
      </c>
      <c r="L337" s="128"/>
      <c r="M337" s="128"/>
      <c r="N337" s="128"/>
      <c r="O337" s="128"/>
      <c r="P337" s="128"/>
      <c r="Q337" s="128"/>
      <c r="R337" s="128"/>
      <c r="S337" s="128"/>
      <c r="T337" s="128"/>
    </row>
    <row r="338" spans="1:20" x14ac:dyDescent="0.25">
      <c r="A338" s="161" t="str">
        <f>'[1]Magic Number Crunch'!A337</f>
        <v>Ioun Stone (Protection)</v>
      </c>
      <c r="B338" s="162">
        <f>'[1]Magic Number Crunch'!L337</f>
        <v>2400</v>
      </c>
      <c r="C338" s="163">
        <f>B338*$N$6*$N$11</f>
        <v>2400</v>
      </c>
      <c r="D338" s="161" t="s">
        <v>2242</v>
      </c>
      <c r="E338" s="164">
        <f>_xlfn.FLOOR.MATH(C338,1)</f>
        <v>2400</v>
      </c>
      <c r="F338" s="161" t="s">
        <v>2241</v>
      </c>
      <c r="G338" s="164">
        <f>_xlfn.FLOOR.MATH(((C338-E338)*10), 1)</f>
        <v>0</v>
      </c>
      <c r="H338" s="161" t="s">
        <v>2240</v>
      </c>
      <c r="I338" s="164">
        <f>((C338-E338)*10-G338)*10</f>
        <v>0</v>
      </c>
      <c r="J338" s="161" t="s">
        <v>2239</v>
      </c>
      <c r="K338" s="163">
        <f>_xlfn.FLOOR.MATH(C338/'[1]Mark Conv'!$E$5,0.01)</f>
        <v>96</v>
      </c>
      <c r="L338" s="128"/>
      <c r="M338" s="128"/>
      <c r="N338" s="128"/>
      <c r="O338" s="128"/>
      <c r="P338" s="128"/>
      <c r="Q338" s="128"/>
      <c r="R338" s="128"/>
      <c r="S338" s="128"/>
      <c r="T338" s="128"/>
    </row>
    <row r="339" spans="1:20" x14ac:dyDescent="0.25">
      <c r="A339" s="161" t="str">
        <f>'[1]Magic Number Crunch'!A338</f>
        <v>Ioun Stone (Regeneration)</v>
      </c>
      <c r="B339" s="162">
        <f>'[1]Magic Number Crunch'!L338</f>
        <v>29500</v>
      </c>
      <c r="C339" s="163">
        <f>B339*$N$6*$N$11</f>
        <v>29500</v>
      </c>
      <c r="D339" s="161" t="s">
        <v>2242</v>
      </c>
      <c r="E339" s="164">
        <f>_xlfn.FLOOR.MATH(C339,1)</f>
        <v>29500</v>
      </c>
      <c r="F339" s="161" t="s">
        <v>2241</v>
      </c>
      <c r="G339" s="164">
        <f>_xlfn.FLOOR.MATH(((C339-E339)*10), 1)</f>
        <v>0</v>
      </c>
      <c r="H339" s="161" t="s">
        <v>2240</v>
      </c>
      <c r="I339" s="164">
        <f>((C339-E339)*10-G339)*10</f>
        <v>0</v>
      </c>
      <c r="J339" s="161" t="s">
        <v>2239</v>
      </c>
      <c r="K339" s="163">
        <f>_xlfn.FLOOR.MATH(C339/'[1]Mark Conv'!$E$5,0.01)</f>
        <v>1180</v>
      </c>
      <c r="L339" s="128"/>
      <c r="M339" s="128"/>
      <c r="N339" s="128"/>
      <c r="O339" s="128"/>
      <c r="P339" s="128"/>
      <c r="Q339" s="128"/>
      <c r="R339" s="128"/>
      <c r="S339" s="128"/>
      <c r="T339" s="128"/>
    </row>
    <row r="340" spans="1:20" x14ac:dyDescent="0.25">
      <c r="A340" s="161" t="str">
        <f>'[1]Magic Number Crunch'!A339</f>
        <v>Ioun Stone (Reserve)</v>
      </c>
      <c r="B340" s="162">
        <f>'[1]Magic Number Crunch'!L339</f>
        <v>5250</v>
      </c>
      <c r="C340" s="163">
        <f>B340*$N$6*$N$11</f>
        <v>5250</v>
      </c>
      <c r="D340" s="161" t="s">
        <v>2242</v>
      </c>
      <c r="E340" s="164">
        <f>_xlfn.FLOOR.MATH(C340,1)</f>
        <v>5250</v>
      </c>
      <c r="F340" s="161" t="s">
        <v>2241</v>
      </c>
      <c r="G340" s="164">
        <f>_xlfn.FLOOR.MATH(((C340-E340)*10), 1)</f>
        <v>0</v>
      </c>
      <c r="H340" s="161" t="s">
        <v>2240</v>
      </c>
      <c r="I340" s="164">
        <f>((C340-E340)*10-G340)*10</f>
        <v>0</v>
      </c>
      <c r="J340" s="161" t="s">
        <v>2239</v>
      </c>
      <c r="K340" s="163">
        <f>_xlfn.FLOOR.MATH(C340/'[1]Mark Conv'!$E$5,0.01)</f>
        <v>210</v>
      </c>
      <c r="L340" s="128"/>
      <c r="M340" s="128"/>
      <c r="N340" s="128"/>
      <c r="O340" s="128"/>
      <c r="P340" s="128"/>
      <c r="Q340" s="128"/>
      <c r="R340" s="128"/>
      <c r="S340" s="128"/>
      <c r="T340" s="128"/>
    </row>
    <row r="341" spans="1:20" x14ac:dyDescent="0.25">
      <c r="A341" s="161" t="str">
        <f>'[1]Magic Number Crunch'!A340</f>
        <v>Ioun Stone (Strength)</v>
      </c>
      <c r="B341" s="162">
        <f>'[1]Magic Number Crunch'!L340</f>
        <v>5500</v>
      </c>
      <c r="C341" s="163">
        <f>B341*$N$6*$N$11</f>
        <v>5500</v>
      </c>
      <c r="D341" s="161" t="s">
        <v>2242</v>
      </c>
      <c r="E341" s="164">
        <f>_xlfn.FLOOR.MATH(C341,1)</f>
        <v>5500</v>
      </c>
      <c r="F341" s="161" t="s">
        <v>2241</v>
      </c>
      <c r="G341" s="164">
        <f>_xlfn.FLOOR.MATH(((C341-E341)*10), 1)</f>
        <v>0</v>
      </c>
      <c r="H341" s="161" t="s">
        <v>2240</v>
      </c>
      <c r="I341" s="164">
        <f>((C341-E341)*10-G341)*10</f>
        <v>0</v>
      </c>
      <c r="J341" s="161" t="s">
        <v>2239</v>
      </c>
      <c r="K341" s="163">
        <f>_xlfn.FLOOR.MATH(C341/'[1]Mark Conv'!$E$5,0.01)</f>
        <v>220</v>
      </c>
      <c r="L341" s="128"/>
      <c r="M341" s="128"/>
      <c r="N341" s="128"/>
      <c r="O341" s="128"/>
      <c r="P341" s="128"/>
      <c r="Q341" s="128"/>
      <c r="R341" s="128"/>
      <c r="S341" s="128"/>
      <c r="T341" s="128"/>
    </row>
    <row r="342" spans="1:20" x14ac:dyDescent="0.25">
      <c r="A342" s="161" t="str">
        <f>'[1]Magic Number Crunch'!A341</f>
        <v>Ioun Stone (Sustenance)</v>
      </c>
      <c r="B342" s="162">
        <f>'[1]Magic Number Crunch'!L341</f>
        <v>2000</v>
      </c>
      <c r="C342" s="163">
        <f>B342*$N$6*$N$11</f>
        <v>2000</v>
      </c>
      <c r="D342" s="161" t="s">
        <v>2242</v>
      </c>
      <c r="E342" s="164">
        <f>_xlfn.FLOOR.MATH(C342,1)</f>
        <v>2000</v>
      </c>
      <c r="F342" s="161" t="s">
        <v>2241</v>
      </c>
      <c r="G342" s="164">
        <f>_xlfn.FLOOR.MATH(((C342-E342)*10), 1)</f>
        <v>0</v>
      </c>
      <c r="H342" s="161" t="s">
        <v>2240</v>
      </c>
      <c r="I342" s="164">
        <f>((C342-E342)*10-G342)*10</f>
        <v>0</v>
      </c>
      <c r="J342" s="161" t="s">
        <v>2239</v>
      </c>
      <c r="K342" s="163">
        <f>_xlfn.FLOOR.MATH(C342/'[1]Mark Conv'!$E$5,0.01)</f>
        <v>80</v>
      </c>
      <c r="L342" s="128"/>
      <c r="M342" s="128"/>
      <c r="N342" s="128"/>
      <c r="O342" s="128"/>
      <c r="P342" s="128"/>
      <c r="Q342" s="128"/>
      <c r="R342" s="128"/>
      <c r="S342" s="128"/>
      <c r="T342" s="128"/>
    </row>
    <row r="343" spans="1:20" x14ac:dyDescent="0.25">
      <c r="A343" s="161" t="str">
        <f>'[1]Magic Number Crunch'!A342</f>
        <v>Ioun Stone Of Historical Knowledge</v>
      </c>
      <c r="B343" s="162">
        <f>'[1]Magic Number Crunch'!L342</f>
        <v>6875.25</v>
      </c>
      <c r="C343" s="163">
        <f>B343*$N$6*$N$11</f>
        <v>6875.25</v>
      </c>
      <c r="D343" s="161" t="s">
        <v>2242</v>
      </c>
      <c r="E343" s="164">
        <f>_xlfn.FLOOR.MATH(C343,1)</f>
        <v>6875</v>
      </c>
      <c r="F343" s="161" t="s">
        <v>2241</v>
      </c>
      <c r="G343" s="164">
        <f>_xlfn.FLOOR.MATH(((C343-E343)*10), 1)</f>
        <v>2</v>
      </c>
      <c r="H343" s="161" t="s">
        <v>2240</v>
      </c>
      <c r="I343" s="164">
        <f>((C343-E343)*10-G343)*10</f>
        <v>5</v>
      </c>
      <c r="J343" s="161" t="s">
        <v>2239</v>
      </c>
      <c r="K343" s="163">
        <f>_xlfn.FLOOR.MATH(C343/'[1]Mark Conv'!$E$5,0.01)</f>
        <v>275.01</v>
      </c>
      <c r="L343" s="128"/>
      <c r="M343" s="128"/>
      <c r="N343" s="128"/>
      <c r="O343" s="128"/>
      <c r="P343" s="128"/>
      <c r="Q343" s="128"/>
      <c r="R343" s="128"/>
      <c r="S343" s="128"/>
      <c r="T343" s="128"/>
    </row>
    <row r="344" spans="1:20" x14ac:dyDescent="0.25">
      <c r="A344" s="161" t="str">
        <f>'[1]Magic Number Crunch'!A343</f>
        <v>Ioun Stone Of Language Knowledge</v>
      </c>
      <c r="B344" s="162">
        <f>'[1]Magic Number Crunch'!L343</f>
        <v>6875.25</v>
      </c>
      <c r="C344" s="163">
        <f>B344*$N$6*$N$11</f>
        <v>6875.25</v>
      </c>
      <c r="D344" s="161" t="s">
        <v>2242</v>
      </c>
      <c r="E344" s="164">
        <f>_xlfn.FLOOR.MATH(C344,1)</f>
        <v>6875</v>
      </c>
      <c r="F344" s="161" t="s">
        <v>2241</v>
      </c>
      <c r="G344" s="164">
        <f>_xlfn.FLOOR.MATH(((C344-E344)*10), 1)</f>
        <v>2</v>
      </c>
      <c r="H344" s="161" t="s">
        <v>2240</v>
      </c>
      <c r="I344" s="164">
        <f>((C344-E344)*10-G344)*10</f>
        <v>5</v>
      </c>
      <c r="J344" s="161" t="s">
        <v>2239</v>
      </c>
      <c r="K344" s="163">
        <f>_xlfn.FLOOR.MATH(C344/'[1]Mark Conv'!$E$5,0.01)</f>
        <v>275.01</v>
      </c>
      <c r="L344" s="128"/>
      <c r="M344" s="128"/>
      <c r="N344" s="128"/>
      <c r="O344" s="128"/>
      <c r="P344" s="128"/>
      <c r="Q344" s="128"/>
      <c r="R344" s="128"/>
      <c r="S344" s="128"/>
      <c r="T344" s="128"/>
    </row>
    <row r="345" spans="1:20" x14ac:dyDescent="0.25">
      <c r="A345" s="161" t="str">
        <f>'[1]Magic Number Crunch'!A344</f>
        <v>Ioun Stone Of Natural Knowledge</v>
      </c>
      <c r="B345" s="162">
        <f>'[1]Magic Number Crunch'!L344</f>
        <v>6875.25</v>
      </c>
      <c r="C345" s="163">
        <f>B345*$N$6*$N$11</f>
        <v>6875.25</v>
      </c>
      <c r="D345" s="161" t="s">
        <v>2242</v>
      </c>
      <c r="E345" s="164">
        <f>_xlfn.FLOOR.MATH(C345,1)</f>
        <v>6875</v>
      </c>
      <c r="F345" s="161" t="s">
        <v>2241</v>
      </c>
      <c r="G345" s="164">
        <f>_xlfn.FLOOR.MATH(((C345-E345)*10), 1)</f>
        <v>2</v>
      </c>
      <c r="H345" s="161" t="s">
        <v>2240</v>
      </c>
      <c r="I345" s="164">
        <f>((C345-E345)*10-G345)*10</f>
        <v>5</v>
      </c>
      <c r="J345" s="161" t="s">
        <v>2239</v>
      </c>
      <c r="K345" s="163">
        <f>_xlfn.FLOOR.MATH(C345/'[1]Mark Conv'!$E$5,0.01)</f>
        <v>275.01</v>
      </c>
      <c r="L345" s="128"/>
      <c r="M345" s="128"/>
      <c r="N345" s="128"/>
      <c r="O345" s="128"/>
      <c r="P345" s="128"/>
      <c r="Q345" s="128"/>
      <c r="R345" s="128"/>
      <c r="S345" s="128"/>
      <c r="T345" s="128"/>
    </row>
    <row r="346" spans="1:20" x14ac:dyDescent="0.25">
      <c r="A346" s="161" t="str">
        <f>'[1]Magic Number Crunch'!A345</f>
        <v>Ioun Stone Of Religious Knowledge</v>
      </c>
      <c r="B346" s="162">
        <f>'[1]Magic Number Crunch'!L345</f>
        <v>6875.25</v>
      </c>
      <c r="C346" s="163">
        <f>B346*$N$6*$N$11</f>
        <v>6875.25</v>
      </c>
      <c r="D346" s="161" t="s">
        <v>2242</v>
      </c>
      <c r="E346" s="164">
        <f>_xlfn.FLOOR.MATH(C346,1)</f>
        <v>6875</v>
      </c>
      <c r="F346" s="161" t="s">
        <v>2241</v>
      </c>
      <c r="G346" s="164">
        <f>_xlfn.FLOOR.MATH(((C346-E346)*10), 1)</f>
        <v>2</v>
      </c>
      <c r="H346" s="161" t="s">
        <v>2240</v>
      </c>
      <c r="I346" s="164">
        <f>((C346-E346)*10-G346)*10</f>
        <v>5</v>
      </c>
      <c r="J346" s="161" t="s">
        <v>2239</v>
      </c>
      <c r="K346" s="163">
        <f>_xlfn.FLOOR.MATH(C346/'[1]Mark Conv'!$E$5,0.01)</f>
        <v>275.01</v>
      </c>
      <c r="L346" s="128"/>
      <c r="M346" s="128"/>
      <c r="N346" s="128"/>
      <c r="O346" s="128"/>
      <c r="P346" s="128"/>
      <c r="Q346" s="128"/>
      <c r="R346" s="128"/>
      <c r="S346" s="128"/>
      <c r="T346" s="128"/>
    </row>
    <row r="347" spans="1:20" x14ac:dyDescent="0.25">
      <c r="A347" s="161" t="str">
        <f>'[1]Magic Number Crunch'!A346</f>
        <v>Ioun Stone Of Self Preservation</v>
      </c>
      <c r="B347" s="162">
        <f>'[1]Magic Number Crunch'!L346</f>
        <v>6875.25</v>
      </c>
      <c r="C347" s="163">
        <f>B347*$N$6*$N$11</f>
        <v>6875.25</v>
      </c>
      <c r="D347" s="161" t="s">
        <v>2242</v>
      </c>
      <c r="E347" s="164">
        <f>_xlfn.FLOOR.MATH(C347,1)</f>
        <v>6875</v>
      </c>
      <c r="F347" s="161" t="s">
        <v>2241</v>
      </c>
      <c r="G347" s="164">
        <f>_xlfn.FLOOR.MATH(((C347-E347)*10), 1)</f>
        <v>2</v>
      </c>
      <c r="H347" s="161" t="s">
        <v>2240</v>
      </c>
      <c r="I347" s="164">
        <f>((C347-E347)*10-G347)*10</f>
        <v>5</v>
      </c>
      <c r="J347" s="161" t="s">
        <v>2239</v>
      </c>
      <c r="K347" s="163">
        <f>_xlfn.FLOOR.MATH(C347/'[1]Mark Conv'!$E$5,0.01)</f>
        <v>275.01</v>
      </c>
      <c r="L347" s="128"/>
      <c r="M347" s="128"/>
      <c r="N347" s="128"/>
      <c r="O347" s="128"/>
      <c r="P347" s="128"/>
      <c r="Q347" s="128"/>
      <c r="R347" s="128"/>
      <c r="S347" s="128"/>
      <c r="T347" s="128"/>
    </row>
    <row r="348" spans="1:20" x14ac:dyDescent="0.25">
      <c r="A348" s="161" t="str">
        <f>'[1]Magic Number Crunch'!A347</f>
        <v>Ioun Stone Of Supreme Intellect</v>
      </c>
      <c r="B348" s="162">
        <f>'[1]Magic Number Crunch'!L347</f>
        <v>6875.25</v>
      </c>
      <c r="C348" s="163">
        <f>B348*$N$6*$N$11</f>
        <v>6875.25</v>
      </c>
      <c r="D348" s="161" t="s">
        <v>2242</v>
      </c>
      <c r="E348" s="164">
        <f>_xlfn.FLOOR.MATH(C348,1)</f>
        <v>6875</v>
      </c>
      <c r="F348" s="161" t="s">
        <v>2241</v>
      </c>
      <c r="G348" s="164">
        <f>_xlfn.FLOOR.MATH(((C348-E348)*10), 1)</f>
        <v>2</v>
      </c>
      <c r="H348" s="161" t="s">
        <v>2240</v>
      </c>
      <c r="I348" s="164">
        <f>((C348-E348)*10-G348)*10</f>
        <v>5</v>
      </c>
      <c r="J348" s="161" t="s">
        <v>2239</v>
      </c>
      <c r="K348" s="163">
        <f>_xlfn.FLOOR.MATH(C348/'[1]Mark Conv'!$E$5,0.01)</f>
        <v>275.01</v>
      </c>
      <c r="L348" s="128"/>
      <c r="M348" s="128"/>
      <c r="N348" s="128"/>
      <c r="O348" s="128"/>
      <c r="P348" s="128"/>
      <c r="Q348" s="128"/>
      <c r="R348" s="128"/>
      <c r="S348" s="128"/>
      <c r="T348" s="128"/>
    </row>
    <row r="349" spans="1:20" x14ac:dyDescent="0.25">
      <c r="A349" s="161" t="str">
        <f>'[1]Magic Number Crunch'!A348</f>
        <v>Irian Rosewood Focus</v>
      </c>
      <c r="B349" s="162">
        <f>'[1]Magic Number Crunch'!L348</f>
        <v>60</v>
      </c>
      <c r="C349" s="163">
        <f>B349*$N$6*$N$11</f>
        <v>60</v>
      </c>
      <c r="D349" s="161" t="s">
        <v>2242</v>
      </c>
      <c r="E349" s="164">
        <f>_xlfn.FLOOR.MATH(C349,1)</f>
        <v>60</v>
      </c>
      <c r="F349" s="161" t="s">
        <v>2241</v>
      </c>
      <c r="G349" s="164">
        <f>_xlfn.FLOOR.MATH(((C349-E349)*10), 1)</f>
        <v>0</v>
      </c>
      <c r="H349" s="161" t="s">
        <v>2240</v>
      </c>
      <c r="I349" s="164">
        <f>((C349-E349)*10-G349)*10</f>
        <v>0</v>
      </c>
      <c r="J349" s="161" t="s">
        <v>2239</v>
      </c>
      <c r="K349" s="163">
        <f>_xlfn.FLOOR.MATH(C349/'[1]Mark Conv'!$E$5,0.01)</f>
        <v>2.4</v>
      </c>
      <c r="L349" s="128"/>
      <c r="M349" s="128"/>
      <c r="N349" s="128"/>
      <c r="O349" s="128"/>
      <c r="P349" s="128"/>
      <c r="Q349" s="128"/>
      <c r="R349" s="128"/>
      <c r="S349" s="128"/>
      <c r="T349" s="128"/>
    </row>
    <row r="350" spans="1:20" x14ac:dyDescent="0.25">
      <c r="A350" s="161" t="str">
        <f>'[1]Magic Number Crunch'!A349</f>
        <v>Irian Rosewood Focus</v>
      </c>
      <c r="B350" s="162">
        <f>'[1]Magic Number Crunch'!L349</f>
        <v>60</v>
      </c>
      <c r="C350" s="163">
        <f>B350*$N$6*$N$11</f>
        <v>60</v>
      </c>
      <c r="D350" s="161" t="s">
        <v>2242</v>
      </c>
      <c r="E350" s="164">
        <f>_xlfn.FLOOR.MATH(C350,1)</f>
        <v>60</v>
      </c>
      <c r="F350" s="161" t="s">
        <v>2241</v>
      </c>
      <c r="G350" s="164">
        <f>_xlfn.FLOOR.MATH(((C350-E350)*10), 1)</f>
        <v>0</v>
      </c>
      <c r="H350" s="161" t="s">
        <v>2240</v>
      </c>
      <c r="I350" s="164">
        <f>((C350-E350)*10-G350)*10</f>
        <v>0</v>
      </c>
      <c r="J350" s="161" t="s">
        <v>2239</v>
      </c>
      <c r="K350" s="163">
        <f>_xlfn.FLOOR.MATH(C350/'[1]Mark Conv'!$E$5,0.01)</f>
        <v>2.4</v>
      </c>
      <c r="L350" s="128"/>
      <c r="M350" s="128"/>
      <c r="N350" s="128"/>
      <c r="O350" s="128"/>
      <c r="P350" s="128"/>
      <c r="Q350" s="128"/>
      <c r="R350" s="128"/>
      <c r="S350" s="128"/>
      <c r="T350" s="128"/>
    </row>
    <row r="351" spans="1:20" x14ac:dyDescent="0.25">
      <c r="A351" s="161" t="str">
        <f>'[1]Magic Number Crunch'!A350</f>
        <v>Iron Bands Of Bilarro</v>
      </c>
      <c r="B351" s="162">
        <f>'[1]Magic Number Crunch'!L350</f>
        <v>3300</v>
      </c>
      <c r="C351" s="163">
        <f>B351*$N$6*$N$11</f>
        <v>3300</v>
      </c>
      <c r="D351" s="161" t="s">
        <v>2242</v>
      </c>
      <c r="E351" s="164">
        <f>_xlfn.FLOOR.MATH(C351,1)</f>
        <v>3300</v>
      </c>
      <c r="F351" s="161" t="s">
        <v>2241</v>
      </c>
      <c r="G351" s="164">
        <f>_xlfn.FLOOR.MATH(((C351-E351)*10), 1)</f>
        <v>0</v>
      </c>
      <c r="H351" s="161" t="s">
        <v>2240</v>
      </c>
      <c r="I351" s="164">
        <f>((C351-E351)*10-G351)*10</f>
        <v>0</v>
      </c>
      <c r="J351" s="161" t="s">
        <v>2239</v>
      </c>
      <c r="K351" s="163">
        <f>_xlfn.FLOOR.MATH(C351/'[1]Mark Conv'!$E$5,0.01)</f>
        <v>132</v>
      </c>
      <c r="L351" s="128"/>
      <c r="M351" s="128"/>
      <c r="N351" s="128"/>
      <c r="O351" s="128"/>
      <c r="P351" s="128"/>
      <c r="Q351" s="128"/>
      <c r="R351" s="128"/>
      <c r="S351" s="128"/>
      <c r="T351" s="128"/>
    </row>
    <row r="352" spans="1:20" x14ac:dyDescent="0.25">
      <c r="A352" s="161" t="str">
        <f>'[1]Magic Number Crunch'!A351</f>
        <v>Iron Bands Of Binding</v>
      </c>
      <c r="B352" s="162">
        <f>'[1]Magic Number Crunch'!L351</f>
        <v>3300</v>
      </c>
      <c r="C352" s="163">
        <f>B352*$N$6*$N$11</f>
        <v>3300</v>
      </c>
      <c r="D352" s="161" t="s">
        <v>2242</v>
      </c>
      <c r="E352" s="164">
        <f>_xlfn.FLOOR.MATH(C352,1)</f>
        <v>3300</v>
      </c>
      <c r="F352" s="161" t="s">
        <v>2241</v>
      </c>
      <c r="G352" s="164">
        <f>_xlfn.FLOOR.MATH(((C352-E352)*10), 1)</f>
        <v>0</v>
      </c>
      <c r="H352" s="161" t="s">
        <v>2240</v>
      </c>
      <c r="I352" s="164">
        <f>((C352-E352)*10-G352)*10</f>
        <v>0</v>
      </c>
      <c r="J352" s="161" t="s">
        <v>2239</v>
      </c>
      <c r="K352" s="163">
        <f>_xlfn.FLOOR.MATH(C352/'[1]Mark Conv'!$E$5,0.01)</f>
        <v>132</v>
      </c>
      <c r="L352" s="128"/>
      <c r="M352" s="128"/>
      <c r="N352" s="128"/>
      <c r="O352" s="128"/>
      <c r="P352" s="128"/>
      <c r="Q352" s="128"/>
      <c r="R352" s="128"/>
      <c r="S352" s="128"/>
      <c r="T352" s="128"/>
    </row>
    <row r="353" spans="1:20" x14ac:dyDescent="0.25">
      <c r="A353" s="161" t="str">
        <f>'[1]Magic Number Crunch'!A352</f>
        <v>Iron Flask</v>
      </c>
      <c r="B353" s="162">
        <f>'[1]Magic Number Crunch'!L352</f>
        <v>141250.25</v>
      </c>
      <c r="C353" s="163">
        <f>B353*$N$6*$N$11</f>
        <v>141250.25</v>
      </c>
      <c r="D353" s="161" t="s">
        <v>2242</v>
      </c>
      <c r="E353" s="164">
        <f>_xlfn.FLOOR.MATH(C353,1)</f>
        <v>141250</v>
      </c>
      <c r="F353" s="161" t="s">
        <v>2241</v>
      </c>
      <c r="G353" s="164">
        <f>_xlfn.FLOOR.MATH(((C353-E353)*10), 1)</f>
        <v>2</v>
      </c>
      <c r="H353" s="161" t="s">
        <v>2240</v>
      </c>
      <c r="I353" s="164">
        <f>((C353-E353)*10-G353)*10</f>
        <v>5</v>
      </c>
      <c r="J353" s="161" t="s">
        <v>2239</v>
      </c>
      <c r="K353" s="163">
        <f>_xlfn.FLOOR.MATH(C353/'[1]Mark Conv'!$E$5,0.01)</f>
        <v>5650.01</v>
      </c>
      <c r="L353" s="128"/>
      <c r="M353" s="128"/>
      <c r="N353" s="128"/>
      <c r="O353" s="128"/>
      <c r="P353" s="128"/>
      <c r="Q353" s="128"/>
      <c r="R353" s="128"/>
      <c r="S353" s="128"/>
      <c r="T353" s="128"/>
    </row>
    <row r="354" spans="1:20" x14ac:dyDescent="0.25">
      <c r="A354" s="161" t="str">
        <f>'[1]Magic Number Crunch'!A353</f>
        <v>Ironfang (war pick)</v>
      </c>
      <c r="B354" s="162">
        <f>'[1]Magic Number Crunch'!L353</f>
        <v>94250.25</v>
      </c>
      <c r="C354" s="163">
        <f>B354*$N$6*$N$11</f>
        <v>94250.25</v>
      </c>
      <c r="D354" s="161" t="s">
        <v>2242</v>
      </c>
      <c r="E354" s="164">
        <f>_xlfn.FLOOR.MATH(C354,1)</f>
        <v>94250</v>
      </c>
      <c r="F354" s="161" t="s">
        <v>2241</v>
      </c>
      <c r="G354" s="164">
        <f>_xlfn.FLOOR.MATH(((C354-E354)*10), 1)</f>
        <v>2</v>
      </c>
      <c r="H354" s="161" t="s">
        <v>2240</v>
      </c>
      <c r="I354" s="164">
        <f>((C354-E354)*10-G354)*10</f>
        <v>5</v>
      </c>
      <c r="J354" s="161" t="s">
        <v>2239</v>
      </c>
      <c r="K354" s="163">
        <f>_xlfn.FLOOR.MATH(C354/'[1]Mark Conv'!$E$5,0.01)</f>
        <v>3770.01</v>
      </c>
      <c r="L354" s="128"/>
      <c r="M354" s="128"/>
      <c r="N354" s="128"/>
      <c r="O354" s="128"/>
      <c r="P354" s="128"/>
      <c r="Q354" s="128"/>
      <c r="R354" s="128"/>
      <c r="S354" s="128"/>
      <c r="T354" s="128"/>
    </row>
    <row r="355" spans="1:20" x14ac:dyDescent="0.25">
      <c r="A355" s="161" t="str">
        <f>'[1]Magic Number Crunch'!A354</f>
        <v>Javelin Of Backbiting</v>
      </c>
      <c r="B355" s="162">
        <f>'[1]Magic Number Crunch'!L354</f>
        <v>18875.125</v>
      </c>
      <c r="C355" s="163">
        <f>B355*$N$6*$N$11</f>
        <v>18875.125</v>
      </c>
      <c r="D355" s="161" t="s">
        <v>2242</v>
      </c>
      <c r="E355" s="164">
        <f>_xlfn.FLOOR.MATH(C355,1)</f>
        <v>18875</v>
      </c>
      <c r="F355" s="161" t="s">
        <v>2241</v>
      </c>
      <c r="G355" s="164">
        <f>_xlfn.FLOOR.MATH(((C355-E355)*10), 1)</f>
        <v>1</v>
      </c>
      <c r="H355" s="161" t="s">
        <v>2240</v>
      </c>
      <c r="I355" s="164">
        <f>((C355-E355)*10-G355)*10</f>
        <v>2.5</v>
      </c>
      <c r="J355" s="161" t="s">
        <v>2239</v>
      </c>
      <c r="K355" s="163">
        <f>_xlfn.FLOOR.MATH(C355/'[1]Mark Conv'!$E$5,0.01)</f>
        <v>755</v>
      </c>
      <c r="L355" s="128"/>
      <c r="M355" s="128"/>
      <c r="N355" s="128"/>
      <c r="O355" s="128"/>
      <c r="P355" s="128"/>
      <c r="Q355" s="128"/>
      <c r="R355" s="128"/>
      <c r="S355" s="128"/>
      <c r="T355" s="128"/>
    </row>
    <row r="356" spans="1:20" x14ac:dyDescent="0.25">
      <c r="A356" s="161" t="str">
        <f>'[1]Magic Number Crunch'!A355</f>
        <v>Javelin Of Lightning</v>
      </c>
      <c r="B356" s="162">
        <f>'[1]Magic Number Crunch'!L355</f>
        <v>925</v>
      </c>
      <c r="C356" s="163">
        <f>B356*$N$6*$N$11</f>
        <v>925</v>
      </c>
      <c r="D356" s="161" t="s">
        <v>2242</v>
      </c>
      <c r="E356" s="164">
        <f>_xlfn.FLOOR.MATH(C356,1)</f>
        <v>925</v>
      </c>
      <c r="F356" s="161" t="s">
        <v>2241</v>
      </c>
      <c r="G356" s="164">
        <f>_xlfn.FLOOR.MATH(((C356-E356)*10), 1)</f>
        <v>0</v>
      </c>
      <c r="H356" s="161" t="s">
        <v>2240</v>
      </c>
      <c r="I356" s="164">
        <f>((C356-E356)*10-G356)*10</f>
        <v>0</v>
      </c>
      <c r="J356" s="161" t="s">
        <v>2239</v>
      </c>
      <c r="K356" s="163">
        <f>_xlfn.FLOOR.MATH(C356/'[1]Mark Conv'!$E$5,0.01)</f>
        <v>37</v>
      </c>
      <c r="L356" s="128"/>
      <c r="M356" s="128"/>
      <c r="N356" s="128"/>
      <c r="O356" s="128"/>
      <c r="P356" s="128"/>
      <c r="Q356" s="128"/>
      <c r="R356" s="128"/>
      <c r="S356" s="128"/>
      <c r="T356" s="128"/>
    </row>
    <row r="357" spans="1:20" x14ac:dyDescent="0.25">
      <c r="A357" s="161" t="str">
        <f>'[1]Magic Number Crunch'!A356</f>
        <v>Keoghtom's Ointment (Per Dose)</v>
      </c>
      <c r="B357" s="162">
        <f>'[1]Magic Number Crunch'!L356</f>
        <v>260</v>
      </c>
      <c r="C357" s="163">
        <f>B357*$N$6*$N$11</f>
        <v>260</v>
      </c>
      <c r="D357" s="161" t="s">
        <v>2242</v>
      </c>
      <c r="E357" s="164">
        <f>_xlfn.FLOOR.MATH(C357,1)</f>
        <v>260</v>
      </c>
      <c r="F357" s="161" t="s">
        <v>2241</v>
      </c>
      <c r="G357" s="164">
        <f>_xlfn.FLOOR.MATH(((C357-E357)*10), 1)</f>
        <v>0</v>
      </c>
      <c r="H357" s="161" t="s">
        <v>2240</v>
      </c>
      <c r="I357" s="164">
        <f>((C357-E357)*10-G357)*10</f>
        <v>0</v>
      </c>
      <c r="J357" s="161" t="s">
        <v>2239</v>
      </c>
      <c r="K357" s="163">
        <f>_xlfn.FLOOR.MATH(C357/'[1]Mark Conv'!$E$5,0.01)</f>
        <v>10.4</v>
      </c>
      <c r="L357" s="128"/>
      <c r="M357" s="128"/>
      <c r="N357" s="128"/>
      <c r="O357" s="128"/>
      <c r="P357" s="128"/>
      <c r="Q357" s="128"/>
      <c r="R357" s="128"/>
      <c r="S357" s="128"/>
      <c r="T357" s="128"/>
    </row>
    <row r="358" spans="1:20" x14ac:dyDescent="0.25">
      <c r="A358" s="161" t="str">
        <f>'[1]Magic Number Crunch'!A357</f>
        <v>Keycharm</v>
      </c>
      <c r="B358" s="162">
        <f>'[1]Magic Number Crunch'!L357</f>
        <v>55</v>
      </c>
      <c r="C358" s="163">
        <f>B358*$N$6*$N$11</f>
        <v>55</v>
      </c>
      <c r="D358" s="161" t="s">
        <v>2242</v>
      </c>
      <c r="E358" s="164">
        <f>_xlfn.FLOOR.MATH(C358,1)</f>
        <v>55</v>
      </c>
      <c r="F358" s="161" t="s">
        <v>2241</v>
      </c>
      <c r="G358" s="164">
        <f>_xlfn.FLOOR.MATH(((C358-E358)*10), 1)</f>
        <v>0</v>
      </c>
      <c r="H358" s="161" t="s">
        <v>2240</v>
      </c>
      <c r="I358" s="164">
        <f>((C358-E358)*10-G358)*10</f>
        <v>0</v>
      </c>
      <c r="J358" s="161" t="s">
        <v>2239</v>
      </c>
      <c r="K358" s="163">
        <f>_xlfn.FLOOR.MATH(C358/'[1]Mark Conv'!$E$5,0.01)</f>
        <v>2.2000000000000002</v>
      </c>
      <c r="L358" s="128"/>
      <c r="M358" s="128"/>
      <c r="N358" s="128"/>
      <c r="O358" s="128"/>
      <c r="P358" s="128"/>
      <c r="Q358" s="128"/>
      <c r="R358" s="128"/>
      <c r="S358" s="128"/>
      <c r="T358" s="128"/>
    </row>
    <row r="359" spans="1:20" x14ac:dyDescent="0.25">
      <c r="A359" s="161" t="str">
        <f>'[1]Magic Number Crunch'!A358</f>
        <v>Knave's Eye Patch</v>
      </c>
      <c r="B359" s="162">
        <f>'[1]Magic Number Crunch'!L358</f>
        <v>4437.625</v>
      </c>
      <c r="C359" s="163">
        <f>B359*$N$6*$N$11</f>
        <v>4437.625</v>
      </c>
      <c r="D359" s="161" t="s">
        <v>2242</v>
      </c>
      <c r="E359" s="164">
        <f>_xlfn.FLOOR.MATH(C359,1)</f>
        <v>4437</v>
      </c>
      <c r="F359" s="161" t="s">
        <v>2241</v>
      </c>
      <c r="G359" s="164">
        <f>_xlfn.FLOOR.MATH(((C359-E359)*10), 1)</f>
        <v>6</v>
      </c>
      <c r="H359" s="161" t="s">
        <v>2240</v>
      </c>
      <c r="I359" s="164">
        <f>((C359-E359)*10-G359)*10</f>
        <v>2.5</v>
      </c>
      <c r="J359" s="161" t="s">
        <v>2239</v>
      </c>
      <c r="K359" s="163">
        <f>_xlfn.FLOOR.MATH(C359/'[1]Mark Conv'!$E$5,0.01)</f>
        <v>177.5</v>
      </c>
      <c r="L359" s="128"/>
      <c r="M359" s="128"/>
      <c r="N359" s="128"/>
      <c r="O359" s="128"/>
      <c r="P359" s="128"/>
      <c r="Q359" s="128"/>
      <c r="R359" s="128"/>
      <c r="S359" s="128"/>
      <c r="T359" s="128"/>
    </row>
    <row r="360" spans="1:20" x14ac:dyDescent="0.25">
      <c r="A360" s="161" t="str">
        <f>'[1]Magic Number Crunch'!A359</f>
        <v>Korolnor Scepter</v>
      </c>
      <c r="B360" s="162">
        <f>'[1]Magic Number Crunch'!L359</f>
        <v>87750.25</v>
      </c>
      <c r="C360" s="163">
        <f>B360*$N$6*$N$11</f>
        <v>87750.25</v>
      </c>
      <c r="D360" s="161" t="s">
        <v>2242</v>
      </c>
      <c r="E360" s="164">
        <f>_xlfn.FLOOR.MATH(C360,1)</f>
        <v>87750</v>
      </c>
      <c r="F360" s="161" t="s">
        <v>2241</v>
      </c>
      <c r="G360" s="164">
        <f>_xlfn.FLOOR.MATH(((C360-E360)*10), 1)</f>
        <v>2</v>
      </c>
      <c r="H360" s="161" t="s">
        <v>2240</v>
      </c>
      <c r="I360" s="164">
        <f>((C360-E360)*10-G360)*10</f>
        <v>5</v>
      </c>
      <c r="J360" s="161" t="s">
        <v>2239</v>
      </c>
      <c r="K360" s="163">
        <f>_xlfn.FLOOR.MATH(C360/'[1]Mark Conv'!$E$5,0.01)</f>
        <v>3510.01</v>
      </c>
      <c r="L360" s="128"/>
      <c r="M360" s="128"/>
      <c r="N360" s="128"/>
      <c r="O360" s="128"/>
      <c r="P360" s="128"/>
      <c r="Q360" s="128"/>
      <c r="R360" s="128"/>
      <c r="S360" s="128"/>
      <c r="T360" s="128"/>
    </row>
    <row r="361" spans="1:20" x14ac:dyDescent="0.25">
      <c r="A361" s="161" t="str">
        <f>'[1]Magic Number Crunch'!A360</f>
        <v>Kyrzins Ooze</v>
      </c>
      <c r="B361" s="162">
        <f>'[1]Magic Number Crunch'!L360</f>
        <v>26125.125</v>
      </c>
      <c r="C361" s="163">
        <f>B361*$N$6*$N$11</f>
        <v>26125.125</v>
      </c>
      <c r="D361" s="161" t="s">
        <v>2242</v>
      </c>
      <c r="E361" s="164">
        <f>_xlfn.FLOOR.MATH(C361,1)</f>
        <v>26125</v>
      </c>
      <c r="F361" s="161" t="s">
        <v>2241</v>
      </c>
      <c r="G361" s="164">
        <f>_xlfn.FLOOR.MATH(((C361-E361)*10), 1)</f>
        <v>1</v>
      </c>
      <c r="H361" s="161" t="s">
        <v>2240</v>
      </c>
      <c r="I361" s="164">
        <f>((C361-E361)*10-G361)*10</f>
        <v>2.5</v>
      </c>
      <c r="J361" s="161" t="s">
        <v>2239</v>
      </c>
      <c r="K361" s="163">
        <f>_xlfn.FLOOR.MATH(C361/'[1]Mark Conv'!$E$5,0.01)</f>
        <v>1045</v>
      </c>
      <c r="L361" s="128"/>
      <c r="M361" s="128"/>
      <c r="N361" s="128"/>
      <c r="O361" s="128"/>
      <c r="P361" s="128"/>
      <c r="Q361" s="128"/>
      <c r="R361" s="128"/>
      <c r="S361" s="128"/>
      <c r="T361" s="128"/>
    </row>
    <row r="362" spans="1:20" x14ac:dyDescent="0.25">
      <c r="A362" s="161" t="str">
        <f>'[1]Magic Number Crunch'!A361</f>
        <v>Kythrian Manchineel Focus</v>
      </c>
      <c r="B362" s="162">
        <f>'[1]Magic Number Crunch'!L361</f>
        <v>60</v>
      </c>
      <c r="C362" s="163">
        <f>B362*$N$6*$N$11</f>
        <v>60</v>
      </c>
      <c r="D362" s="161" t="s">
        <v>2242</v>
      </c>
      <c r="E362" s="164">
        <f>_xlfn.FLOOR.MATH(C362,1)</f>
        <v>60</v>
      </c>
      <c r="F362" s="161" t="s">
        <v>2241</v>
      </c>
      <c r="G362" s="164">
        <f>_xlfn.FLOOR.MATH(((C362-E362)*10), 1)</f>
        <v>0</v>
      </c>
      <c r="H362" s="161" t="s">
        <v>2240</v>
      </c>
      <c r="I362" s="164">
        <f>((C362-E362)*10-G362)*10</f>
        <v>0</v>
      </c>
      <c r="J362" s="161" t="s">
        <v>2239</v>
      </c>
      <c r="K362" s="163">
        <f>_xlfn.FLOOR.MATH(C362/'[1]Mark Conv'!$E$5,0.01)</f>
        <v>2.4</v>
      </c>
      <c r="L362" s="128"/>
      <c r="M362" s="128"/>
      <c r="N362" s="128"/>
      <c r="O362" s="128"/>
      <c r="P362" s="128"/>
      <c r="Q362" s="128"/>
      <c r="R362" s="128"/>
      <c r="S362" s="128"/>
      <c r="T362" s="128"/>
    </row>
    <row r="363" spans="1:20" x14ac:dyDescent="0.25">
      <c r="A363" s="161" t="str">
        <f>'[1]Magic Number Crunch'!A362</f>
        <v>Kythrian Manchineel Focus</v>
      </c>
      <c r="B363" s="162">
        <f>'[1]Magic Number Crunch'!L362</f>
        <v>60</v>
      </c>
      <c r="C363" s="163">
        <f>B363*$N$6*$N$11</f>
        <v>60</v>
      </c>
      <c r="D363" s="161" t="s">
        <v>2242</v>
      </c>
      <c r="E363" s="164">
        <f>_xlfn.FLOOR.MATH(C363,1)</f>
        <v>60</v>
      </c>
      <c r="F363" s="161" t="s">
        <v>2241</v>
      </c>
      <c r="G363" s="164">
        <f>_xlfn.FLOOR.MATH(((C363-E363)*10), 1)</f>
        <v>0</v>
      </c>
      <c r="H363" s="161" t="s">
        <v>2240</v>
      </c>
      <c r="I363" s="164">
        <f>((C363-E363)*10-G363)*10</f>
        <v>0</v>
      </c>
      <c r="J363" s="161" t="s">
        <v>2239</v>
      </c>
      <c r="K363" s="163">
        <f>_xlfn.FLOOR.MATH(C363/'[1]Mark Conv'!$E$5,0.01)</f>
        <v>2.4</v>
      </c>
      <c r="L363" s="128"/>
      <c r="M363" s="128"/>
      <c r="N363" s="128"/>
      <c r="O363" s="128"/>
      <c r="P363" s="128"/>
      <c r="Q363" s="128"/>
      <c r="R363" s="128"/>
      <c r="S363" s="128"/>
      <c r="T363" s="128"/>
    </row>
    <row r="364" spans="1:20" x14ac:dyDescent="0.25">
      <c r="A364" s="161" t="str">
        <f>'[1]Magic Number Crunch'!A363</f>
        <v>Lamannian Oak Focus</v>
      </c>
      <c r="B364" s="162">
        <f>'[1]Magic Number Crunch'!L363</f>
        <v>60</v>
      </c>
      <c r="C364" s="163">
        <f>B364*$N$6*$N$11</f>
        <v>60</v>
      </c>
      <c r="D364" s="161" t="s">
        <v>2242</v>
      </c>
      <c r="E364" s="164">
        <f>_xlfn.FLOOR.MATH(C364,1)</f>
        <v>60</v>
      </c>
      <c r="F364" s="161" t="s">
        <v>2241</v>
      </c>
      <c r="G364" s="164">
        <f>_xlfn.FLOOR.MATH(((C364-E364)*10), 1)</f>
        <v>0</v>
      </c>
      <c r="H364" s="161" t="s">
        <v>2240</v>
      </c>
      <c r="I364" s="164">
        <f>((C364-E364)*10-G364)*10</f>
        <v>0</v>
      </c>
      <c r="J364" s="161" t="s">
        <v>2239</v>
      </c>
      <c r="K364" s="163">
        <f>_xlfn.FLOOR.MATH(C364/'[1]Mark Conv'!$E$5,0.01)</f>
        <v>2.4</v>
      </c>
      <c r="L364" s="128"/>
      <c r="M364" s="128"/>
      <c r="N364" s="128"/>
      <c r="O364" s="128"/>
      <c r="P364" s="128"/>
      <c r="Q364" s="128"/>
      <c r="R364" s="128"/>
      <c r="S364" s="128"/>
      <c r="T364" s="128"/>
    </row>
    <row r="365" spans="1:20" x14ac:dyDescent="0.25">
      <c r="A365" s="161" t="str">
        <f>'[1]Magic Number Crunch'!A364</f>
        <v>Lamannian Oak Focus</v>
      </c>
      <c r="B365" s="162">
        <f>'[1]Magic Number Crunch'!L364</f>
        <v>60</v>
      </c>
      <c r="C365" s="163">
        <f>B365*$N$6*$N$11</f>
        <v>60</v>
      </c>
      <c r="D365" s="161" t="s">
        <v>2242</v>
      </c>
      <c r="E365" s="164">
        <f>_xlfn.FLOOR.MATH(C365,1)</f>
        <v>60</v>
      </c>
      <c r="F365" s="161" t="s">
        <v>2241</v>
      </c>
      <c r="G365" s="164">
        <f>_xlfn.FLOOR.MATH(((C365-E365)*10), 1)</f>
        <v>0</v>
      </c>
      <c r="H365" s="161" t="s">
        <v>2240</v>
      </c>
      <c r="I365" s="164">
        <f>((C365-E365)*10-G365)*10</f>
        <v>0</v>
      </c>
      <c r="J365" s="161" t="s">
        <v>2239</v>
      </c>
      <c r="K365" s="163">
        <f>_xlfn.FLOOR.MATH(C365/'[1]Mark Conv'!$E$5,0.01)</f>
        <v>2.4</v>
      </c>
      <c r="L365" s="128"/>
      <c r="M365" s="128"/>
      <c r="N365" s="128"/>
      <c r="O365" s="128"/>
      <c r="P365" s="128"/>
      <c r="Q365" s="128"/>
      <c r="R365" s="128"/>
      <c r="S365" s="128"/>
      <c r="T365" s="128"/>
    </row>
    <row r="366" spans="1:20" x14ac:dyDescent="0.25">
      <c r="A366" s="161" t="str">
        <f>'[1]Magic Number Crunch'!A365</f>
        <v>Lantern Of Revealing</v>
      </c>
      <c r="B366" s="162">
        <f>'[1]Magic Number Crunch'!L365</f>
        <v>2750</v>
      </c>
      <c r="C366" s="163">
        <f>B366*$N$6*$N$11</f>
        <v>2750</v>
      </c>
      <c r="D366" s="161" t="s">
        <v>2242</v>
      </c>
      <c r="E366" s="164">
        <f>_xlfn.FLOOR.MATH(C366,1)</f>
        <v>2750</v>
      </c>
      <c r="F366" s="161" t="s">
        <v>2241</v>
      </c>
      <c r="G366" s="164">
        <f>_xlfn.FLOOR.MATH(((C366-E366)*10), 1)</f>
        <v>0</v>
      </c>
      <c r="H366" s="161" t="s">
        <v>2240</v>
      </c>
      <c r="I366" s="164">
        <f>((C366-E366)*10-G366)*10</f>
        <v>0</v>
      </c>
      <c r="J366" s="161" t="s">
        <v>2239</v>
      </c>
      <c r="K366" s="163">
        <f>_xlfn.FLOOR.MATH(C366/'[1]Mark Conv'!$E$5,0.01)</f>
        <v>110</v>
      </c>
      <c r="L366" s="128"/>
      <c r="M366" s="128"/>
      <c r="N366" s="128"/>
      <c r="O366" s="128"/>
      <c r="P366" s="128"/>
      <c r="Q366" s="128"/>
      <c r="R366" s="128"/>
      <c r="S366" s="128"/>
      <c r="T366" s="128"/>
    </row>
    <row r="367" spans="1:20" x14ac:dyDescent="0.25">
      <c r="A367" s="161" t="str">
        <f>'[1]Magic Number Crunch'!A366</f>
        <v>Lantern of Tracking</v>
      </c>
      <c r="B367" s="162">
        <f>'[1]Magic Number Crunch'!L366</f>
        <v>60</v>
      </c>
      <c r="C367" s="163">
        <f>B367*$N$6*$N$11</f>
        <v>60</v>
      </c>
      <c r="D367" s="161" t="s">
        <v>2242</v>
      </c>
      <c r="E367" s="164">
        <f>_xlfn.FLOOR.MATH(C367,1)</f>
        <v>60</v>
      </c>
      <c r="F367" s="161" t="s">
        <v>2241</v>
      </c>
      <c r="G367" s="164">
        <f>_xlfn.FLOOR.MATH(((C367-E367)*10), 1)</f>
        <v>0</v>
      </c>
      <c r="H367" s="161" t="s">
        <v>2240</v>
      </c>
      <c r="I367" s="164">
        <f>((C367-E367)*10-G367)*10</f>
        <v>0</v>
      </c>
      <c r="J367" s="161" t="s">
        <v>2239</v>
      </c>
      <c r="K367" s="163">
        <f>_xlfn.FLOOR.MATH(C367/'[1]Mark Conv'!$E$5,0.01)</f>
        <v>2.4</v>
      </c>
      <c r="L367" s="128"/>
      <c r="M367" s="128"/>
      <c r="N367" s="128"/>
      <c r="O367" s="128"/>
      <c r="P367" s="128"/>
      <c r="Q367" s="128"/>
      <c r="R367" s="128"/>
      <c r="S367" s="128"/>
      <c r="T367" s="128"/>
    </row>
    <row r="368" spans="1:20" x14ac:dyDescent="0.25">
      <c r="A368" s="161" t="str">
        <f>'[1]Magic Number Crunch'!A367</f>
        <v>Last Stand Armor</v>
      </c>
      <c r="B368" s="162">
        <f>'[1]Magic Number Crunch'!L367</f>
        <v>18875.125</v>
      </c>
      <c r="C368" s="163">
        <f>B368*$N$6*$N$11</f>
        <v>18875.125</v>
      </c>
      <c r="D368" s="161" t="s">
        <v>2242</v>
      </c>
      <c r="E368" s="164">
        <f>_xlfn.FLOOR.MATH(C368,1)</f>
        <v>18875</v>
      </c>
      <c r="F368" s="161" t="s">
        <v>2241</v>
      </c>
      <c r="G368" s="164">
        <f>_xlfn.FLOOR.MATH(((C368-E368)*10), 1)</f>
        <v>1</v>
      </c>
      <c r="H368" s="161" t="s">
        <v>2240</v>
      </c>
      <c r="I368" s="164">
        <f>((C368-E368)*10-G368)*10</f>
        <v>2.5</v>
      </c>
      <c r="J368" s="161" t="s">
        <v>2239</v>
      </c>
      <c r="K368" s="163">
        <f>_xlfn.FLOOR.MATH(C368/'[1]Mark Conv'!$E$5,0.01)</f>
        <v>755</v>
      </c>
      <c r="L368" s="128"/>
      <c r="M368" s="128"/>
      <c r="N368" s="128"/>
      <c r="O368" s="128"/>
      <c r="P368" s="128"/>
      <c r="Q368" s="128"/>
      <c r="R368" s="128"/>
      <c r="S368" s="128"/>
      <c r="T368" s="128"/>
    </row>
    <row r="369" spans="1:20" x14ac:dyDescent="0.25">
      <c r="A369" s="161" t="str">
        <f>'[1]Magic Number Crunch'!A368</f>
        <v>Leather Golem Armor</v>
      </c>
      <c r="B369" s="162">
        <f>'[1]Magic Number Crunch'!L368</f>
        <v>6875.25</v>
      </c>
      <c r="C369" s="163">
        <f>B369*$N$6*$N$11</f>
        <v>6875.25</v>
      </c>
      <c r="D369" s="161" t="s">
        <v>2242</v>
      </c>
      <c r="E369" s="164">
        <f>_xlfn.FLOOR.MATH(C369,1)</f>
        <v>6875</v>
      </c>
      <c r="F369" s="161" t="s">
        <v>2241</v>
      </c>
      <c r="G369" s="164">
        <f>_xlfn.FLOOR.MATH(((C369-E369)*10), 1)</f>
        <v>2</v>
      </c>
      <c r="H369" s="161" t="s">
        <v>2240</v>
      </c>
      <c r="I369" s="164">
        <f>((C369-E369)*10-G369)*10</f>
        <v>5</v>
      </c>
      <c r="J369" s="161" t="s">
        <v>2239</v>
      </c>
      <c r="K369" s="163">
        <f>_xlfn.FLOOR.MATH(C369/'[1]Mark Conv'!$E$5,0.01)</f>
        <v>275.01</v>
      </c>
      <c r="L369" s="128"/>
      <c r="M369" s="128"/>
      <c r="N369" s="128"/>
      <c r="O369" s="128"/>
      <c r="P369" s="128"/>
      <c r="Q369" s="128"/>
      <c r="R369" s="128"/>
      <c r="S369" s="128"/>
      <c r="T369" s="128"/>
    </row>
    <row r="370" spans="1:20" x14ac:dyDescent="0.25">
      <c r="A370" s="161" t="str">
        <f>'[1]Magic Number Crunch'!A369</f>
        <v>Libram of Souls and Flesh</v>
      </c>
      <c r="B370" s="162">
        <f>'[1]Magic Number Crunch'!L369</f>
        <v>6875.25</v>
      </c>
      <c r="C370" s="163">
        <f>B370*$N$6*$N$11</f>
        <v>6875.25</v>
      </c>
      <c r="D370" s="161" t="s">
        <v>2242</v>
      </c>
      <c r="E370" s="164">
        <f>_xlfn.FLOOR.MATH(C370,1)</f>
        <v>6875</v>
      </c>
      <c r="F370" s="161" t="s">
        <v>2241</v>
      </c>
      <c r="G370" s="164">
        <f>_xlfn.FLOOR.MATH(((C370-E370)*10), 1)</f>
        <v>2</v>
      </c>
      <c r="H370" s="161" t="s">
        <v>2240</v>
      </c>
      <c r="I370" s="164">
        <f>((C370-E370)*10-G370)*10</f>
        <v>5</v>
      </c>
      <c r="J370" s="161" t="s">
        <v>2239</v>
      </c>
      <c r="K370" s="163">
        <f>_xlfn.FLOOR.MATH(C370/'[1]Mark Conv'!$E$5,0.01)</f>
        <v>275.01</v>
      </c>
      <c r="L370" s="128"/>
      <c r="M370" s="128"/>
      <c r="N370" s="128"/>
      <c r="O370" s="128"/>
      <c r="P370" s="128"/>
      <c r="Q370" s="128"/>
      <c r="R370" s="128"/>
      <c r="S370" s="128"/>
      <c r="T370" s="128"/>
    </row>
    <row r="371" spans="1:20" x14ac:dyDescent="0.25">
      <c r="A371" s="161" t="str">
        <f>'[1]Magic Number Crunch'!A370</f>
        <v>Lifewell Tattoo</v>
      </c>
      <c r="B371" s="162">
        <f>'[1]Magic Number Crunch'!L370</f>
        <v>6875.25</v>
      </c>
      <c r="C371" s="163">
        <f>B371*$N$6*$N$11</f>
        <v>6875.25</v>
      </c>
      <c r="D371" s="161" t="s">
        <v>2242</v>
      </c>
      <c r="E371" s="164">
        <f>_xlfn.FLOOR.MATH(C371,1)</f>
        <v>6875</v>
      </c>
      <c r="F371" s="161" t="s">
        <v>2241</v>
      </c>
      <c r="G371" s="164">
        <f>_xlfn.FLOOR.MATH(((C371-E371)*10), 1)</f>
        <v>2</v>
      </c>
      <c r="H371" s="161" t="s">
        <v>2240</v>
      </c>
      <c r="I371" s="164">
        <f>((C371-E371)*10-G371)*10</f>
        <v>5</v>
      </c>
      <c r="J371" s="161" t="s">
        <v>2239</v>
      </c>
      <c r="K371" s="163">
        <f>_xlfn.FLOOR.MATH(C371/'[1]Mark Conv'!$E$5,0.01)</f>
        <v>275.01</v>
      </c>
      <c r="L371" s="128"/>
      <c r="M371" s="128"/>
      <c r="N371" s="128"/>
      <c r="O371" s="128"/>
      <c r="P371" s="128"/>
      <c r="Q371" s="128"/>
      <c r="R371" s="128"/>
      <c r="S371" s="128"/>
      <c r="T371" s="128"/>
    </row>
    <row r="372" spans="1:20" x14ac:dyDescent="0.25">
      <c r="A372" s="161" t="str">
        <f>'[1]Magic Number Crunch'!A371</f>
        <v>Lightbringer</v>
      </c>
      <c r="B372" s="162">
        <f>'[1]Magic Number Crunch'!L371</f>
        <v>325.25</v>
      </c>
      <c r="C372" s="163">
        <f>B372*$N$6*$N$11</f>
        <v>325.25</v>
      </c>
      <c r="D372" s="161" t="s">
        <v>2242</v>
      </c>
      <c r="E372" s="164">
        <f>_xlfn.FLOOR.MATH(C372,1)</f>
        <v>325</v>
      </c>
      <c r="F372" s="161" t="s">
        <v>2241</v>
      </c>
      <c r="G372" s="164">
        <f>_xlfn.FLOOR.MATH(((C372-E372)*10), 1)</f>
        <v>2</v>
      </c>
      <c r="H372" s="161" t="s">
        <v>2240</v>
      </c>
      <c r="I372" s="164">
        <f>((C372-E372)*10-G372)*10</f>
        <v>5</v>
      </c>
      <c r="J372" s="161" t="s">
        <v>2239</v>
      </c>
      <c r="K372" s="163">
        <f>_xlfn.FLOOR.MATH(C372/'[1]Mark Conv'!$E$5,0.01)</f>
        <v>13.01</v>
      </c>
      <c r="L372" s="128"/>
      <c r="M372" s="128"/>
      <c r="N372" s="128"/>
      <c r="O372" s="128"/>
      <c r="P372" s="128"/>
      <c r="Q372" s="128"/>
      <c r="R372" s="128"/>
      <c r="S372" s="128"/>
      <c r="T372" s="128"/>
    </row>
    <row r="373" spans="1:20" x14ac:dyDescent="0.25">
      <c r="A373" s="161" t="str">
        <f>'[1]Magic Number Crunch'!A372</f>
        <v>Living Armor</v>
      </c>
      <c r="B373" s="162">
        <f>'[1]Magic Number Crunch'!L372</f>
        <v>20375.125</v>
      </c>
      <c r="C373" s="163">
        <f>B373*$N$6*$N$11</f>
        <v>20375.125</v>
      </c>
      <c r="D373" s="161" t="s">
        <v>2242</v>
      </c>
      <c r="E373" s="164">
        <f>_xlfn.FLOOR.MATH(C373,1)</f>
        <v>20375</v>
      </c>
      <c r="F373" s="161" t="s">
        <v>2241</v>
      </c>
      <c r="G373" s="164">
        <f>_xlfn.FLOOR.MATH(((C373-E373)*10), 1)</f>
        <v>1</v>
      </c>
      <c r="H373" s="161" t="s">
        <v>2240</v>
      </c>
      <c r="I373" s="164">
        <f>((C373-E373)*10-G373)*10</f>
        <v>2.5</v>
      </c>
      <c r="J373" s="161" t="s">
        <v>2239</v>
      </c>
      <c r="K373" s="163">
        <f>_xlfn.FLOOR.MATH(C373/'[1]Mark Conv'!$E$5,0.01)</f>
        <v>815</v>
      </c>
      <c r="L373" s="128"/>
      <c r="M373" s="128"/>
      <c r="N373" s="128"/>
      <c r="O373" s="128"/>
      <c r="P373" s="128"/>
      <c r="Q373" s="128"/>
      <c r="R373" s="128"/>
      <c r="S373" s="128"/>
      <c r="T373" s="128"/>
    </row>
    <row r="374" spans="1:20" x14ac:dyDescent="0.25">
      <c r="A374" s="161" t="str">
        <f>'[1]Magic Number Crunch'!A373</f>
        <v>Living Gloves</v>
      </c>
      <c r="B374" s="162">
        <f>'[1]Magic Number Crunch'!L373</f>
        <v>412.625</v>
      </c>
      <c r="C374" s="163">
        <f>B374*$N$6*$N$11</f>
        <v>412.625</v>
      </c>
      <c r="D374" s="161" t="s">
        <v>2242</v>
      </c>
      <c r="E374" s="164">
        <f>_xlfn.FLOOR.MATH(C374,1)</f>
        <v>412</v>
      </c>
      <c r="F374" s="161" t="s">
        <v>2241</v>
      </c>
      <c r="G374" s="164">
        <f>_xlfn.FLOOR.MATH(((C374-E374)*10), 1)</f>
        <v>6</v>
      </c>
      <c r="H374" s="161" t="s">
        <v>2240</v>
      </c>
      <c r="I374" s="164">
        <f>((C374-E374)*10-G374)*10</f>
        <v>2.5</v>
      </c>
      <c r="J374" s="161" t="s">
        <v>2239</v>
      </c>
      <c r="K374" s="163">
        <f>_xlfn.FLOOR.MATH(C374/'[1]Mark Conv'!$E$5,0.01)</f>
        <v>16.5</v>
      </c>
      <c r="L374" s="128"/>
      <c r="M374" s="128"/>
      <c r="N374" s="128"/>
      <c r="O374" s="128"/>
      <c r="P374" s="128"/>
      <c r="Q374" s="128"/>
      <c r="R374" s="128"/>
      <c r="S374" s="128"/>
      <c r="T374" s="128"/>
    </row>
    <row r="375" spans="1:20" x14ac:dyDescent="0.25">
      <c r="A375" s="161" t="str">
        <f>'[1]Magic Number Crunch'!A374</f>
        <v>Loadstone</v>
      </c>
      <c r="B375" s="162">
        <f>'[1]Magic Number Crunch'!L374</f>
        <v>3512.625</v>
      </c>
      <c r="C375" s="163">
        <f>B375*$N$6*$N$11</f>
        <v>3512.625</v>
      </c>
      <c r="D375" s="161" t="s">
        <v>2242</v>
      </c>
      <c r="E375" s="164">
        <f>_xlfn.FLOOR.MATH(C375,1)</f>
        <v>3512</v>
      </c>
      <c r="F375" s="161" t="s">
        <v>2241</v>
      </c>
      <c r="G375" s="164">
        <f>_xlfn.FLOOR.MATH(((C375-E375)*10), 1)</f>
        <v>6</v>
      </c>
      <c r="H375" s="161" t="s">
        <v>2240</v>
      </c>
      <c r="I375" s="164">
        <f>((C375-E375)*10-G375)*10</f>
        <v>2.5</v>
      </c>
      <c r="J375" s="161" t="s">
        <v>2239</v>
      </c>
      <c r="K375" s="163">
        <f>_xlfn.FLOOR.MATH(C375/'[1]Mark Conv'!$E$5,0.01)</f>
        <v>140.5</v>
      </c>
      <c r="L375" s="128"/>
      <c r="M375" s="128"/>
      <c r="N375" s="128"/>
      <c r="O375" s="128"/>
      <c r="P375" s="128"/>
      <c r="Q375" s="128"/>
      <c r="R375" s="128"/>
      <c r="S375" s="128"/>
      <c r="T375" s="128"/>
    </row>
    <row r="376" spans="1:20" x14ac:dyDescent="0.25">
      <c r="A376" s="161" t="str">
        <f>'[1]Magic Number Crunch'!A375</f>
        <v>Lock Of Trickery</v>
      </c>
      <c r="B376" s="162">
        <f>'[1]Magic Number Crunch'!L375</f>
        <v>55</v>
      </c>
      <c r="C376" s="163">
        <f>B376*$N$6*$N$11</f>
        <v>55</v>
      </c>
      <c r="D376" s="161" t="s">
        <v>2242</v>
      </c>
      <c r="E376" s="164">
        <f>_xlfn.FLOOR.MATH(C376,1)</f>
        <v>55</v>
      </c>
      <c r="F376" s="161" t="s">
        <v>2241</v>
      </c>
      <c r="G376" s="164">
        <f>_xlfn.FLOOR.MATH(((C376-E376)*10), 1)</f>
        <v>0</v>
      </c>
      <c r="H376" s="161" t="s">
        <v>2240</v>
      </c>
      <c r="I376" s="164">
        <f>((C376-E376)*10-G376)*10</f>
        <v>0</v>
      </c>
      <c r="J376" s="161" t="s">
        <v>2239</v>
      </c>
      <c r="K376" s="163">
        <f>_xlfn.FLOOR.MATH(C376/'[1]Mark Conv'!$E$5,0.01)</f>
        <v>2.2000000000000002</v>
      </c>
      <c r="L376" s="128"/>
      <c r="M376" s="128"/>
      <c r="N376" s="128"/>
      <c r="O376" s="128"/>
      <c r="P376" s="128"/>
      <c r="Q376" s="128"/>
      <c r="R376" s="128"/>
      <c r="S376" s="128"/>
      <c r="T376" s="128"/>
    </row>
    <row r="377" spans="1:20" x14ac:dyDescent="0.25">
      <c r="A377" s="161" t="str">
        <f>'[1]Magic Number Crunch'!A376</f>
        <v>Lord's Ensemble</v>
      </c>
      <c r="B377" s="162">
        <f>'[1]Magic Number Crunch'!L376</f>
        <v>5937.625</v>
      </c>
      <c r="C377" s="163">
        <f>B377*$N$6*$N$11</f>
        <v>5937.625</v>
      </c>
      <c r="D377" s="161" t="s">
        <v>2242</v>
      </c>
      <c r="E377" s="164">
        <f>_xlfn.FLOOR.MATH(C377,1)</f>
        <v>5937</v>
      </c>
      <c r="F377" s="161" t="s">
        <v>2241</v>
      </c>
      <c r="G377" s="164">
        <f>_xlfn.FLOOR.MATH(((C377-E377)*10), 1)</f>
        <v>6</v>
      </c>
      <c r="H377" s="161" t="s">
        <v>2240</v>
      </c>
      <c r="I377" s="164">
        <f>((C377-E377)*10-G377)*10</f>
        <v>2.5</v>
      </c>
      <c r="J377" s="161" t="s">
        <v>2239</v>
      </c>
      <c r="K377" s="163">
        <f>_xlfn.FLOOR.MATH(C377/'[1]Mark Conv'!$E$5,0.01)</f>
        <v>237.5</v>
      </c>
      <c r="L377" s="128"/>
      <c r="M377" s="128"/>
      <c r="N377" s="128"/>
      <c r="O377" s="128"/>
      <c r="P377" s="128"/>
      <c r="Q377" s="128"/>
      <c r="R377" s="128"/>
      <c r="S377" s="128"/>
      <c r="T377" s="128"/>
    </row>
    <row r="378" spans="1:20" x14ac:dyDescent="0.25">
      <c r="A378" s="161" t="str">
        <f>'[1]Magic Number Crunch'!A377</f>
        <v>Lost Crown Of Besilmer</v>
      </c>
      <c r="B378" s="162">
        <f>'[1]Magic Number Crunch'!L377</f>
        <v>67750.25</v>
      </c>
      <c r="C378" s="163">
        <f>B378*$N$6*$N$11</f>
        <v>67750.25</v>
      </c>
      <c r="D378" s="161" t="s">
        <v>2242</v>
      </c>
      <c r="E378" s="164">
        <f>_xlfn.FLOOR.MATH(C378,1)</f>
        <v>67750</v>
      </c>
      <c r="F378" s="161" t="s">
        <v>2241</v>
      </c>
      <c r="G378" s="164">
        <f>_xlfn.FLOOR.MATH(((C378-E378)*10), 1)</f>
        <v>2</v>
      </c>
      <c r="H378" s="161" t="s">
        <v>2240</v>
      </c>
      <c r="I378" s="164">
        <f>((C378-E378)*10-G378)*10</f>
        <v>5</v>
      </c>
      <c r="J378" s="161" t="s">
        <v>2239</v>
      </c>
      <c r="K378" s="163">
        <f>_xlfn.FLOOR.MATH(C378/'[1]Mark Conv'!$E$5,0.01)</f>
        <v>2710.01</v>
      </c>
      <c r="L378" s="128"/>
      <c r="M378" s="128"/>
      <c r="N378" s="128"/>
      <c r="O378" s="128"/>
      <c r="P378" s="128"/>
      <c r="Q378" s="128"/>
      <c r="R378" s="128"/>
      <c r="S378" s="128"/>
      <c r="T378" s="128"/>
    </row>
    <row r="379" spans="1:20" x14ac:dyDescent="0.25">
      <c r="A379" s="161" t="str">
        <f>'[1]Magic Number Crunch'!A378</f>
        <v>Luck Blade</v>
      </c>
      <c r="B379" s="162">
        <f>'[1]Magic Number Crunch'!L378</f>
        <v>106250.25</v>
      </c>
      <c r="C379" s="163">
        <f>B379*$N$6*$N$11</f>
        <v>106250.25</v>
      </c>
      <c r="D379" s="161" t="s">
        <v>2242</v>
      </c>
      <c r="E379" s="164">
        <f>_xlfn.FLOOR.MATH(C379,1)</f>
        <v>106250</v>
      </c>
      <c r="F379" s="161" t="s">
        <v>2241</v>
      </c>
      <c r="G379" s="164">
        <f>_xlfn.FLOOR.MATH(((C379-E379)*10), 1)</f>
        <v>2</v>
      </c>
      <c r="H379" s="161" t="s">
        <v>2240</v>
      </c>
      <c r="I379" s="164">
        <f>((C379-E379)*10-G379)*10</f>
        <v>5</v>
      </c>
      <c r="J379" s="161" t="s">
        <v>2239</v>
      </c>
      <c r="K379" s="163">
        <f>_xlfn.FLOOR.MATH(C379/'[1]Mark Conv'!$E$5,0.01)</f>
        <v>4250.01</v>
      </c>
      <c r="L379" s="128"/>
      <c r="M379" s="128"/>
      <c r="N379" s="128"/>
      <c r="O379" s="128"/>
      <c r="P379" s="128"/>
      <c r="Q379" s="128"/>
      <c r="R379" s="128"/>
      <c r="S379" s="128"/>
      <c r="T379" s="128"/>
    </row>
    <row r="380" spans="1:20" x14ac:dyDescent="0.25">
      <c r="A380" s="161" t="str">
        <f>'[1]Magic Number Crunch'!A379</f>
        <v>Luxon Beacon</v>
      </c>
      <c r="B380" s="162">
        <f>'[1]Magic Number Crunch'!L379</f>
        <v>73750.25</v>
      </c>
      <c r="C380" s="163">
        <f>B380*$N$6*$N$11</f>
        <v>73750.25</v>
      </c>
      <c r="D380" s="161" t="s">
        <v>2242</v>
      </c>
      <c r="E380" s="164">
        <f>_xlfn.FLOOR.MATH(C380,1)</f>
        <v>73750</v>
      </c>
      <c r="F380" s="161" t="s">
        <v>2241</v>
      </c>
      <c r="G380" s="164">
        <f>_xlfn.FLOOR.MATH(((C380-E380)*10), 1)</f>
        <v>2</v>
      </c>
      <c r="H380" s="161" t="s">
        <v>2240</v>
      </c>
      <c r="I380" s="164">
        <f>((C380-E380)*10-G380)*10</f>
        <v>5</v>
      </c>
      <c r="J380" s="161" t="s">
        <v>2239</v>
      </c>
      <c r="K380" s="163">
        <f>_xlfn.FLOOR.MATH(C380/'[1]Mark Conv'!$E$5,0.01)</f>
        <v>2950.01</v>
      </c>
      <c r="L380" s="128"/>
      <c r="M380" s="128"/>
      <c r="N380" s="128"/>
      <c r="O380" s="128"/>
      <c r="P380" s="128"/>
      <c r="Q380" s="128"/>
      <c r="R380" s="128"/>
      <c r="S380" s="128"/>
      <c r="T380" s="128"/>
    </row>
    <row r="381" spans="1:20" x14ac:dyDescent="0.25">
      <c r="A381" s="161" t="str">
        <f>'[1]Magic Number Crunch'!A380</f>
        <v>Lyre of Building</v>
      </c>
      <c r="B381" s="162">
        <f>'[1]Magic Number Crunch'!L380</f>
        <v>6875.25</v>
      </c>
      <c r="C381" s="163">
        <f>B381*$N$6*$N$11</f>
        <v>6875.25</v>
      </c>
      <c r="D381" s="161" t="s">
        <v>2242</v>
      </c>
      <c r="E381" s="164">
        <f>_xlfn.FLOOR.MATH(C381,1)</f>
        <v>6875</v>
      </c>
      <c r="F381" s="161" t="s">
        <v>2241</v>
      </c>
      <c r="G381" s="164">
        <f>_xlfn.FLOOR.MATH(((C381-E381)*10), 1)</f>
        <v>2</v>
      </c>
      <c r="H381" s="161" t="s">
        <v>2240</v>
      </c>
      <c r="I381" s="164">
        <f>((C381-E381)*10-G381)*10</f>
        <v>5</v>
      </c>
      <c r="J381" s="161" t="s">
        <v>2239</v>
      </c>
      <c r="K381" s="163">
        <f>_xlfn.FLOOR.MATH(C381/'[1]Mark Conv'!$E$5,0.01)</f>
        <v>275.01</v>
      </c>
      <c r="L381" s="128"/>
      <c r="M381" s="128"/>
      <c r="N381" s="128"/>
      <c r="O381" s="128"/>
      <c r="P381" s="128"/>
      <c r="Q381" s="128"/>
      <c r="R381" s="128"/>
      <c r="S381" s="128"/>
      <c r="T381" s="128"/>
    </row>
    <row r="382" spans="1:20" x14ac:dyDescent="0.25">
      <c r="A382" s="161" t="str">
        <f>'[1]Magic Number Crunch'!A381</f>
        <v>Mabaran Ebony Focus</v>
      </c>
      <c r="B382" s="162">
        <f>'[1]Magic Number Crunch'!L381</f>
        <v>60</v>
      </c>
      <c r="C382" s="163">
        <f>B382*$N$6*$N$11</f>
        <v>60</v>
      </c>
      <c r="D382" s="161" t="s">
        <v>2242</v>
      </c>
      <c r="E382" s="164">
        <f>_xlfn.FLOOR.MATH(C382,1)</f>
        <v>60</v>
      </c>
      <c r="F382" s="161" t="s">
        <v>2241</v>
      </c>
      <c r="G382" s="164">
        <f>_xlfn.FLOOR.MATH(((C382-E382)*10), 1)</f>
        <v>0</v>
      </c>
      <c r="H382" s="161" t="s">
        <v>2240</v>
      </c>
      <c r="I382" s="164">
        <f>((C382-E382)*10-G382)*10</f>
        <v>0</v>
      </c>
      <c r="J382" s="161" t="s">
        <v>2239</v>
      </c>
      <c r="K382" s="163">
        <f>_xlfn.FLOOR.MATH(C382/'[1]Mark Conv'!$E$5,0.01)</f>
        <v>2.4</v>
      </c>
      <c r="L382" s="128"/>
      <c r="M382" s="128"/>
      <c r="N382" s="128"/>
      <c r="O382" s="128"/>
      <c r="P382" s="128"/>
      <c r="Q382" s="128"/>
      <c r="R382" s="128"/>
      <c r="S382" s="128"/>
      <c r="T382" s="128"/>
    </row>
    <row r="383" spans="1:20" x14ac:dyDescent="0.25">
      <c r="A383" s="161" t="str">
        <f>'[1]Magic Number Crunch'!A382</f>
        <v>Mabaran Ebony Focus</v>
      </c>
      <c r="B383" s="162">
        <f>'[1]Magic Number Crunch'!L382</f>
        <v>60</v>
      </c>
      <c r="C383" s="163">
        <f>B383*$N$6*$N$11</f>
        <v>60</v>
      </c>
      <c r="D383" s="161" t="s">
        <v>2242</v>
      </c>
      <c r="E383" s="164">
        <f>_xlfn.FLOOR.MATH(C383,1)</f>
        <v>60</v>
      </c>
      <c r="F383" s="161" t="s">
        <v>2241</v>
      </c>
      <c r="G383" s="164">
        <f>_xlfn.FLOOR.MATH(((C383-E383)*10), 1)</f>
        <v>0</v>
      </c>
      <c r="H383" s="161" t="s">
        <v>2240</v>
      </c>
      <c r="I383" s="164">
        <f>((C383-E383)*10-G383)*10</f>
        <v>0</v>
      </c>
      <c r="J383" s="161" t="s">
        <v>2239</v>
      </c>
      <c r="K383" s="163">
        <f>_xlfn.FLOOR.MATH(C383/'[1]Mark Conv'!$E$5,0.01)</f>
        <v>2.4</v>
      </c>
      <c r="L383" s="128"/>
      <c r="M383" s="128"/>
      <c r="N383" s="128"/>
      <c r="O383" s="128"/>
      <c r="P383" s="128"/>
      <c r="Q383" s="128"/>
      <c r="R383" s="128"/>
      <c r="S383" s="128"/>
      <c r="T383" s="128"/>
    </row>
    <row r="384" spans="1:20" x14ac:dyDescent="0.25">
      <c r="A384" s="161" t="str">
        <f>'[1]Magic Number Crunch'!A383</f>
        <v>Mabaran Resonator</v>
      </c>
      <c r="B384" s="162">
        <f>'[1]Magic Number Crunch'!L383</f>
        <v>112500.5</v>
      </c>
      <c r="C384" s="163">
        <f>B384*$N$6*$N$11</f>
        <v>112500.5</v>
      </c>
      <c r="D384" s="161" t="s">
        <v>2242</v>
      </c>
      <c r="E384" s="164">
        <f>_xlfn.FLOOR.MATH(C384,1)</f>
        <v>112500</v>
      </c>
      <c r="F384" s="161" t="s">
        <v>2241</v>
      </c>
      <c r="G384" s="164">
        <f>_xlfn.FLOOR.MATH(((C384-E384)*10), 1)</f>
        <v>5</v>
      </c>
      <c r="H384" s="161" t="s">
        <v>2240</v>
      </c>
      <c r="I384" s="164">
        <f>((C384-E384)*10-G384)*10</f>
        <v>0</v>
      </c>
      <c r="J384" s="161" t="s">
        <v>2239</v>
      </c>
      <c r="K384" s="163">
        <f>_xlfn.FLOOR.MATH(C384/'[1]Mark Conv'!$E$5,0.01)</f>
        <v>4500.0200000000004</v>
      </c>
      <c r="L384" s="128"/>
      <c r="M384" s="128"/>
      <c r="N384" s="128"/>
      <c r="O384" s="128"/>
      <c r="P384" s="128"/>
      <c r="Q384" s="128"/>
      <c r="R384" s="128"/>
      <c r="S384" s="128"/>
      <c r="T384" s="128"/>
    </row>
    <row r="385" spans="1:20" x14ac:dyDescent="0.25">
      <c r="A385" s="161" t="str">
        <f>'[1]Magic Number Crunch'!A384</f>
        <v>Mabaran Resonator</v>
      </c>
      <c r="B385" s="162">
        <f>'[1]Magic Number Crunch'!L384</f>
        <v>112500.5</v>
      </c>
      <c r="C385" s="163">
        <f>B385*$N$6*$N$11</f>
        <v>112500.5</v>
      </c>
      <c r="D385" s="161" t="s">
        <v>2242</v>
      </c>
      <c r="E385" s="164">
        <f>_xlfn.FLOOR.MATH(C385,1)</f>
        <v>112500</v>
      </c>
      <c r="F385" s="161" t="s">
        <v>2241</v>
      </c>
      <c r="G385" s="164">
        <f>_xlfn.FLOOR.MATH(((C385-E385)*10), 1)</f>
        <v>5</v>
      </c>
      <c r="H385" s="161" t="s">
        <v>2240</v>
      </c>
      <c r="I385" s="164">
        <f>((C385-E385)*10-G385)*10</f>
        <v>0</v>
      </c>
      <c r="J385" s="161" t="s">
        <v>2239</v>
      </c>
      <c r="K385" s="163">
        <f>_xlfn.FLOOR.MATH(C385/'[1]Mark Conv'!$E$5,0.01)</f>
        <v>4500.0200000000004</v>
      </c>
      <c r="L385" s="128"/>
      <c r="M385" s="128"/>
      <c r="N385" s="128"/>
      <c r="O385" s="128"/>
      <c r="P385" s="128"/>
      <c r="Q385" s="128"/>
      <c r="R385" s="128"/>
      <c r="S385" s="128"/>
      <c r="T385" s="128"/>
    </row>
    <row r="386" spans="1:20" x14ac:dyDescent="0.25">
      <c r="A386" s="161" t="str">
        <f>'[1]Magic Number Crunch'!A385</f>
        <v>Mace Of Disruption</v>
      </c>
      <c r="B386" s="162">
        <f>'[1]Magic Number Crunch'!L385</f>
        <v>4875</v>
      </c>
      <c r="C386" s="163">
        <f>B386*$N$6*$N$11</f>
        <v>4875</v>
      </c>
      <c r="D386" s="161" t="s">
        <v>2242</v>
      </c>
      <c r="E386" s="164">
        <f>_xlfn.FLOOR.MATH(C386,1)</f>
        <v>4875</v>
      </c>
      <c r="F386" s="161" t="s">
        <v>2241</v>
      </c>
      <c r="G386" s="164">
        <f>_xlfn.FLOOR.MATH(((C386-E386)*10), 1)</f>
        <v>0</v>
      </c>
      <c r="H386" s="161" t="s">
        <v>2240</v>
      </c>
      <c r="I386" s="164">
        <f>((C386-E386)*10-G386)*10</f>
        <v>0</v>
      </c>
      <c r="J386" s="161" t="s">
        <v>2239</v>
      </c>
      <c r="K386" s="163">
        <f>_xlfn.FLOOR.MATH(C386/'[1]Mark Conv'!$E$5,0.01)</f>
        <v>195</v>
      </c>
      <c r="L386" s="128"/>
      <c r="M386" s="128"/>
      <c r="N386" s="128"/>
      <c r="O386" s="128"/>
      <c r="P386" s="128"/>
      <c r="Q386" s="128"/>
      <c r="R386" s="128"/>
      <c r="S386" s="128"/>
      <c r="T386" s="128"/>
    </row>
    <row r="387" spans="1:20" x14ac:dyDescent="0.25">
      <c r="A387" s="161" t="str">
        <f>'[1]Magic Number Crunch'!A386</f>
        <v>Mace Of Smiting</v>
      </c>
      <c r="B387" s="162">
        <f>'[1]Magic Number Crunch'!L386</f>
        <v>4500</v>
      </c>
      <c r="C387" s="163">
        <f>B387*$N$6*$N$11</f>
        <v>4500</v>
      </c>
      <c r="D387" s="161" t="s">
        <v>2242</v>
      </c>
      <c r="E387" s="164">
        <f>_xlfn.FLOOR.MATH(C387,1)</f>
        <v>4500</v>
      </c>
      <c r="F387" s="161" t="s">
        <v>2241</v>
      </c>
      <c r="G387" s="164">
        <f>_xlfn.FLOOR.MATH(((C387-E387)*10), 1)</f>
        <v>0</v>
      </c>
      <c r="H387" s="161" t="s">
        <v>2240</v>
      </c>
      <c r="I387" s="164">
        <f>((C387-E387)*10-G387)*10</f>
        <v>0</v>
      </c>
      <c r="J387" s="161" t="s">
        <v>2239</v>
      </c>
      <c r="K387" s="163">
        <f>_xlfn.FLOOR.MATH(C387/'[1]Mark Conv'!$E$5,0.01)</f>
        <v>180</v>
      </c>
      <c r="L387" s="128"/>
      <c r="M387" s="128"/>
      <c r="N387" s="128"/>
      <c r="O387" s="128"/>
      <c r="P387" s="128"/>
      <c r="Q387" s="128"/>
      <c r="R387" s="128"/>
      <c r="S387" s="128"/>
      <c r="T387" s="128"/>
    </row>
    <row r="388" spans="1:20" x14ac:dyDescent="0.25">
      <c r="A388" s="161" t="str">
        <f>'[1]Magic Number Crunch'!A387</f>
        <v>Mace Of Terror</v>
      </c>
      <c r="B388" s="162">
        <f>'[1]Magic Number Crunch'!L387</f>
        <v>5750</v>
      </c>
      <c r="C388" s="163">
        <f>B388*$N$6*$N$11</f>
        <v>5750</v>
      </c>
      <c r="D388" s="161" t="s">
        <v>2242</v>
      </c>
      <c r="E388" s="164">
        <f>_xlfn.FLOOR.MATH(C388,1)</f>
        <v>5750</v>
      </c>
      <c r="F388" s="161" t="s">
        <v>2241</v>
      </c>
      <c r="G388" s="164">
        <f>_xlfn.FLOOR.MATH(((C388-E388)*10), 1)</f>
        <v>0</v>
      </c>
      <c r="H388" s="161" t="s">
        <v>2240</v>
      </c>
      <c r="I388" s="164">
        <f>((C388-E388)*10-G388)*10</f>
        <v>0</v>
      </c>
      <c r="J388" s="161" t="s">
        <v>2239</v>
      </c>
      <c r="K388" s="163">
        <f>_xlfn.FLOOR.MATH(C388/'[1]Mark Conv'!$E$5,0.01)</f>
        <v>230</v>
      </c>
      <c r="L388" s="128"/>
      <c r="M388" s="128"/>
      <c r="N388" s="128"/>
      <c r="O388" s="128"/>
      <c r="P388" s="128"/>
      <c r="Q388" s="128"/>
      <c r="R388" s="128"/>
      <c r="S388" s="128"/>
      <c r="T388" s="128"/>
    </row>
    <row r="389" spans="1:20" x14ac:dyDescent="0.25">
      <c r="A389" s="161" t="str">
        <f>'[1]Magic Number Crunch'!A388</f>
        <v>Mantle Of Spell Resistance</v>
      </c>
      <c r="B389" s="162">
        <f>'[1]Magic Number Crunch'!L388</f>
        <v>17100</v>
      </c>
      <c r="C389" s="163">
        <f>B389*$N$6*$N$11</f>
        <v>17100</v>
      </c>
      <c r="D389" s="161" t="s">
        <v>2242</v>
      </c>
      <c r="E389" s="164">
        <f>_xlfn.FLOOR.MATH(C389,1)</f>
        <v>17100</v>
      </c>
      <c r="F389" s="161" t="s">
        <v>2241</v>
      </c>
      <c r="G389" s="164">
        <f>_xlfn.FLOOR.MATH(((C389-E389)*10), 1)</f>
        <v>0</v>
      </c>
      <c r="H389" s="161" t="s">
        <v>2240</v>
      </c>
      <c r="I389" s="164">
        <f>((C389-E389)*10-G389)*10</f>
        <v>0</v>
      </c>
      <c r="J389" s="161" t="s">
        <v>2239</v>
      </c>
      <c r="K389" s="163">
        <f>_xlfn.FLOOR.MATH(C389/'[1]Mark Conv'!$E$5,0.01)</f>
        <v>684</v>
      </c>
      <c r="L389" s="128"/>
      <c r="M389" s="128"/>
      <c r="N389" s="128"/>
      <c r="O389" s="128"/>
      <c r="P389" s="128"/>
      <c r="Q389" s="128"/>
      <c r="R389" s="128"/>
      <c r="S389" s="128"/>
      <c r="T389" s="128"/>
    </row>
    <row r="390" spans="1:20" x14ac:dyDescent="0.25">
      <c r="A390" s="161" t="str">
        <f>'[1]Magic Number Crunch'!A389</f>
        <v>Manual Of Bodily Health</v>
      </c>
      <c r="B390" s="162">
        <f>'[1]Magic Number Crunch'!L389</f>
        <v>33625.125</v>
      </c>
      <c r="C390" s="163">
        <f>B390*$N$6*$N$11</f>
        <v>33625.125</v>
      </c>
      <c r="D390" s="161" t="s">
        <v>2242</v>
      </c>
      <c r="E390" s="164">
        <f>_xlfn.FLOOR.MATH(C390,1)</f>
        <v>33625</v>
      </c>
      <c r="F390" s="161" t="s">
        <v>2241</v>
      </c>
      <c r="G390" s="164">
        <f>_xlfn.FLOOR.MATH(((C390-E390)*10), 1)</f>
        <v>1</v>
      </c>
      <c r="H390" s="161" t="s">
        <v>2240</v>
      </c>
      <c r="I390" s="164">
        <f>((C390-E390)*10-G390)*10</f>
        <v>2.5</v>
      </c>
      <c r="J390" s="161" t="s">
        <v>2239</v>
      </c>
      <c r="K390" s="163">
        <f>_xlfn.FLOOR.MATH(C390/'[1]Mark Conv'!$E$5,0.01)</f>
        <v>1345</v>
      </c>
      <c r="L390" s="128"/>
      <c r="M390" s="128"/>
      <c r="N390" s="128"/>
      <c r="O390" s="128"/>
      <c r="P390" s="128"/>
      <c r="Q390" s="128"/>
      <c r="R390" s="128"/>
      <c r="S390" s="128"/>
      <c r="T390" s="128"/>
    </row>
    <row r="391" spans="1:20" x14ac:dyDescent="0.25">
      <c r="A391" s="161" t="str">
        <f>'[1]Magic Number Crunch'!A390</f>
        <v>Manual Of Gainful Exercise</v>
      </c>
      <c r="B391" s="162">
        <f>'[1]Magic Number Crunch'!L390</f>
        <v>33625.125</v>
      </c>
      <c r="C391" s="163">
        <f>B391*$N$6*$N$11</f>
        <v>33625.125</v>
      </c>
      <c r="D391" s="161" t="s">
        <v>2242</v>
      </c>
      <c r="E391" s="164">
        <f>_xlfn.FLOOR.MATH(C391,1)</f>
        <v>33625</v>
      </c>
      <c r="F391" s="161" t="s">
        <v>2241</v>
      </c>
      <c r="G391" s="164">
        <f>_xlfn.FLOOR.MATH(((C391-E391)*10), 1)</f>
        <v>1</v>
      </c>
      <c r="H391" s="161" t="s">
        <v>2240</v>
      </c>
      <c r="I391" s="164">
        <f>((C391-E391)*10-G391)*10</f>
        <v>2.5</v>
      </c>
      <c r="J391" s="161" t="s">
        <v>2239</v>
      </c>
      <c r="K391" s="163">
        <f>_xlfn.FLOOR.MATH(C391/'[1]Mark Conv'!$E$5,0.01)</f>
        <v>1345</v>
      </c>
      <c r="L391" s="128"/>
      <c r="M391" s="128"/>
      <c r="N391" s="128"/>
      <c r="O391" s="128"/>
      <c r="P391" s="128"/>
      <c r="Q391" s="128"/>
      <c r="R391" s="128"/>
      <c r="S391" s="128"/>
      <c r="T391" s="128"/>
    </row>
    <row r="392" spans="1:20" x14ac:dyDescent="0.25">
      <c r="A392" s="161" t="str">
        <f>'[1]Magic Number Crunch'!A391</f>
        <v>Manual Of Golems</v>
      </c>
      <c r="B392" s="162">
        <f>'[1]Magic Number Crunch'!L391</f>
        <v>26625.125</v>
      </c>
      <c r="C392" s="163">
        <f>B392*$N$6*$N$11</f>
        <v>26625.125</v>
      </c>
      <c r="D392" s="161" t="s">
        <v>2242</v>
      </c>
      <c r="E392" s="164">
        <f>_xlfn.FLOOR.MATH(C392,1)</f>
        <v>26625</v>
      </c>
      <c r="F392" s="161" t="s">
        <v>2241</v>
      </c>
      <c r="G392" s="164">
        <f>_xlfn.FLOOR.MATH(((C392-E392)*10), 1)</f>
        <v>1</v>
      </c>
      <c r="H392" s="161" t="s">
        <v>2240</v>
      </c>
      <c r="I392" s="164">
        <f>((C392-E392)*10-G392)*10</f>
        <v>2.5</v>
      </c>
      <c r="J392" s="161" t="s">
        <v>2239</v>
      </c>
      <c r="K392" s="163">
        <f>_xlfn.FLOOR.MATH(C392/'[1]Mark Conv'!$E$5,0.01)</f>
        <v>1065</v>
      </c>
      <c r="L392" s="128"/>
      <c r="M392" s="128"/>
      <c r="N392" s="128"/>
      <c r="O392" s="128"/>
      <c r="P392" s="128"/>
      <c r="Q392" s="128"/>
      <c r="R392" s="128"/>
      <c r="S392" s="128"/>
      <c r="T392" s="128"/>
    </row>
    <row r="393" spans="1:20" x14ac:dyDescent="0.25">
      <c r="A393" s="161" t="str">
        <f>'[1]Magic Number Crunch'!A392</f>
        <v>Manual Of Quickness Of Action</v>
      </c>
      <c r="B393" s="162">
        <f>'[1]Magic Number Crunch'!L392</f>
        <v>33625.125</v>
      </c>
      <c r="C393" s="163">
        <f>B393*$N$6*$N$11</f>
        <v>33625.125</v>
      </c>
      <c r="D393" s="161" t="s">
        <v>2242</v>
      </c>
      <c r="E393" s="164">
        <f>_xlfn.FLOOR.MATH(C393,1)</f>
        <v>33625</v>
      </c>
      <c r="F393" s="161" t="s">
        <v>2241</v>
      </c>
      <c r="G393" s="164">
        <f>_xlfn.FLOOR.MATH(((C393-E393)*10), 1)</f>
        <v>1</v>
      </c>
      <c r="H393" s="161" t="s">
        <v>2240</v>
      </c>
      <c r="I393" s="164">
        <f>((C393-E393)*10-G393)*10</f>
        <v>2.5</v>
      </c>
      <c r="J393" s="161" t="s">
        <v>2239</v>
      </c>
      <c r="K393" s="163">
        <f>_xlfn.FLOOR.MATH(C393/'[1]Mark Conv'!$E$5,0.01)</f>
        <v>1345</v>
      </c>
      <c r="L393" s="128"/>
      <c r="M393" s="128"/>
      <c r="N393" s="128"/>
      <c r="O393" s="128"/>
      <c r="P393" s="128"/>
      <c r="Q393" s="128"/>
      <c r="R393" s="128"/>
      <c r="S393" s="128"/>
      <c r="T393" s="128"/>
    </row>
    <row r="394" spans="1:20" x14ac:dyDescent="0.25">
      <c r="A394" s="161" t="str">
        <f>'[1]Magic Number Crunch'!A393</f>
        <v>Mariner's Armor</v>
      </c>
      <c r="B394" s="162">
        <f>'[1]Magic Number Crunch'!L393</f>
        <v>950</v>
      </c>
      <c r="C394" s="163">
        <f>B394*$N$6*$N$11</f>
        <v>950</v>
      </c>
      <c r="D394" s="161" t="s">
        <v>2242</v>
      </c>
      <c r="E394" s="164">
        <f>_xlfn.FLOOR.MATH(C394,1)</f>
        <v>950</v>
      </c>
      <c r="F394" s="161" t="s">
        <v>2241</v>
      </c>
      <c r="G394" s="164">
        <f>_xlfn.FLOOR.MATH(((C394-E394)*10), 1)</f>
        <v>0</v>
      </c>
      <c r="H394" s="161" t="s">
        <v>2240</v>
      </c>
      <c r="I394" s="164">
        <f>((C394-E394)*10-G394)*10</f>
        <v>0</v>
      </c>
      <c r="J394" s="161" t="s">
        <v>2239</v>
      </c>
      <c r="K394" s="163">
        <f>_xlfn.FLOOR.MATH(C394/'[1]Mark Conv'!$E$5,0.01)</f>
        <v>38</v>
      </c>
      <c r="L394" s="128"/>
      <c r="M394" s="128"/>
      <c r="N394" s="128"/>
      <c r="O394" s="128"/>
      <c r="P394" s="128"/>
      <c r="Q394" s="128"/>
      <c r="R394" s="128"/>
      <c r="S394" s="128"/>
      <c r="T394" s="128"/>
    </row>
    <row r="395" spans="1:20" x14ac:dyDescent="0.25">
      <c r="A395" s="161" t="str">
        <f>'[1]Magic Number Crunch'!A394</f>
        <v>Marvelous Pigments</v>
      </c>
      <c r="B395" s="162">
        <f>'[1]Magic Number Crunch'!L394</f>
        <v>23625.125</v>
      </c>
      <c r="C395" s="163">
        <f>B395*$N$6*$N$11</f>
        <v>23625.125</v>
      </c>
      <c r="D395" s="161" t="s">
        <v>2242</v>
      </c>
      <c r="E395" s="164">
        <f>_xlfn.FLOOR.MATH(C395,1)</f>
        <v>23625</v>
      </c>
      <c r="F395" s="161" t="s">
        <v>2241</v>
      </c>
      <c r="G395" s="164">
        <f>_xlfn.FLOOR.MATH(((C395-E395)*10), 1)</f>
        <v>1</v>
      </c>
      <c r="H395" s="161" t="s">
        <v>2240</v>
      </c>
      <c r="I395" s="164">
        <f>((C395-E395)*10-G395)*10</f>
        <v>2.5</v>
      </c>
      <c r="J395" s="161" t="s">
        <v>2239</v>
      </c>
      <c r="K395" s="163">
        <f>_xlfn.FLOOR.MATH(C395/'[1]Mark Conv'!$E$5,0.01)</f>
        <v>945</v>
      </c>
      <c r="L395" s="128"/>
      <c r="M395" s="128"/>
      <c r="N395" s="128"/>
      <c r="O395" s="128"/>
      <c r="P395" s="128"/>
      <c r="Q395" s="128"/>
      <c r="R395" s="128"/>
      <c r="S395" s="128"/>
      <c r="T395" s="128"/>
    </row>
    <row r="396" spans="1:20" x14ac:dyDescent="0.25">
      <c r="A396" s="161" t="str">
        <f>'[1]Magic Number Crunch'!A395</f>
        <v>Mask Of The Beast</v>
      </c>
      <c r="B396" s="162">
        <f>'[1]Magic Number Crunch'!L395</f>
        <v>262.625</v>
      </c>
      <c r="C396" s="163">
        <f>B396*$N$6*$N$11</f>
        <v>262.625</v>
      </c>
      <c r="D396" s="161" t="s">
        <v>2242</v>
      </c>
      <c r="E396" s="164">
        <f>_xlfn.FLOOR.MATH(C396,1)</f>
        <v>262</v>
      </c>
      <c r="F396" s="161" t="s">
        <v>2241</v>
      </c>
      <c r="G396" s="164">
        <f>_xlfn.FLOOR.MATH(((C396-E396)*10), 1)</f>
        <v>6</v>
      </c>
      <c r="H396" s="161" t="s">
        <v>2240</v>
      </c>
      <c r="I396" s="164">
        <f>((C396-E396)*10-G396)*10</f>
        <v>2.5</v>
      </c>
      <c r="J396" s="161" t="s">
        <v>2239</v>
      </c>
      <c r="K396" s="163">
        <f>_xlfn.FLOOR.MATH(C396/'[1]Mark Conv'!$E$5,0.01)</f>
        <v>10.5</v>
      </c>
      <c r="L396" s="128"/>
      <c r="M396" s="128"/>
      <c r="N396" s="128"/>
      <c r="O396" s="128"/>
      <c r="P396" s="128"/>
      <c r="Q396" s="128"/>
      <c r="R396" s="128"/>
      <c r="S396" s="128"/>
      <c r="T396" s="128"/>
    </row>
    <row r="397" spans="1:20" x14ac:dyDescent="0.25">
      <c r="A397" s="161" t="str">
        <f>'[1]Magic Number Crunch'!A396</f>
        <v>Mask Of The Dragon Queen</v>
      </c>
      <c r="B397" s="162">
        <f>'[1]Magic Number Crunch'!L396</f>
        <v>112500.5</v>
      </c>
      <c r="C397" s="163">
        <f>B397*$N$6*$N$11</f>
        <v>112500.5</v>
      </c>
      <c r="D397" s="161" t="s">
        <v>2242</v>
      </c>
      <c r="E397" s="164">
        <f>_xlfn.FLOOR.MATH(C397,1)</f>
        <v>112500</v>
      </c>
      <c r="F397" s="161" t="s">
        <v>2241</v>
      </c>
      <c r="G397" s="164">
        <f>_xlfn.FLOOR.MATH(((C397-E397)*10), 1)</f>
        <v>5</v>
      </c>
      <c r="H397" s="161" t="s">
        <v>2240</v>
      </c>
      <c r="I397" s="164">
        <f>((C397-E397)*10-G397)*10</f>
        <v>0</v>
      </c>
      <c r="J397" s="161" t="s">
        <v>2239</v>
      </c>
      <c r="K397" s="163">
        <f>_xlfn.FLOOR.MATH(C397/'[1]Mark Conv'!$E$5,0.01)</f>
        <v>4500.0200000000004</v>
      </c>
      <c r="L397" s="128"/>
      <c r="M397" s="128"/>
      <c r="N397" s="128"/>
      <c r="O397" s="128"/>
      <c r="P397" s="128"/>
      <c r="Q397" s="128"/>
      <c r="R397" s="128"/>
      <c r="S397" s="128"/>
      <c r="T397" s="128"/>
    </row>
    <row r="398" spans="1:20" x14ac:dyDescent="0.25">
      <c r="A398" s="161" t="str">
        <f>'[1]Magic Number Crunch'!A397</f>
        <v>Masquerade Tattoo</v>
      </c>
      <c r="B398" s="162">
        <f>'[1]Magic Number Crunch'!L397</f>
        <v>60</v>
      </c>
      <c r="C398" s="163">
        <f>B398*$N$6*$N$11</f>
        <v>60</v>
      </c>
      <c r="D398" s="161" t="s">
        <v>2242</v>
      </c>
      <c r="E398" s="164">
        <f>_xlfn.FLOOR.MATH(C398,1)</f>
        <v>60</v>
      </c>
      <c r="F398" s="161" t="s">
        <v>2241</v>
      </c>
      <c r="G398" s="164">
        <f>_xlfn.FLOOR.MATH(((C398-E398)*10), 1)</f>
        <v>0</v>
      </c>
      <c r="H398" s="161" t="s">
        <v>2240</v>
      </c>
      <c r="I398" s="164">
        <f>((C398-E398)*10-G398)*10</f>
        <v>0</v>
      </c>
      <c r="J398" s="161" t="s">
        <v>2239</v>
      </c>
      <c r="K398" s="163">
        <f>_xlfn.FLOOR.MATH(C398/'[1]Mark Conv'!$E$5,0.01)</f>
        <v>2.4</v>
      </c>
      <c r="L398" s="128"/>
      <c r="M398" s="128"/>
      <c r="N398" s="128"/>
      <c r="O398" s="128"/>
      <c r="P398" s="128"/>
      <c r="Q398" s="128"/>
      <c r="R398" s="128"/>
      <c r="S398" s="128"/>
      <c r="T398" s="128"/>
    </row>
    <row r="399" spans="1:20" x14ac:dyDescent="0.25">
      <c r="A399" s="161" t="str">
        <f>'[1]Magic Number Crunch'!A398</f>
        <v>Master's Amulet</v>
      </c>
      <c r="B399" s="162">
        <f>'[1]Magic Number Crunch'!L398</f>
        <v>6875.25</v>
      </c>
      <c r="C399" s="163">
        <f>B399*$N$6*$N$11</f>
        <v>6875.25</v>
      </c>
      <c r="D399" s="161" t="s">
        <v>2242</v>
      </c>
      <c r="E399" s="164">
        <f>_xlfn.FLOOR.MATH(C399,1)</f>
        <v>6875</v>
      </c>
      <c r="F399" s="161" t="s">
        <v>2241</v>
      </c>
      <c r="G399" s="164">
        <f>_xlfn.FLOOR.MATH(((C399-E399)*10), 1)</f>
        <v>2</v>
      </c>
      <c r="H399" s="161" t="s">
        <v>2240</v>
      </c>
      <c r="I399" s="164">
        <f>((C399-E399)*10-G399)*10</f>
        <v>5</v>
      </c>
      <c r="J399" s="161" t="s">
        <v>2239</v>
      </c>
      <c r="K399" s="163">
        <f>_xlfn.FLOOR.MATH(C399/'[1]Mark Conv'!$E$5,0.01)</f>
        <v>275.01</v>
      </c>
      <c r="L399" s="128"/>
      <c r="M399" s="128"/>
      <c r="N399" s="128"/>
      <c r="O399" s="128"/>
      <c r="P399" s="128"/>
      <c r="Q399" s="128"/>
      <c r="R399" s="128"/>
      <c r="S399" s="128"/>
      <c r="T399" s="128"/>
    </row>
    <row r="400" spans="1:20" x14ac:dyDescent="0.25">
      <c r="A400" s="161" t="str">
        <f>'[1]Magic Number Crunch'!A400</f>
        <v>Masters Call</v>
      </c>
      <c r="B400" s="162">
        <f>'[1]Magic Number Crunch'!L400</f>
        <v>112500.5</v>
      </c>
      <c r="C400" s="163">
        <f>B400*$N$6*$N$11</f>
        <v>112500.5</v>
      </c>
      <c r="D400" s="161" t="s">
        <v>2242</v>
      </c>
      <c r="E400" s="164">
        <f>_xlfn.FLOOR.MATH(C400,1)</f>
        <v>112500</v>
      </c>
      <c r="F400" s="161" t="s">
        <v>2241</v>
      </c>
      <c r="G400" s="164">
        <f>_xlfn.FLOOR.MATH(((C400-E400)*10), 1)</f>
        <v>5</v>
      </c>
      <c r="H400" s="161" t="s">
        <v>2240</v>
      </c>
      <c r="I400" s="164">
        <f>((C400-E400)*10-G400)*10</f>
        <v>0</v>
      </c>
      <c r="J400" s="161" t="s">
        <v>2239</v>
      </c>
      <c r="K400" s="163">
        <f>_xlfn.FLOOR.MATH(C400/'[1]Mark Conv'!$E$5,0.01)</f>
        <v>4500.0200000000004</v>
      </c>
      <c r="L400" s="128"/>
      <c r="M400" s="128"/>
      <c r="N400" s="128"/>
      <c r="O400" s="128"/>
      <c r="P400" s="128"/>
      <c r="Q400" s="128"/>
      <c r="R400" s="128"/>
      <c r="S400" s="128"/>
      <c r="T400" s="128"/>
    </row>
    <row r="401" spans="1:20" x14ac:dyDescent="0.25">
      <c r="A401" s="161" t="str">
        <f>'[1]Magic Number Crunch'!A399</f>
        <v>Master's Call</v>
      </c>
      <c r="B401" s="162">
        <f>'[1]Magic Number Crunch'!L399</f>
        <v>112500.5</v>
      </c>
      <c r="C401" s="163">
        <f>B401*$N$6*$N$11</f>
        <v>112500.5</v>
      </c>
      <c r="D401" s="161" t="s">
        <v>2242</v>
      </c>
      <c r="E401" s="164">
        <f>_xlfn.FLOOR.MATH(C401,1)</f>
        <v>112500</v>
      </c>
      <c r="F401" s="161" t="s">
        <v>2241</v>
      </c>
      <c r="G401" s="164">
        <f>_xlfn.FLOOR.MATH(((C401-E401)*10), 1)</f>
        <v>5</v>
      </c>
      <c r="H401" s="161" t="s">
        <v>2240</v>
      </c>
      <c r="I401" s="164">
        <f>((C401-E401)*10-G401)*10</f>
        <v>0</v>
      </c>
      <c r="J401" s="161" t="s">
        <v>2239</v>
      </c>
      <c r="K401" s="163">
        <f>_xlfn.FLOOR.MATH(C401/'[1]Mark Conv'!$E$5,0.01)</f>
        <v>4500.0200000000004</v>
      </c>
      <c r="L401" s="128"/>
      <c r="M401" s="128"/>
      <c r="N401" s="128"/>
      <c r="O401" s="128"/>
      <c r="P401" s="128"/>
      <c r="Q401" s="128"/>
      <c r="R401" s="128"/>
      <c r="S401" s="128"/>
      <c r="T401" s="128"/>
    </row>
    <row r="402" spans="1:20" x14ac:dyDescent="0.25">
      <c r="A402" s="161" t="str">
        <f>'[1]Magic Number Crunch'!A401</f>
        <v>Matalotok</v>
      </c>
      <c r="B402" s="162">
        <f>'[1]Magic Number Crunch'!L401</f>
        <v>91250.25</v>
      </c>
      <c r="C402" s="163">
        <f>B402*$N$6*$N$11</f>
        <v>91250.25</v>
      </c>
      <c r="D402" s="161" t="s">
        <v>2242</v>
      </c>
      <c r="E402" s="164">
        <f>_xlfn.FLOOR.MATH(C402,1)</f>
        <v>91250</v>
      </c>
      <c r="F402" s="161" t="s">
        <v>2241</v>
      </c>
      <c r="G402" s="164">
        <f>_xlfn.FLOOR.MATH(((C402-E402)*10), 1)</f>
        <v>2</v>
      </c>
      <c r="H402" s="161" t="s">
        <v>2240</v>
      </c>
      <c r="I402" s="164">
        <f>((C402-E402)*10-G402)*10</f>
        <v>5</v>
      </c>
      <c r="J402" s="161" t="s">
        <v>2239</v>
      </c>
      <c r="K402" s="163">
        <f>_xlfn.FLOOR.MATH(C402/'[1]Mark Conv'!$E$5,0.01)</f>
        <v>3650.01</v>
      </c>
      <c r="L402" s="128"/>
      <c r="M402" s="128"/>
      <c r="N402" s="128"/>
      <c r="O402" s="128"/>
      <c r="P402" s="128"/>
      <c r="Q402" s="128"/>
      <c r="R402" s="128"/>
      <c r="S402" s="128"/>
      <c r="T402" s="128"/>
    </row>
    <row r="403" spans="1:20" x14ac:dyDescent="0.25">
      <c r="A403" s="161" t="str">
        <f>'[1]Magic Number Crunch'!A402</f>
        <v>Medallion Of Thoughts</v>
      </c>
      <c r="B403" s="162">
        <f>'[1]Magic Number Crunch'!L402</f>
        <v>1650</v>
      </c>
      <c r="C403" s="163">
        <f>B403*$N$6*$N$11</f>
        <v>1650</v>
      </c>
      <c r="D403" s="161" t="s">
        <v>2242</v>
      </c>
      <c r="E403" s="164">
        <f>_xlfn.FLOOR.MATH(C403,1)</f>
        <v>1650</v>
      </c>
      <c r="F403" s="161" t="s">
        <v>2241</v>
      </c>
      <c r="G403" s="164">
        <f>_xlfn.FLOOR.MATH(((C403-E403)*10), 1)</f>
        <v>0</v>
      </c>
      <c r="H403" s="161" t="s">
        <v>2240</v>
      </c>
      <c r="I403" s="164">
        <f>((C403-E403)*10-G403)*10</f>
        <v>0</v>
      </c>
      <c r="J403" s="161" t="s">
        <v>2239</v>
      </c>
      <c r="K403" s="163">
        <f>_xlfn.FLOOR.MATH(C403/'[1]Mark Conv'!$E$5,0.01)</f>
        <v>66</v>
      </c>
      <c r="L403" s="128"/>
      <c r="M403" s="128"/>
      <c r="N403" s="128"/>
      <c r="O403" s="128"/>
      <c r="P403" s="128"/>
      <c r="Q403" s="128"/>
      <c r="R403" s="128"/>
      <c r="S403" s="128"/>
      <c r="T403" s="128"/>
    </row>
    <row r="404" spans="1:20" x14ac:dyDescent="0.25">
      <c r="A404" s="161" t="str">
        <f>'[1]Magic Number Crunch'!A403</f>
        <v>Mind Blade</v>
      </c>
      <c r="B404" s="162">
        <f>'[1]Magic Number Crunch'!L403</f>
        <v>6875.25</v>
      </c>
      <c r="C404" s="163">
        <f>B404*$N$6*$N$11</f>
        <v>6875.25</v>
      </c>
      <c r="D404" s="161" t="s">
        <v>2242</v>
      </c>
      <c r="E404" s="164">
        <f>_xlfn.FLOOR.MATH(C404,1)</f>
        <v>6875</v>
      </c>
      <c r="F404" s="161" t="s">
        <v>2241</v>
      </c>
      <c r="G404" s="164">
        <f>_xlfn.FLOOR.MATH(((C404-E404)*10), 1)</f>
        <v>2</v>
      </c>
      <c r="H404" s="161" t="s">
        <v>2240</v>
      </c>
      <c r="I404" s="164">
        <f>((C404-E404)*10-G404)*10</f>
        <v>5</v>
      </c>
      <c r="J404" s="161" t="s">
        <v>2239</v>
      </c>
      <c r="K404" s="163">
        <f>_xlfn.FLOOR.MATH(C404/'[1]Mark Conv'!$E$5,0.01)</f>
        <v>275.01</v>
      </c>
      <c r="L404" s="128"/>
      <c r="M404" s="128"/>
      <c r="N404" s="128"/>
      <c r="O404" s="128"/>
      <c r="P404" s="128"/>
      <c r="Q404" s="128"/>
      <c r="R404" s="128"/>
      <c r="S404" s="128"/>
      <c r="T404" s="128"/>
    </row>
    <row r="405" spans="1:20" x14ac:dyDescent="0.25">
      <c r="A405" s="161" t="str">
        <f>'[1]Magic Number Crunch'!A404</f>
        <v>Mind Carapace Armor</v>
      </c>
      <c r="B405" s="162">
        <f>'[1]Magic Number Crunch'!L404</f>
        <v>325.25</v>
      </c>
      <c r="C405" s="163">
        <f>B405*$N$6*$N$11</f>
        <v>325.25</v>
      </c>
      <c r="D405" s="161" t="s">
        <v>2242</v>
      </c>
      <c r="E405" s="164">
        <f>_xlfn.FLOOR.MATH(C405,1)</f>
        <v>325</v>
      </c>
      <c r="F405" s="161" t="s">
        <v>2241</v>
      </c>
      <c r="G405" s="164">
        <f>_xlfn.FLOOR.MATH(((C405-E405)*10), 1)</f>
        <v>2</v>
      </c>
      <c r="H405" s="161" t="s">
        <v>2240</v>
      </c>
      <c r="I405" s="164">
        <f>((C405-E405)*10-G405)*10</f>
        <v>5</v>
      </c>
      <c r="J405" s="161" t="s">
        <v>2239</v>
      </c>
      <c r="K405" s="163">
        <f>_xlfn.FLOOR.MATH(C405/'[1]Mark Conv'!$E$5,0.01)</f>
        <v>13.01</v>
      </c>
      <c r="L405" s="128"/>
      <c r="M405" s="128"/>
      <c r="N405" s="128"/>
      <c r="O405" s="128"/>
      <c r="P405" s="128"/>
      <c r="Q405" s="128"/>
      <c r="R405" s="128"/>
      <c r="S405" s="128"/>
      <c r="T405" s="128"/>
    </row>
    <row r="406" spans="1:20" x14ac:dyDescent="0.25">
      <c r="A406" s="161" t="str">
        <f>'[1]Magic Number Crunch'!A405</f>
        <v>Mind Lash</v>
      </c>
      <c r="B406" s="162">
        <f>'[1]Magic Number Crunch'!L405</f>
        <v>6875.25</v>
      </c>
      <c r="C406" s="163">
        <f>B406*$N$6*$N$11</f>
        <v>6875.25</v>
      </c>
      <c r="D406" s="161" t="s">
        <v>2242</v>
      </c>
      <c r="E406" s="164">
        <f>_xlfn.FLOOR.MATH(C406,1)</f>
        <v>6875</v>
      </c>
      <c r="F406" s="161" t="s">
        <v>2241</v>
      </c>
      <c r="G406" s="164">
        <f>_xlfn.FLOOR.MATH(((C406-E406)*10), 1)</f>
        <v>2</v>
      </c>
      <c r="H406" s="161" t="s">
        <v>2240</v>
      </c>
      <c r="I406" s="164">
        <f>((C406-E406)*10-G406)*10</f>
        <v>5</v>
      </c>
      <c r="J406" s="161" t="s">
        <v>2239</v>
      </c>
      <c r="K406" s="163">
        <f>_xlfn.FLOOR.MATH(C406/'[1]Mark Conv'!$E$5,0.01)</f>
        <v>275.01</v>
      </c>
      <c r="L406" s="128"/>
      <c r="M406" s="128"/>
      <c r="N406" s="128"/>
      <c r="O406" s="128"/>
      <c r="P406" s="128"/>
      <c r="Q406" s="128"/>
      <c r="R406" s="128"/>
      <c r="S406" s="128"/>
      <c r="T406" s="128"/>
    </row>
    <row r="407" spans="1:20" x14ac:dyDescent="0.25">
      <c r="A407" s="161" t="str">
        <f>'[1]Magic Number Crunch'!A406</f>
        <v>Mirror Of Life Trapping</v>
      </c>
      <c r="B407" s="162">
        <f>'[1]Magic Number Crunch'!L406</f>
        <v>34000</v>
      </c>
      <c r="C407" s="163">
        <f>B407*$N$6*$N$11</f>
        <v>34000</v>
      </c>
      <c r="D407" s="161" t="s">
        <v>2242</v>
      </c>
      <c r="E407" s="164">
        <f>_xlfn.FLOOR.MATH(C407,1)</f>
        <v>34000</v>
      </c>
      <c r="F407" s="161" t="s">
        <v>2241</v>
      </c>
      <c r="G407" s="164">
        <f>_xlfn.FLOOR.MATH(((C407-E407)*10), 1)</f>
        <v>0</v>
      </c>
      <c r="H407" s="161" t="s">
        <v>2240</v>
      </c>
      <c r="I407" s="164">
        <f>((C407-E407)*10-G407)*10</f>
        <v>0</v>
      </c>
      <c r="J407" s="161" t="s">
        <v>2239</v>
      </c>
      <c r="K407" s="163">
        <f>_xlfn.FLOOR.MATH(C407/'[1]Mark Conv'!$E$5,0.01)</f>
        <v>1360</v>
      </c>
      <c r="L407" s="128"/>
      <c r="M407" s="128"/>
      <c r="N407" s="128"/>
      <c r="O407" s="128"/>
      <c r="P407" s="128"/>
      <c r="Q407" s="128"/>
      <c r="R407" s="128"/>
      <c r="S407" s="128"/>
      <c r="T407" s="128"/>
    </row>
    <row r="408" spans="1:20" x14ac:dyDescent="0.25">
      <c r="A408" s="161" t="str">
        <f>'[1]Magic Number Crunch'!A407</f>
        <v>Mirror Of The Past</v>
      </c>
      <c r="B408" s="162">
        <f>'[1]Magic Number Crunch'!L407</f>
        <v>5337.625</v>
      </c>
      <c r="C408" s="163">
        <f>B408*$N$6*$N$11</f>
        <v>5337.625</v>
      </c>
      <c r="D408" s="161" t="s">
        <v>2242</v>
      </c>
      <c r="E408" s="164">
        <f>_xlfn.FLOOR.MATH(C408,1)</f>
        <v>5337</v>
      </c>
      <c r="F408" s="161" t="s">
        <v>2241</v>
      </c>
      <c r="G408" s="164">
        <f>_xlfn.FLOOR.MATH(((C408-E408)*10), 1)</f>
        <v>6</v>
      </c>
      <c r="H408" s="161" t="s">
        <v>2240</v>
      </c>
      <c r="I408" s="164">
        <f>((C408-E408)*10-G408)*10</f>
        <v>2.5</v>
      </c>
      <c r="J408" s="161" t="s">
        <v>2239</v>
      </c>
      <c r="K408" s="163">
        <f>_xlfn.FLOOR.MATH(C408/'[1]Mark Conv'!$E$5,0.01)</f>
        <v>213.5</v>
      </c>
      <c r="L408" s="128"/>
      <c r="M408" s="128"/>
      <c r="N408" s="128"/>
      <c r="O408" s="128"/>
      <c r="P408" s="128"/>
      <c r="Q408" s="128"/>
      <c r="R408" s="128"/>
      <c r="S408" s="128"/>
      <c r="T408" s="128"/>
    </row>
    <row r="409" spans="1:20" x14ac:dyDescent="0.25">
      <c r="A409" s="161" t="str">
        <f>'[1]Magic Number Crunch'!A408</f>
        <v>Mithral Armor (medium or heavy, not hide)</v>
      </c>
      <c r="B409" s="162">
        <f>'[1]Magic Number Crunch'!L408</f>
        <v>625</v>
      </c>
      <c r="C409" s="163">
        <f>B409*$N$6*$N$11</f>
        <v>625</v>
      </c>
      <c r="D409" s="161" t="s">
        <v>2242</v>
      </c>
      <c r="E409" s="164">
        <f>_xlfn.FLOOR.MATH(C409,1)</f>
        <v>625</v>
      </c>
      <c r="F409" s="161" t="s">
        <v>2241</v>
      </c>
      <c r="G409" s="164">
        <f>_xlfn.FLOOR.MATH(((C409-E409)*10), 1)</f>
        <v>0</v>
      </c>
      <c r="H409" s="161" t="s">
        <v>2240</v>
      </c>
      <c r="I409" s="164">
        <f>((C409-E409)*10-G409)*10</f>
        <v>0</v>
      </c>
      <c r="J409" s="161" t="s">
        <v>2239</v>
      </c>
      <c r="K409" s="163">
        <f>_xlfn.FLOOR.MATH(C409/'[1]Mark Conv'!$E$5,0.01)</f>
        <v>25</v>
      </c>
      <c r="L409" s="128"/>
      <c r="M409" s="128"/>
      <c r="N409" s="128"/>
      <c r="O409" s="128"/>
      <c r="P409" s="128"/>
      <c r="Q409" s="128"/>
      <c r="R409" s="128"/>
      <c r="S409" s="128"/>
      <c r="T409" s="128"/>
    </row>
    <row r="410" spans="1:20" x14ac:dyDescent="0.25">
      <c r="A410" s="161" t="str">
        <f>'[1]Magic Number Crunch'!A409</f>
        <v>Mithral Half Plate, +1</v>
      </c>
      <c r="B410" s="162">
        <f>'[1]Magic Number Crunch'!L409</f>
        <v>6875.25</v>
      </c>
      <c r="C410" s="163">
        <f>B410*$N$6*$N$11</f>
        <v>6875.25</v>
      </c>
      <c r="D410" s="161" t="s">
        <v>2242</v>
      </c>
      <c r="E410" s="164">
        <f>_xlfn.FLOOR.MATH(C410,1)</f>
        <v>6875</v>
      </c>
      <c r="F410" s="161" t="s">
        <v>2241</v>
      </c>
      <c r="G410" s="164">
        <f>_xlfn.FLOOR.MATH(((C410-E410)*10), 1)</f>
        <v>2</v>
      </c>
      <c r="H410" s="161" t="s">
        <v>2240</v>
      </c>
      <c r="I410" s="164">
        <f>((C410-E410)*10-G410)*10</f>
        <v>5</v>
      </c>
      <c r="J410" s="161" t="s">
        <v>2239</v>
      </c>
      <c r="K410" s="163">
        <f>_xlfn.FLOOR.MATH(C410/'[1]Mark Conv'!$E$5,0.01)</f>
        <v>275.01</v>
      </c>
      <c r="L410" s="128"/>
      <c r="M410" s="128"/>
      <c r="N410" s="128"/>
      <c r="O410" s="128"/>
      <c r="P410" s="128"/>
      <c r="Q410" s="128"/>
      <c r="R410" s="128"/>
      <c r="S410" s="128"/>
      <c r="T410" s="128"/>
    </row>
    <row r="411" spans="1:20" x14ac:dyDescent="0.25">
      <c r="A411" s="161" t="str">
        <f>'[1]Magic Number Crunch'!A410</f>
        <v>Mizzium Apparatus</v>
      </c>
      <c r="B411" s="162">
        <f>'[1]Magic Number Crunch'!L410</f>
        <v>412.625</v>
      </c>
      <c r="C411" s="163">
        <f>B411*$N$6*$N$11</f>
        <v>412.625</v>
      </c>
      <c r="D411" s="161" t="s">
        <v>2242</v>
      </c>
      <c r="E411" s="164">
        <f>_xlfn.FLOOR.MATH(C411,1)</f>
        <v>412</v>
      </c>
      <c r="F411" s="161" t="s">
        <v>2241</v>
      </c>
      <c r="G411" s="164">
        <f>_xlfn.FLOOR.MATH(((C411-E411)*10), 1)</f>
        <v>6</v>
      </c>
      <c r="H411" s="161" t="s">
        <v>2240</v>
      </c>
      <c r="I411" s="164">
        <f>((C411-E411)*10-G411)*10</f>
        <v>2.5</v>
      </c>
      <c r="J411" s="161" t="s">
        <v>2239</v>
      </c>
      <c r="K411" s="163">
        <f>_xlfn.FLOOR.MATH(C411/'[1]Mark Conv'!$E$5,0.01)</f>
        <v>16.5</v>
      </c>
      <c r="L411" s="128"/>
      <c r="M411" s="128"/>
      <c r="N411" s="128"/>
      <c r="O411" s="128"/>
      <c r="P411" s="128"/>
      <c r="Q411" s="128"/>
      <c r="R411" s="128"/>
      <c r="S411" s="128"/>
      <c r="T411" s="128"/>
    </row>
    <row r="412" spans="1:20" x14ac:dyDescent="0.25">
      <c r="A412" s="161" t="str">
        <f>'[1]Magic Number Crunch'!A411</f>
        <v>Mizzium Armor</v>
      </c>
      <c r="B412" s="162">
        <f>'[1]Magic Number Crunch'!L411</f>
        <v>4187.625</v>
      </c>
      <c r="C412" s="163">
        <f>B412*$N$6*$N$11</f>
        <v>4187.625</v>
      </c>
      <c r="D412" s="161" t="s">
        <v>2242</v>
      </c>
      <c r="E412" s="164">
        <f>_xlfn.FLOOR.MATH(C412,1)</f>
        <v>4187</v>
      </c>
      <c r="F412" s="161" t="s">
        <v>2241</v>
      </c>
      <c r="G412" s="164">
        <f>_xlfn.FLOOR.MATH(((C412-E412)*10), 1)</f>
        <v>6</v>
      </c>
      <c r="H412" s="161" t="s">
        <v>2240</v>
      </c>
      <c r="I412" s="164">
        <f>((C412-E412)*10-G412)*10</f>
        <v>2.5</v>
      </c>
      <c r="J412" s="161" t="s">
        <v>2239</v>
      </c>
      <c r="K412" s="163">
        <f>_xlfn.FLOOR.MATH(C412/'[1]Mark Conv'!$E$5,0.01)</f>
        <v>167.5</v>
      </c>
      <c r="L412" s="128"/>
      <c r="M412" s="128"/>
      <c r="N412" s="128"/>
      <c r="O412" s="128"/>
      <c r="P412" s="128"/>
      <c r="Q412" s="128"/>
      <c r="R412" s="128"/>
      <c r="S412" s="128"/>
      <c r="T412" s="128"/>
    </row>
    <row r="413" spans="1:20" x14ac:dyDescent="0.25">
      <c r="A413" s="161" t="str">
        <f>'[1]Magic Number Crunch'!A412</f>
        <v>Mizzium Mortar</v>
      </c>
      <c r="B413" s="162">
        <f>'[1]Magic Number Crunch'!L412</f>
        <v>4487.625</v>
      </c>
      <c r="C413" s="163">
        <f>B413*$N$6*$N$11</f>
        <v>4487.625</v>
      </c>
      <c r="D413" s="161" t="s">
        <v>2242</v>
      </c>
      <c r="E413" s="164">
        <f>_xlfn.FLOOR.MATH(C413,1)</f>
        <v>4487</v>
      </c>
      <c r="F413" s="161" t="s">
        <v>2241</v>
      </c>
      <c r="G413" s="164">
        <f>_xlfn.FLOOR.MATH(((C413-E413)*10), 1)</f>
        <v>6</v>
      </c>
      <c r="H413" s="161" t="s">
        <v>2240</v>
      </c>
      <c r="I413" s="164">
        <f>((C413-E413)*10-G413)*10</f>
        <v>2.5</v>
      </c>
      <c r="J413" s="161" t="s">
        <v>2239</v>
      </c>
      <c r="K413" s="163">
        <f>_xlfn.FLOOR.MATH(C413/'[1]Mark Conv'!$E$5,0.01)</f>
        <v>179.5</v>
      </c>
      <c r="L413" s="128"/>
      <c r="M413" s="128"/>
      <c r="N413" s="128"/>
      <c r="O413" s="128"/>
      <c r="P413" s="128"/>
      <c r="Q413" s="128"/>
      <c r="R413" s="128"/>
      <c r="S413" s="128"/>
      <c r="T413" s="128"/>
    </row>
    <row r="414" spans="1:20" x14ac:dyDescent="0.25">
      <c r="A414" s="161" t="str">
        <f>'[1]Magic Number Crunch'!A413</f>
        <v>Molten Bronze Skin</v>
      </c>
      <c r="B414" s="162">
        <f>'[1]Magic Number Crunch'!L413</f>
        <v>4087.625</v>
      </c>
      <c r="C414" s="163">
        <f>B414*$N$6*$N$11</f>
        <v>4087.625</v>
      </c>
      <c r="D414" s="161" t="s">
        <v>2242</v>
      </c>
      <c r="E414" s="164">
        <f>_xlfn.FLOOR.MATH(C414,1)</f>
        <v>4087</v>
      </c>
      <c r="F414" s="161" t="s">
        <v>2241</v>
      </c>
      <c r="G414" s="164">
        <f>_xlfn.FLOOR.MATH(((C414-E414)*10), 1)</f>
        <v>6</v>
      </c>
      <c r="H414" s="161" t="s">
        <v>2240</v>
      </c>
      <c r="I414" s="164">
        <f>((C414-E414)*10-G414)*10</f>
        <v>2.5</v>
      </c>
      <c r="J414" s="161" t="s">
        <v>2239</v>
      </c>
      <c r="K414" s="163">
        <f>_xlfn.FLOOR.MATH(C414/'[1]Mark Conv'!$E$5,0.01)</f>
        <v>163.5</v>
      </c>
      <c r="L414" s="128"/>
      <c r="M414" s="128"/>
      <c r="N414" s="128"/>
      <c r="O414" s="128"/>
      <c r="P414" s="128"/>
      <c r="Q414" s="128"/>
      <c r="R414" s="128"/>
      <c r="S414" s="128"/>
      <c r="T414" s="128"/>
    </row>
    <row r="415" spans="1:20" x14ac:dyDescent="0.25">
      <c r="A415" s="161" t="str">
        <f>'[1]Magic Number Crunch'!A414</f>
        <v>Moodmark Paint</v>
      </c>
      <c r="B415" s="162">
        <f>'[1]Magic Number Crunch'!L414</f>
        <v>55</v>
      </c>
      <c r="C415" s="163">
        <f>B415*$N$6*$N$11</f>
        <v>55</v>
      </c>
      <c r="D415" s="161" t="s">
        <v>2242</v>
      </c>
      <c r="E415" s="164">
        <f>_xlfn.FLOOR.MATH(C415,1)</f>
        <v>55</v>
      </c>
      <c r="F415" s="161" t="s">
        <v>2241</v>
      </c>
      <c r="G415" s="164">
        <f>_xlfn.FLOOR.MATH(((C415-E415)*10), 1)</f>
        <v>0</v>
      </c>
      <c r="H415" s="161" t="s">
        <v>2240</v>
      </c>
      <c r="I415" s="164">
        <f>((C415-E415)*10-G415)*10</f>
        <v>0</v>
      </c>
      <c r="J415" s="161" t="s">
        <v>2239</v>
      </c>
      <c r="K415" s="163">
        <f>_xlfn.FLOOR.MATH(C415/'[1]Mark Conv'!$E$5,0.01)</f>
        <v>2.2000000000000002</v>
      </c>
      <c r="L415" s="128"/>
      <c r="M415" s="128"/>
      <c r="N415" s="128"/>
      <c r="O415" s="128"/>
      <c r="P415" s="128"/>
      <c r="Q415" s="128"/>
      <c r="R415" s="128"/>
      <c r="S415" s="128"/>
      <c r="T415" s="128"/>
    </row>
    <row r="416" spans="1:20" x14ac:dyDescent="0.25">
      <c r="A416" s="161" t="str">
        <f>'[1]Magic Number Crunch'!A416</f>
        <v>Moonblade</v>
      </c>
      <c r="B416" s="162">
        <f>'[1]Magic Number Crunch'!L416</f>
        <v>112500.5</v>
      </c>
      <c r="C416" s="163">
        <f>B416*$N$6*$N$11</f>
        <v>112500.5</v>
      </c>
      <c r="D416" s="161" t="s">
        <v>2242</v>
      </c>
      <c r="E416" s="164">
        <f>_xlfn.FLOOR.MATH(C416,1)</f>
        <v>112500</v>
      </c>
      <c r="F416" s="161" t="s">
        <v>2241</v>
      </c>
      <c r="G416" s="164">
        <f>_xlfn.FLOOR.MATH(((C416-E416)*10), 1)</f>
        <v>5</v>
      </c>
      <c r="H416" s="161" t="s">
        <v>2240</v>
      </c>
      <c r="I416" s="164">
        <f>((C416-E416)*10-G416)*10</f>
        <v>0</v>
      </c>
      <c r="J416" s="161" t="s">
        <v>2239</v>
      </c>
      <c r="K416" s="163">
        <f>_xlfn.FLOOR.MATH(C416/'[1]Mark Conv'!$E$5,0.01)</f>
        <v>4500.0200000000004</v>
      </c>
      <c r="L416" s="128"/>
      <c r="M416" s="128"/>
      <c r="N416" s="128"/>
      <c r="O416" s="128"/>
      <c r="P416" s="128"/>
      <c r="Q416" s="128"/>
      <c r="R416" s="128"/>
      <c r="S416" s="128"/>
      <c r="T416" s="128"/>
    </row>
    <row r="417" spans="1:20" x14ac:dyDescent="0.25">
      <c r="A417" s="161" t="str">
        <f>'[1]Magic Number Crunch'!A415</f>
        <v>Moon-Touched Sword</v>
      </c>
      <c r="B417" s="162">
        <f>'[1]Magic Number Crunch'!L415</f>
        <v>67.5</v>
      </c>
      <c r="C417" s="163">
        <f>B417*$N$6*$N$11</f>
        <v>67.5</v>
      </c>
      <c r="D417" s="161" t="s">
        <v>2242</v>
      </c>
      <c r="E417" s="164">
        <f>_xlfn.FLOOR.MATH(C417,1)</f>
        <v>67</v>
      </c>
      <c r="F417" s="161" t="s">
        <v>2241</v>
      </c>
      <c r="G417" s="164">
        <f>_xlfn.FLOOR.MATH(((C417-E417)*10), 1)</f>
        <v>5</v>
      </c>
      <c r="H417" s="161" t="s">
        <v>2240</v>
      </c>
      <c r="I417" s="164">
        <f>((C417-E417)*10-G417)*10</f>
        <v>0</v>
      </c>
      <c r="J417" s="161" t="s">
        <v>2239</v>
      </c>
      <c r="K417" s="163">
        <f>_xlfn.FLOOR.MATH(C417/'[1]Mark Conv'!$E$5,0.01)</f>
        <v>2.7</v>
      </c>
      <c r="L417" s="128"/>
      <c r="M417" s="128"/>
      <c r="N417" s="128"/>
      <c r="O417" s="128"/>
      <c r="P417" s="128"/>
      <c r="Q417" s="128"/>
      <c r="R417" s="128"/>
      <c r="S417" s="128"/>
      <c r="T417" s="128"/>
    </row>
    <row r="418" spans="1:20" x14ac:dyDescent="0.25">
      <c r="A418" s="161" t="str">
        <f>'[1]Magic Number Crunch'!A417</f>
        <v>Mystery Key</v>
      </c>
      <c r="B418" s="162">
        <f>'[1]Magic Number Crunch'!L417</f>
        <v>55</v>
      </c>
      <c r="C418" s="163">
        <f>B418*$N$6*$N$11</f>
        <v>55</v>
      </c>
      <c r="D418" s="161" t="s">
        <v>2242</v>
      </c>
      <c r="E418" s="164">
        <f>_xlfn.FLOOR.MATH(C418,1)</f>
        <v>55</v>
      </c>
      <c r="F418" s="161" t="s">
        <v>2241</v>
      </c>
      <c r="G418" s="164">
        <f>_xlfn.FLOOR.MATH(((C418-E418)*10), 1)</f>
        <v>0</v>
      </c>
      <c r="H418" s="161" t="s">
        <v>2240</v>
      </c>
      <c r="I418" s="164">
        <f>((C418-E418)*10-G418)*10</f>
        <v>0</v>
      </c>
      <c r="J418" s="161" t="s">
        <v>2239</v>
      </c>
      <c r="K418" s="163">
        <f>_xlfn.FLOOR.MATH(C418/'[1]Mark Conv'!$E$5,0.01)</f>
        <v>2.2000000000000002</v>
      </c>
      <c r="L418" s="128"/>
      <c r="M418" s="128"/>
      <c r="N418" s="128"/>
      <c r="O418" s="128"/>
      <c r="P418" s="128"/>
      <c r="Q418" s="128"/>
      <c r="R418" s="128"/>
      <c r="S418" s="128"/>
      <c r="T418" s="128"/>
    </row>
    <row r="419" spans="1:20" x14ac:dyDescent="0.25">
      <c r="A419" s="161" t="str">
        <f>'[1]Magic Number Crunch'!A418</f>
        <v>Nature's Mantle</v>
      </c>
      <c r="B419" s="162">
        <f>'[1]Magic Number Crunch'!L418</f>
        <v>325.25</v>
      </c>
      <c r="C419" s="163">
        <f>B419*$N$6*$N$11</f>
        <v>325.25</v>
      </c>
      <c r="D419" s="161" t="s">
        <v>2242</v>
      </c>
      <c r="E419" s="164">
        <f>_xlfn.FLOOR.MATH(C419,1)</f>
        <v>325</v>
      </c>
      <c r="F419" s="161" t="s">
        <v>2241</v>
      </c>
      <c r="G419" s="164">
        <f>_xlfn.FLOOR.MATH(((C419-E419)*10), 1)</f>
        <v>2</v>
      </c>
      <c r="H419" s="161" t="s">
        <v>2240</v>
      </c>
      <c r="I419" s="164">
        <f>((C419-E419)*10-G419)*10</f>
        <v>5</v>
      </c>
      <c r="J419" s="161" t="s">
        <v>2239</v>
      </c>
      <c r="K419" s="163">
        <f>_xlfn.FLOOR.MATH(C419/'[1]Mark Conv'!$E$5,0.01)</f>
        <v>13.01</v>
      </c>
      <c r="L419" s="128"/>
      <c r="M419" s="128"/>
      <c r="N419" s="128"/>
      <c r="O419" s="128"/>
      <c r="P419" s="128"/>
      <c r="Q419" s="128"/>
      <c r="R419" s="128"/>
      <c r="S419" s="128"/>
      <c r="T419" s="128"/>
    </row>
    <row r="420" spans="1:20" x14ac:dyDescent="0.25">
      <c r="A420" s="161" t="str">
        <f>'[1]Magic Number Crunch'!A419</f>
        <v>Navigation Orb</v>
      </c>
      <c r="B420" s="162">
        <f>'[1]Magic Number Crunch'!L419</f>
        <v>29125.125</v>
      </c>
      <c r="C420" s="163">
        <f>B420*$N$6*$N$11</f>
        <v>29125.125</v>
      </c>
      <c r="D420" s="161" t="s">
        <v>2242</v>
      </c>
      <c r="E420" s="164">
        <f>_xlfn.FLOOR.MATH(C420,1)</f>
        <v>29125</v>
      </c>
      <c r="F420" s="161" t="s">
        <v>2241</v>
      </c>
      <c r="G420" s="164">
        <f>_xlfn.FLOOR.MATH(((C420-E420)*10), 1)</f>
        <v>1</v>
      </c>
      <c r="H420" s="161" t="s">
        <v>2240</v>
      </c>
      <c r="I420" s="164">
        <f>((C420-E420)*10-G420)*10</f>
        <v>2.5</v>
      </c>
      <c r="J420" s="161" t="s">
        <v>2239</v>
      </c>
      <c r="K420" s="163">
        <f>_xlfn.FLOOR.MATH(C420/'[1]Mark Conv'!$E$5,0.01)</f>
        <v>1165</v>
      </c>
      <c r="L420" s="128"/>
      <c r="M420" s="128"/>
      <c r="N420" s="128"/>
      <c r="O420" s="128"/>
      <c r="P420" s="128"/>
      <c r="Q420" s="128"/>
      <c r="R420" s="128"/>
      <c r="S420" s="128"/>
      <c r="T420" s="128"/>
    </row>
    <row r="421" spans="1:20" x14ac:dyDescent="0.25">
      <c r="A421" s="161" t="str">
        <f>'[1]Magic Number Crunch'!A420</f>
        <v>Necklace Of Adaptation</v>
      </c>
      <c r="B421" s="162">
        <f>'[1]Magic Number Crunch'!L420</f>
        <v>975</v>
      </c>
      <c r="C421" s="163">
        <f>B421*$N$6*$N$11</f>
        <v>975</v>
      </c>
      <c r="D421" s="161" t="s">
        <v>2242</v>
      </c>
      <c r="E421" s="164">
        <f>_xlfn.FLOOR.MATH(C421,1)</f>
        <v>975</v>
      </c>
      <c r="F421" s="161" t="s">
        <v>2241</v>
      </c>
      <c r="G421" s="164">
        <f>_xlfn.FLOOR.MATH(((C421-E421)*10), 1)</f>
        <v>0</v>
      </c>
      <c r="H421" s="161" t="s">
        <v>2240</v>
      </c>
      <c r="I421" s="164">
        <f>((C421-E421)*10-G421)*10</f>
        <v>0</v>
      </c>
      <c r="J421" s="161" t="s">
        <v>2239</v>
      </c>
      <c r="K421" s="163">
        <f>_xlfn.FLOOR.MATH(C421/'[1]Mark Conv'!$E$5,0.01)</f>
        <v>39</v>
      </c>
      <c r="L421" s="128"/>
      <c r="M421" s="128"/>
      <c r="N421" s="128"/>
      <c r="O421" s="128"/>
      <c r="P421" s="128"/>
      <c r="Q421" s="128"/>
      <c r="R421" s="128"/>
      <c r="S421" s="128"/>
      <c r="T421" s="128"/>
    </row>
    <row r="422" spans="1:20" x14ac:dyDescent="0.25">
      <c r="A422" s="161" t="str">
        <f>'[1]Magic Number Crunch'!A421</f>
        <v>Necklace of Fireballs (1 Bead)</v>
      </c>
      <c r="B422" s="162">
        <f>'[1]Magic Number Crunch'!L421</f>
        <v>512.5</v>
      </c>
      <c r="C422" s="163">
        <f>B422*$N$6*$N$11</f>
        <v>512.5</v>
      </c>
      <c r="D422" s="161" t="s">
        <v>2242</v>
      </c>
      <c r="E422" s="164">
        <f>_xlfn.FLOOR.MATH(C422,1)</f>
        <v>512</v>
      </c>
      <c r="F422" s="161" t="s">
        <v>2241</v>
      </c>
      <c r="G422" s="164">
        <f>_xlfn.FLOOR.MATH(((C422-E422)*10), 1)</f>
        <v>5</v>
      </c>
      <c r="H422" s="161" t="s">
        <v>2240</v>
      </c>
      <c r="I422" s="164">
        <f>((C422-E422)*10-G422)*10</f>
        <v>0</v>
      </c>
      <c r="J422" s="161" t="s">
        <v>2239</v>
      </c>
      <c r="K422" s="163">
        <f>_xlfn.FLOOR.MATH(C422/'[1]Mark Conv'!$E$5,0.01)</f>
        <v>20.5</v>
      </c>
      <c r="L422" s="128"/>
      <c r="M422" s="128"/>
      <c r="N422" s="128"/>
      <c r="O422" s="128"/>
      <c r="P422" s="128"/>
      <c r="Q422" s="128"/>
      <c r="R422" s="128"/>
      <c r="S422" s="128"/>
      <c r="T422" s="128"/>
    </row>
    <row r="423" spans="1:20" x14ac:dyDescent="0.25">
      <c r="A423" s="161" t="str">
        <f>'[1]Magic Number Crunch'!A422</f>
        <v>Necklace of Fireballs (2 Beads)</v>
      </c>
      <c r="B423" s="162">
        <f>'[1]Magic Number Crunch'!L422</f>
        <v>965</v>
      </c>
      <c r="C423" s="163">
        <f>B423*$N$6*$N$11</f>
        <v>965</v>
      </c>
      <c r="D423" s="161" t="s">
        <v>2242</v>
      </c>
      <c r="E423" s="164">
        <f>_xlfn.FLOOR.MATH(C423,1)</f>
        <v>965</v>
      </c>
      <c r="F423" s="161" t="s">
        <v>2241</v>
      </c>
      <c r="G423" s="164">
        <f>_xlfn.FLOOR.MATH(((C423-E423)*10), 1)</f>
        <v>0</v>
      </c>
      <c r="H423" s="161" t="s">
        <v>2240</v>
      </c>
      <c r="I423" s="164">
        <f>((C423-E423)*10-G423)*10</f>
        <v>0</v>
      </c>
      <c r="J423" s="161" t="s">
        <v>2239</v>
      </c>
      <c r="K423" s="163">
        <f>_xlfn.FLOOR.MATH(C423/'[1]Mark Conv'!$E$5,0.01)</f>
        <v>38.6</v>
      </c>
      <c r="L423" s="128"/>
      <c r="M423" s="128"/>
      <c r="N423" s="128"/>
      <c r="O423" s="128"/>
      <c r="P423" s="128"/>
      <c r="Q423" s="128"/>
      <c r="R423" s="128"/>
      <c r="S423" s="128"/>
      <c r="T423" s="128"/>
    </row>
    <row r="424" spans="1:20" x14ac:dyDescent="0.25">
      <c r="A424" s="161" t="str">
        <f>'[1]Magic Number Crunch'!A423</f>
        <v>Necklace of Fireballs (3 Beads)</v>
      </c>
      <c r="B424" s="162">
        <f>'[1]Magic Number Crunch'!L423</f>
        <v>1567.5</v>
      </c>
      <c r="C424" s="163">
        <f>B424*$N$6*$N$11</f>
        <v>1567.5</v>
      </c>
      <c r="D424" s="161" t="s">
        <v>2242</v>
      </c>
      <c r="E424" s="164">
        <f>_xlfn.FLOOR.MATH(C424,1)</f>
        <v>1567</v>
      </c>
      <c r="F424" s="161" t="s">
        <v>2241</v>
      </c>
      <c r="G424" s="164">
        <f>_xlfn.FLOOR.MATH(((C424-E424)*10), 1)</f>
        <v>5</v>
      </c>
      <c r="H424" s="161" t="s">
        <v>2240</v>
      </c>
      <c r="I424" s="164">
        <f>((C424-E424)*10-G424)*10</f>
        <v>0</v>
      </c>
      <c r="J424" s="161" t="s">
        <v>2239</v>
      </c>
      <c r="K424" s="163">
        <f>_xlfn.FLOOR.MATH(C424/'[1]Mark Conv'!$E$5,0.01)</f>
        <v>62.7</v>
      </c>
      <c r="L424" s="128"/>
      <c r="M424" s="128"/>
      <c r="N424" s="128"/>
      <c r="O424" s="128"/>
      <c r="P424" s="128"/>
      <c r="Q424" s="128"/>
      <c r="R424" s="128"/>
      <c r="S424" s="128"/>
      <c r="T424" s="128"/>
    </row>
    <row r="425" spans="1:20" x14ac:dyDescent="0.25">
      <c r="A425" s="161" t="str">
        <f>'[1]Magic Number Crunch'!A424</f>
        <v>Necklace of Fireballs (4 Beads)</v>
      </c>
      <c r="B425" s="162">
        <f>'[1]Magic Number Crunch'!L424</f>
        <v>2250</v>
      </c>
      <c r="C425" s="163">
        <f>B425*$N$6*$N$11</f>
        <v>2250</v>
      </c>
      <c r="D425" s="161" t="s">
        <v>2242</v>
      </c>
      <c r="E425" s="164">
        <f>_xlfn.FLOOR.MATH(C425,1)</f>
        <v>2250</v>
      </c>
      <c r="F425" s="161" t="s">
        <v>2241</v>
      </c>
      <c r="G425" s="164">
        <f>_xlfn.FLOOR.MATH(((C425-E425)*10), 1)</f>
        <v>0</v>
      </c>
      <c r="H425" s="161" t="s">
        <v>2240</v>
      </c>
      <c r="I425" s="164">
        <f>((C425-E425)*10-G425)*10</f>
        <v>0</v>
      </c>
      <c r="J425" s="161" t="s">
        <v>2239</v>
      </c>
      <c r="K425" s="163">
        <f>_xlfn.FLOOR.MATH(C425/'[1]Mark Conv'!$E$5,0.01)</f>
        <v>90</v>
      </c>
      <c r="L425" s="128"/>
      <c r="M425" s="128"/>
      <c r="N425" s="128"/>
      <c r="O425" s="128"/>
      <c r="P425" s="128"/>
      <c r="Q425" s="128"/>
      <c r="R425" s="128"/>
      <c r="S425" s="128"/>
      <c r="T425" s="128"/>
    </row>
    <row r="426" spans="1:20" x14ac:dyDescent="0.25">
      <c r="A426" s="161" t="str">
        <f>'[1]Magic Number Crunch'!A425</f>
        <v>Necklace of Fireballs (5 Beads)</v>
      </c>
      <c r="B426" s="162">
        <f>'[1]Magic Number Crunch'!L425</f>
        <v>3732.5</v>
      </c>
      <c r="C426" s="163">
        <f>B426*$N$6*$N$11</f>
        <v>3732.5</v>
      </c>
      <c r="D426" s="161" t="s">
        <v>2242</v>
      </c>
      <c r="E426" s="164">
        <f>_xlfn.FLOOR.MATH(C426,1)</f>
        <v>3732</v>
      </c>
      <c r="F426" s="161" t="s">
        <v>2241</v>
      </c>
      <c r="G426" s="164">
        <f>_xlfn.FLOOR.MATH(((C426-E426)*10), 1)</f>
        <v>5</v>
      </c>
      <c r="H426" s="161" t="s">
        <v>2240</v>
      </c>
      <c r="I426" s="164">
        <f>((C426-E426)*10-G426)*10</f>
        <v>0</v>
      </c>
      <c r="J426" s="161" t="s">
        <v>2239</v>
      </c>
      <c r="K426" s="163">
        <f>_xlfn.FLOOR.MATH(C426/'[1]Mark Conv'!$E$5,0.01)</f>
        <v>149.30000000000001</v>
      </c>
      <c r="L426" s="128"/>
      <c r="M426" s="128"/>
      <c r="N426" s="128"/>
      <c r="O426" s="128"/>
      <c r="P426" s="128"/>
      <c r="Q426" s="128"/>
      <c r="R426" s="128"/>
      <c r="S426" s="128"/>
      <c r="T426" s="128"/>
    </row>
    <row r="427" spans="1:20" x14ac:dyDescent="0.25">
      <c r="A427" s="161" t="str">
        <f>'[1]Magic Number Crunch'!A426</f>
        <v>Necklace of Fireballs (6 Beads)</v>
      </c>
      <c r="B427" s="162">
        <f>'[1]Magic Number Crunch'!L426</f>
        <v>6015</v>
      </c>
      <c r="C427" s="163">
        <f>B427*$N$6*$N$11</f>
        <v>6015</v>
      </c>
      <c r="D427" s="161" t="s">
        <v>2242</v>
      </c>
      <c r="E427" s="164">
        <f>_xlfn.FLOOR.MATH(C427,1)</f>
        <v>6015</v>
      </c>
      <c r="F427" s="161" t="s">
        <v>2241</v>
      </c>
      <c r="G427" s="164">
        <f>_xlfn.FLOOR.MATH(((C427-E427)*10), 1)</f>
        <v>0</v>
      </c>
      <c r="H427" s="161" t="s">
        <v>2240</v>
      </c>
      <c r="I427" s="164">
        <f>((C427-E427)*10-G427)*10</f>
        <v>0</v>
      </c>
      <c r="J427" s="161" t="s">
        <v>2239</v>
      </c>
      <c r="K427" s="163">
        <f>_xlfn.FLOOR.MATH(C427/'[1]Mark Conv'!$E$5,0.01)</f>
        <v>240.6</v>
      </c>
      <c r="L427" s="128"/>
      <c r="M427" s="128"/>
      <c r="N427" s="128"/>
      <c r="O427" s="128"/>
      <c r="P427" s="128"/>
      <c r="Q427" s="128"/>
      <c r="R427" s="128"/>
      <c r="S427" s="128"/>
      <c r="T427" s="128"/>
    </row>
    <row r="428" spans="1:20" x14ac:dyDescent="0.25">
      <c r="A428" s="161" t="str">
        <f>'[1]Magic Number Crunch'!A427</f>
        <v>Necklace Of Prayer Beads (Blessing)</v>
      </c>
      <c r="B428" s="162">
        <f>'[1]Magic Number Crunch'!L427</f>
        <v>3500</v>
      </c>
      <c r="C428" s="163">
        <f>B428*$N$6*$N$11</f>
        <v>3500</v>
      </c>
      <c r="D428" s="161" t="s">
        <v>2242</v>
      </c>
      <c r="E428" s="164">
        <f>_xlfn.FLOOR.MATH(C428,1)</f>
        <v>3500</v>
      </c>
      <c r="F428" s="161" t="s">
        <v>2241</v>
      </c>
      <c r="G428" s="164">
        <f>_xlfn.FLOOR.MATH(((C428-E428)*10), 1)</f>
        <v>0</v>
      </c>
      <c r="H428" s="161" t="s">
        <v>2240</v>
      </c>
      <c r="I428" s="164">
        <f>((C428-E428)*10-G428)*10</f>
        <v>0</v>
      </c>
      <c r="J428" s="161" t="s">
        <v>2239</v>
      </c>
      <c r="K428" s="163">
        <f>_xlfn.FLOOR.MATH(C428/'[1]Mark Conv'!$E$5,0.01)</f>
        <v>140</v>
      </c>
      <c r="L428" s="128"/>
      <c r="M428" s="128"/>
      <c r="N428" s="128"/>
      <c r="O428" s="128"/>
      <c r="P428" s="128"/>
      <c r="Q428" s="128"/>
      <c r="R428" s="128"/>
      <c r="S428" s="128"/>
      <c r="T428" s="128"/>
    </row>
    <row r="429" spans="1:20" x14ac:dyDescent="0.25">
      <c r="A429" s="161" t="str">
        <f>'[1]Magic Number Crunch'!A428</f>
        <v>Necklace Of Prayer Beads (Curing)</v>
      </c>
      <c r="B429" s="162">
        <f>'[1]Magic Number Crunch'!L428</f>
        <v>4500</v>
      </c>
      <c r="C429" s="163">
        <f>B429*$N$6*$N$11</f>
        <v>4500</v>
      </c>
      <c r="D429" s="161" t="s">
        <v>2242</v>
      </c>
      <c r="E429" s="164">
        <f>_xlfn.FLOOR.MATH(C429,1)</f>
        <v>4500</v>
      </c>
      <c r="F429" s="161" t="s">
        <v>2241</v>
      </c>
      <c r="G429" s="164">
        <f>_xlfn.FLOOR.MATH(((C429-E429)*10), 1)</f>
        <v>0</v>
      </c>
      <c r="H429" s="161" t="s">
        <v>2240</v>
      </c>
      <c r="I429" s="164">
        <f>((C429-E429)*10-G429)*10</f>
        <v>0</v>
      </c>
      <c r="J429" s="161" t="s">
        <v>2239</v>
      </c>
      <c r="K429" s="163">
        <f>_xlfn.FLOOR.MATH(C429/'[1]Mark Conv'!$E$5,0.01)</f>
        <v>180</v>
      </c>
      <c r="L429" s="128"/>
      <c r="M429" s="128"/>
      <c r="N429" s="128"/>
      <c r="O429" s="128"/>
      <c r="P429" s="128"/>
      <c r="Q429" s="128"/>
      <c r="R429" s="128"/>
      <c r="S429" s="128"/>
      <c r="T429" s="128"/>
    </row>
    <row r="430" spans="1:20" x14ac:dyDescent="0.25">
      <c r="A430" s="161" t="str">
        <f>'[1]Magic Number Crunch'!A429</f>
        <v>Necklace Of Prayer Beads (Favor)</v>
      </c>
      <c r="B430" s="162">
        <f>'[1]Magic Number Crunch'!L429</f>
        <v>18500</v>
      </c>
      <c r="C430" s="163">
        <f>B430*$N$6*$N$11</f>
        <v>18500</v>
      </c>
      <c r="D430" s="161" t="s">
        <v>2242</v>
      </c>
      <c r="E430" s="164">
        <f>_xlfn.FLOOR.MATH(C430,1)</f>
        <v>18500</v>
      </c>
      <c r="F430" s="161" t="s">
        <v>2241</v>
      </c>
      <c r="G430" s="164">
        <f>_xlfn.FLOOR.MATH(((C430-E430)*10), 1)</f>
        <v>0</v>
      </c>
      <c r="H430" s="161" t="s">
        <v>2240</v>
      </c>
      <c r="I430" s="164">
        <f>((C430-E430)*10-G430)*10</f>
        <v>0</v>
      </c>
      <c r="J430" s="161" t="s">
        <v>2239</v>
      </c>
      <c r="K430" s="163">
        <f>_xlfn.FLOOR.MATH(C430/'[1]Mark Conv'!$E$5,0.01)</f>
        <v>740</v>
      </c>
      <c r="L430" s="128"/>
      <c r="M430" s="128"/>
      <c r="N430" s="128"/>
      <c r="O430" s="128"/>
      <c r="P430" s="128"/>
      <c r="Q430" s="128"/>
      <c r="R430" s="128"/>
      <c r="S430" s="128"/>
      <c r="T430" s="128"/>
    </row>
    <row r="431" spans="1:20" x14ac:dyDescent="0.25">
      <c r="A431" s="161" t="str">
        <f>'[1]Magic Number Crunch'!A430</f>
        <v>Necklace Of Prayer Beads (Smiting)</v>
      </c>
      <c r="B431" s="162">
        <f>'[1]Magic Number Crunch'!L430</f>
        <v>3250</v>
      </c>
      <c r="C431" s="163">
        <f>B431*$N$6*$N$11</f>
        <v>3250</v>
      </c>
      <c r="D431" s="161" t="s">
        <v>2242</v>
      </c>
      <c r="E431" s="164">
        <f>_xlfn.FLOOR.MATH(C431,1)</f>
        <v>3250</v>
      </c>
      <c r="F431" s="161" t="s">
        <v>2241</v>
      </c>
      <c r="G431" s="164">
        <f>_xlfn.FLOOR.MATH(((C431-E431)*10), 1)</f>
        <v>0</v>
      </c>
      <c r="H431" s="161" t="s">
        <v>2240</v>
      </c>
      <c r="I431" s="164">
        <f>((C431-E431)*10-G431)*10</f>
        <v>0</v>
      </c>
      <c r="J431" s="161" t="s">
        <v>2239</v>
      </c>
      <c r="K431" s="163">
        <f>_xlfn.FLOOR.MATH(C431/'[1]Mark Conv'!$E$5,0.01)</f>
        <v>130</v>
      </c>
      <c r="L431" s="128"/>
      <c r="M431" s="128"/>
      <c r="N431" s="128"/>
      <c r="O431" s="128"/>
      <c r="P431" s="128"/>
      <c r="Q431" s="128"/>
      <c r="R431" s="128"/>
      <c r="S431" s="128"/>
      <c r="T431" s="128"/>
    </row>
    <row r="432" spans="1:20" x14ac:dyDescent="0.25">
      <c r="A432" s="161" t="str">
        <f>'[1]Magic Number Crunch'!A431</f>
        <v>Necklace Of Prayer Beads (Summons)</v>
      </c>
      <c r="B432" s="162">
        <f>'[1]Magic Number Crunch'!L431</f>
        <v>66500</v>
      </c>
      <c r="C432" s="163">
        <f>B432*$N$6*$N$11</f>
        <v>66500</v>
      </c>
      <c r="D432" s="161" t="s">
        <v>2242</v>
      </c>
      <c r="E432" s="164">
        <f>_xlfn.FLOOR.MATH(C432,1)</f>
        <v>66500</v>
      </c>
      <c r="F432" s="161" t="s">
        <v>2241</v>
      </c>
      <c r="G432" s="164">
        <f>_xlfn.FLOOR.MATH(((C432-E432)*10), 1)</f>
        <v>0</v>
      </c>
      <c r="H432" s="161" t="s">
        <v>2240</v>
      </c>
      <c r="I432" s="164">
        <f>((C432-E432)*10-G432)*10</f>
        <v>0</v>
      </c>
      <c r="J432" s="161" t="s">
        <v>2239</v>
      </c>
      <c r="K432" s="163">
        <f>_xlfn.FLOOR.MATH(C432/'[1]Mark Conv'!$E$5,0.01)</f>
        <v>2660</v>
      </c>
      <c r="L432" s="128"/>
      <c r="M432" s="128"/>
      <c r="N432" s="128"/>
      <c r="O432" s="128"/>
      <c r="P432" s="128"/>
      <c r="Q432" s="128"/>
      <c r="R432" s="128"/>
      <c r="S432" s="128"/>
      <c r="T432" s="128"/>
    </row>
    <row r="433" spans="1:20" x14ac:dyDescent="0.25">
      <c r="A433" s="161" t="str">
        <f>'[1]Magic Number Crunch'!A432</f>
        <v>Necklace Of Prayer Beads (Wind Walking)</v>
      </c>
      <c r="B433" s="162">
        <f>'[1]Magic Number Crunch'!L432</f>
        <v>50500</v>
      </c>
      <c r="C433" s="163">
        <f>B433*$N$6*$N$11</f>
        <v>50500</v>
      </c>
      <c r="D433" s="161" t="s">
        <v>2242</v>
      </c>
      <c r="E433" s="164">
        <f>_xlfn.FLOOR.MATH(C433,1)</f>
        <v>50500</v>
      </c>
      <c r="F433" s="161" t="s">
        <v>2241</v>
      </c>
      <c r="G433" s="164">
        <f>_xlfn.FLOOR.MATH(((C433-E433)*10), 1)</f>
        <v>0</v>
      </c>
      <c r="H433" s="161" t="s">
        <v>2240</v>
      </c>
      <c r="I433" s="164">
        <f>((C433-E433)*10-G433)*10</f>
        <v>0</v>
      </c>
      <c r="J433" s="161" t="s">
        <v>2239</v>
      </c>
      <c r="K433" s="163">
        <f>_xlfn.FLOOR.MATH(C433/'[1]Mark Conv'!$E$5,0.01)</f>
        <v>2020</v>
      </c>
      <c r="L433" s="128"/>
      <c r="M433" s="128"/>
      <c r="N433" s="128"/>
      <c r="O433" s="128"/>
      <c r="P433" s="128"/>
      <c r="Q433" s="128"/>
      <c r="R433" s="128"/>
      <c r="S433" s="128"/>
      <c r="T433" s="128"/>
    </row>
    <row r="434" spans="1:20" x14ac:dyDescent="0.25">
      <c r="A434" s="161" t="str">
        <f>'[1]Magic Number Crunch'!A433</f>
        <v>Needle of Mending</v>
      </c>
      <c r="B434" s="162">
        <f>'[1]Magic Number Crunch'!L433</f>
        <v>4137.625</v>
      </c>
      <c r="C434" s="163">
        <f>B434*$N$6*$N$11</f>
        <v>4137.625</v>
      </c>
      <c r="D434" s="161" t="s">
        <v>2242</v>
      </c>
      <c r="E434" s="164">
        <f>_xlfn.FLOOR.MATH(C434,1)</f>
        <v>4137</v>
      </c>
      <c r="F434" s="161" t="s">
        <v>2241</v>
      </c>
      <c r="G434" s="164">
        <f>_xlfn.FLOOR.MATH(((C434-E434)*10), 1)</f>
        <v>6</v>
      </c>
      <c r="H434" s="161" t="s">
        <v>2240</v>
      </c>
      <c r="I434" s="164">
        <f>((C434-E434)*10-G434)*10</f>
        <v>2.5</v>
      </c>
      <c r="J434" s="161" t="s">
        <v>2239</v>
      </c>
      <c r="K434" s="163">
        <f>_xlfn.FLOOR.MATH(C434/'[1]Mark Conv'!$E$5,0.01)</f>
        <v>165.5</v>
      </c>
      <c r="L434" s="128"/>
      <c r="M434" s="128"/>
      <c r="N434" s="128"/>
      <c r="O434" s="128"/>
      <c r="P434" s="128"/>
      <c r="Q434" s="128"/>
      <c r="R434" s="128"/>
      <c r="S434" s="128"/>
      <c r="T434" s="128"/>
    </row>
    <row r="435" spans="1:20" x14ac:dyDescent="0.25">
      <c r="A435" s="161" t="str">
        <f>'[1]Magic Number Crunch'!A434</f>
        <v>Night Caller</v>
      </c>
      <c r="B435" s="162">
        <f>'[1]Magic Number Crunch'!L434</f>
        <v>337.625</v>
      </c>
      <c r="C435" s="163">
        <f>B435*$N$6*$N$11</f>
        <v>337.625</v>
      </c>
      <c r="D435" s="161" t="s">
        <v>2242</v>
      </c>
      <c r="E435" s="164">
        <f>_xlfn.FLOOR.MATH(C435,1)</f>
        <v>337</v>
      </c>
      <c r="F435" s="161" t="s">
        <v>2241</v>
      </c>
      <c r="G435" s="164">
        <f>_xlfn.FLOOR.MATH(((C435-E435)*10), 1)</f>
        <v>6</v>
      </c>
      <c r="H435" s="161" t="s">
        <v>2240</v>
      </c>
      <c r="I435" s="164">
        <f>((C435-E435)*10-G435)*10</f>
        <v>2.5</v>
      </c>
      <c r="J435" s="161" t="s">
        <v>2239</v>
      </c>
      <c r="K435" s="163">
        <f>_xlfn.FLOOR.MATH(C435/'[1]Mark Conv'!$E$5,0.01)</f>
        <v>13.5</v>
      </c>
      <c r="L435" s="128"/>
      <c r="M435" s="128"/>
      <c r="N435" s="128"/>
      <c r="O435" s="128"/>
      <c r="P435" s="128"/>
      <c r="Q435" s="128"/>
      <c r="R435" s="128"/>
      <c r="S435" s="128"/>
      <c r="T435" s="128"/>
    </row>
    <row r="436" spans="1:20" x14ac:dyDescent="0.25">
      <c r="A436" s="161" t="str">
        <f>'[1]Magic Number Crunch'!A435</f>
        <v>Nightfall Pearl</v>
      </c>
      <c r="B436" s="162">
        <f>'[1]Magic Number Crunch'!L435</f>
        <v>81750.25</v>
      </c>
      <c r="C436" s="163">
        <f>B436*$N$6*$N$11</f>
        <v>81750.25</v>
      </c>
      <c r="D436" s="161" t="s">
        <v>2242</v>
      </c>
      <c r="E436" s="164">
        <f>_xlfn.FLOOR.MATH(C436,1)</f>
        <v>81750</v>
      </c>
      <c r="F436" s="161" t="s">
        <v>2241</v>
      </c>
      <c r="G436" s="164">
        <f>_xlfn.FLOOR.MATH(((C436-E436)*10), 1)</f>
        <v>2</v>
      </c>
      <c r="H436" s="161" t="s">
        <v>2240</v>
      </c>
      <c r="I436" s="164">
        <f>((C436-E436)*10-G436)*10</f>
        <v>5</v>
      </c>
      <c r="J436" s="161" t="s">
        <v>2239</v>
      </c>
      <c r="K436" s="163">
        <f>_xlfn.FLOOR.MATH(C436/'[1]Mark Conv'!$E$5,0.01)</f>
        <v>3270.01</v>
      </c>
      <c r="L436" s="128"/>
      <c r="M436" s="128"/>
      <c r="N436" s="128"/>
      <c r="O436" s="128"/>
      <c r="P436" s="128"/>
      <c r="Q436" s="128"/>
      <c r="R436" s="128"/>
      <c r="S436" s="128"/>
      <c r="T436" s="128"/>
    </row>
    <row r="437" spans="1:20" x14ac:dyDescent="0.25">
      <c r="A437" s="161" t="str">
        <f>'[1]Magic Number Crunch'!A436</f>
        <v>Nine Lives Stealer (Fully Charged) (any sword)</v>
      </c>
      <c r="B437" s="162">
        <f>'[1]Magic Number Crunch'!L436</f>
        <v>22000</v>
      </c>
      <c r="C437" s="163">
        <f>B437*$N$6*$N$11</f>
        <v>22000</v>
      </c>
      <c r="D437" s="161" t="s">
        <v>2242</v>
      </c>
      <c r="E437" s="164">
        <f>_xlfn.FLOOR.MATH(C437,1)</f>
        <v>22000</v>
      </c>
      <c r="F437" s="161" t="s">
        <v>2241</v>
      </c>
      <c r="G437" s="164">
        <f>_xlfn.FLOOR.MATH(((C437-E437)*10), 1)</f>
        <v>0</v>
      </c>
      <c r="H437" s="161" t="s">
        <v>2240</v>
      </c>
      <c r="I437" s="164">
        <f>((C437-E437)*10-G437)*10</f>
        <v>0</v>
      </c>
      <c r="J437" s="161" t="s">
        <v>2239</v>
      </c>
      <c r="K437" s="163">
        <f>_xlfn.FLOOR.MATH(C437/'[1]Mark Conv'!$E$5,0.01)</f>
        <v>880</v>
      </c>
      <c r="L437" s="128"/>
      <c r="M437" s="128"/>
      <c r="N437" s="128"/>
      <c r="O437" s="128"/>
      <c r="P437" s="128"/>
      <c r="Q437" s="128"/>
      <c r="R437" s="128"/>
      <c r="S437" s="128"/>
      <c r="T437" s="128"/>
    </row>
    <row r="438" spans="1:20" x14ac:dyDescent="0.25">
      <c r="A438" s="161" t="str">
        <f>'[1]Magic Number Crunch'!A437</f>
        <v>Nolzur's Marvelous Pigments</v>
      </c>
      <c r="B438" s="162">
        <f>'[1]Magic Number Crunch'!L437</f>
        <v>8100</v>
      </c>
      <c r="C438" s="163">
        <f>B438*$N$6*$N$11</f>
        <v>8100</v>
      </c>
      <c r="D438" s="161" t="s">
        <v>2242</v>
      </c>
      <c r="E438" s="164">
        <f>_xlfn.FLOOR.MATH(C438,1)</f>
        <v>8100</v>
      </c>
      <c r="F438" s="161" t="s">
        <v>2241</v>
      </c>
      <c r="G438" s="164">
        <f>_xlfn.FLOOR.MATH(((C438-E438)*10), 1)</f>
        <v>0</v>
      </c>
      <c r="H438" s="161" t="s">
        <v>2240</v>
      </c>
      <c r="I438" s="164">
        <f>((C438-E438)*10-G438)*10</f>
        <v>0</v>
      </c>
      <c r="J438" s="161" t="s">
        <v>2239</v>
      </c>
      <c r="K438" s="163">
        <f>_xlfn.FLOOR.MATH(C438/'[1]Mark Conv'!$E$5,0.01)</f>
        <v>324</v>
      </c>
      <c r="L438" s="128"/>
      <c r="M438" s="128"/>
      <c r="N438" s="128"/>
      <c r="O438" s="128"/>
      <c r="P438" s="128"/>
      <c r="Q438" s="128"/>
      <c r="R438" s="128"/>
      <c r="S438" s="128"/>
      <c r="T438" s="128"/>
    </row>
    <row r="439" spans="1:20" x14ac:dyDescent="0.25">
      <c r="A439" s="161" t="str">
        <f>'[1]Magic Number Crunch'!A438</f>
        <v>Oathbow (longbow)</v>
      </c>
      <c r="B439" s="162">
        <f>'[1]Magic Number Crunch'!L438</f>
        <v>8250</v>
      </c>
      <c r="C439" s="163">
        <f>B439*$N$6*$N$11</f>
        <v>8250</v>
      </c>
      <c r="D439" s="161" t="s">
        <v>2242</v>
      </c>
      <c r="E439" s="164">
        <f>_xlfn.FLOOR.MATH(C439,1)</f>
        <v>8250</v>
      </c>
      <c r="F439" s="161" t="s">
        <v>2241</v>
      </c>
      <c r="G439" s="164">
        <f>_xlfn.FLOOR.MATH(((C439-E439)*10), 1)</f>
        <v>0</v>
      </c>
      <c r="H439" s="161" t="s">
        <v>2240</v>
      </c>
      <c r="I439" s="164">
        <f>((C439-E439)*10-G439)*10</f>
        <v>0</v>
      </c>
      <c r="J439" s="161" t="s">
        <v>2239</v>
      </c>
      <c r="K439" s="163">
        <f>_xlfn.FLOOR.MATH(C439/'[1]Mark Conv'!$E$5,0.01)</f>
        <v>330</v>
      </c>
      <c r="L439" s="128"/>
      <c r="M439" s="128"/>
      <c r="N439" s="128"/>
      <c r="O439" s="128"/>
      <c r="P439" s="128"/>
      <c r="Q439" s="128"/>
      <c r="R439" s="128"/>
      <c r="S439" s="128"/>
      <c r="T439" s="128"/>
    </row>
    <row r="440" spans="1:20" x14ac:dyDescent="0.25">
      <c r="A440" s="161" t="str">
        <f>'[1]Magic Number Crunch'!A439</f>
        <v>Obsidian Flint Dragon Plate</v>
      </c>
      <c r="B440" s="162">
        <f>'[1]Magic Number Crunch'!L439</f>
        <v>69750.25</v>
      </c>
      <c r="C440" s="163">
        <f>B440*$N$6*$N$11</f>
        <v>69750.25</v>
      </c>
      <c r="D440" s="161" t="s">
        <v>2242</v>
      </c>
      <c r="E440" s="164">
        <f>_xlfn.FLOOR.MATH(C440,1)</f>
        <v>69750</v>
      </c>
      <c r="F440" s="161" t="s">
        <v>2241</v>
      </c>
      <c r="G440" s="164">
        <f>_xlfn.FLOOR.MATH(((C440-E440)*10), 1)</f>
        <v>2</v>
      </c>
      <c r="H440" s="161" t="s">
        <v>2240</v>
      </c>
      <c r="I440" s="164">
        <f>((C440-E440)*10-G440)*10</f>
        <v>5</v>
      </c>
      <c r="J440" s="161" t="s">
        <v>2239</v>
      </c>
      <c r="K440" s="163">
        <f>_xlfn.FLOOR.MATH(C440/'[1]Mark Conv'!$E$5,0.01)</f>
        <v>2790.01</v>
      </c>
      <c r="L440" s="128"/>
      <c r="M440" s="128"/>
      <c r="N440" s="128"/>
      <c r="O440" s="128"/>
      <c r="P440" s="128"/>
      <c r="Q440" s="128"/>
      <c r="R440" s="128"/>
      <c r="S440" s="128"/>
      <c r="T440" s="128"/>
    </row>
    <row r="441" spans="1:20" x14ac:dyDescent="0.25">
      <c r="A441" s="161" t="str">
        <f>'[1]Magic Number Crunch'!A440</f>
        <v>Oil Of Etherealness</v>
      </c>
      <c r="B441" s="162">
        <f>'[1]Magic Number Crunch'!L440</f>
        <v>1960</v>
      </c>
      <c r="C441" s="163">
        <f>B441*$N$6*$N$11</f>
        <v>1960</v>
      </c>
      <c r="D441" s="161" t="s">
        <v>2242</v>
      </c>
      <c r="E441" s="164">
        <f>_xlfn.FLOOR.MATH(C441,1)</f>
        <v>1960</v>
      </c>
      <c r="F441" s="161" t="s">
        <v>2241</v>
      </c>
      <c r="G441" s="164">
        <f>_xlfn.FLOOR.MATH(((C441-E441)*10), 1)</f>
        <v>0</v>
      </c>
      <c r="H441" s="161" t="s">
        <v>2240</v>
      </c>
      <c r="I441" s="164">
        <f>((C441-E441)*10-G441)*10</f>
        <v>0</v>
      </c>
      <c r="J441" s="161" t="s">
        <v>2239</v>
      </c>
      <c r="K441" s="163">
        <f>_xlfn.FLOOR.MATH(C441/'[1]Mark Conv'!$E$5,0.01)</f>
        <v>78.400000000000006</v>
      </c>
      <c r="L441" s="128"/>
      <c r="M441" s="128"/>
      <c r="N441" s="128"/>
      <c r="O441" s="128"/>
      <c r="P441" s="128"/>
      <c r="Q441" s="128"/>
      <c r="R441" s="128"/>
      <c r="S441" s="128"/>
      <c r="T441" s="128"/>
    </row>
    <row r="442" spans="1:20" x14ac:dyDescent="0.25">
      <c r="A442" s="161" t="str">
        <f>'[1]Magic Number Crunch'!A441</f>
        <v>Oil Of Sharpness</v>
      </c>
      <c r="B442" s="162">
        <f>'[1]Magic Number Crunch'!L441</f>
        <v>2700</v>
      </c>
      <c r="C442" s="163">
        <f>B442*$N$6*$N$11</f>
        <v>2700</v>
      </c>
      <c r="D442" s="161" t="s">
        <v>2242</v>
      </c>
      <c r="E442" s="164">
        <f>_xlfn.FLOOR.MATH(C442,1)</f>
        <v>2700</v>
      </c>
      <c r="F442" s="161" t="s">
        <v>2241</v>
      </c>
      <c r="G442" s="164">
        <f>_xlfn.FLOOR.MATH(((C442-E442)*10), 1)</f>
        <v>0</v>
      </c>
      <c r="H442" s="161" t="s">
        <v>2240</v>
      </c>
      <c r="I442" s="164">
        <f>((C442-E442)*10-G442)*10</f>
        <v>0</v>
      </c>
      <c r="J442" s="161" t="s">
        <v>2239</v>
      </c>
      <c r="K442" s="163">
        <f>_xlfn.FLOOR.MATH(C442/'[1]Mark Conv'!$E$5,0.01)</f>
        <v>108</v>
      </c>
      <c r="L442" s="128"/>
      <c r="M442" s="128"/>
      <c r="N442" s="128"/>
      <c r="O442" s="128"/>
      <c r="P442" s="128"/>
      <c r="Q442" s="128"/>
      <c r="R442" s="128"/>
      <c r="S442" s="128"/>
      <c r="T442" s="128"/>
    </row>
    <row r="443" spans="1:20" x14ac:dyDescent="0.25">
      <c r="A443" s="161" t="str">
        <f>'[1]Magic Number Crunch'!A442</f>
        <v>Oil Of Slipperiness</v>
      </c>
      <c r="B443" s="162">
        <f>'[1]Magic Number Crunch'!L442</f>
        <v>365</v>
      </c>
      <c r="C443" s="163">
        <f>B443*$N$6*$N$11</f>
        <v>365</v>
      </c>
      <c r="D443" s="161" t="s">
        <v>2242</v>
      </c>
      <c r="E443" s="164">
        <f>_xlfn.FLOOR.MATH(C443,1)</f>
        <v>365</v>
      </c>
      <c r="F443" s="161" t="s">
        <v>2241</v>
      </c>
      <c r="G443" s="164">
        <f>_xlfn.FLOOR.MATH(((C443-E443)*10), 1)</f>
        <v>0</v>
      </c>
      <c r="H443" s="161" t="s">
        <v>2240</v>
      </c>
      <c r="I443" s="164">
        <f>((C443-E443)*10-G443)*10</f>
        <v>0</v>
      </c>
      <c r="J443" s="161" t="s">
        <v>2239</v>
      </c>
      <c r="K443" s="163">
        <f>_xlfn.FLOOR.MATH(C443/'[1]Mark Conv'!$E$5,0.01)</f>
        <v>14.6</v>
      </c>
      <c r="L443" s="128"/>
      <c r="M443" s="128"/>
      <c r="N443" s="128"/>
      <c r="O443" s="128"/>
      <c r="P443" s="128"/>
      <c r="Q443" s="128"/>
      <c r="R443" s="128"/>
      <c r="S443" s="128"/>
      <c r="T443" s="128"/>
    </row>
    <row r="444" spans="1:20" x14ac:dyDescent="0.25">
      <c r="A444" s="161" t="str">
        <f>'[1]Magic Number Crunch'!A443</f>
        <v>Opal Of The Ild Rune</v>
      </c>
      <c r="B444" s="162">
        <f>'[1]Magic Number Crunch'!L443</f>
        <v>5187.625</v>
      </c>
      <c r="C444" s="163">
        <f>B444*$N$6*$N$11</f>
        <v>5187.625</v>
      </c>
      <c r="D444" s="161" t="s">
        <v>2242</v>
      </c>
      <c r="E444" s="164">
        <f>_xlfn.FLOOR.MATH(C444,1)</f>
        <v>5187</v>
      </c>
      <c r="F444" s="161" t="s">
        <v>2241</v>
      </c>
      <c r="G444" s="164">
        <f>_xlfn.FLOOR.MATH(((C444-E444)*10), 1)</f>
        <v>6</v>
      </c>
      <c r="H444" s="161" t="s">
        <v>2240</v>
      </c>
      <c r="I444" s="164">
        <f>((C444-E444)*10-G444)*10</f>
        <v>2.5</v>
      </c>
      <c r="J444" s="161" t="s">
        <v>2239</v>
      </c>
      <c r="K444" s="163">
        <f>_xlfn.FLOOR.MATH(C444/'[1]Mark Conv'!$E$5,0.01)</f>
        <v>207.5</v>
      </c>
      <c r="L444" s="128"/>
      <c r="M444" s="128"/>
      <c r="N444" s="128"/>
      <c r="O444" s="128"/>
      <c r="P444" s="128"/>
      <c r="Q444" s="128"/>
      <c r="R444" s="128"/>
      <c r="S444" s="128"/>
      <c r="T444" s="128"/>
    </row>
    <row r="445" spans="1:20" x14ac:dyDescent="0.25">
      <c r="A445" s="161" t="str">
        <f>'[1]Magic Number Crunch'!A444</f>
        <v>Orb Of Direction</v>
      </c>
      <c r="B445" s="162">
        <f>'[1]Magic Number Crunch'!L444</f>
        <v>55</v>
      </c>
      <c r="C445" s="163">
        <f>B445*$N$6*$N$11</f>
        <v>55</v>
      </c>
      <c r="D445" s="161" t="s">
        <v>2242</v>
      </c>
      <c r="E445" s="164">
        <f>_xlfn.FLOOR.MATH(C445,1)</f>
        <v>55</v>
      </c>
      <c r="F445" s="161" t="s">
        <v>2241</v>
      </c>
      <c r="G445" s="164">
        <f>_xlfn.FLOOR.MATH(((C445-E445)*10), 1)</f>
        <v>0</v>
      </c>
      <c r="H445" s="161" t="s">
        <v>2240</v>
      </c>
      <c r="I445" s="164">
        <f>((C445-E445)*10-G445)*10</f>
        <v>0</v>
      </c>
      <c r="J445" s="161" t="s">
        <v>2239</v>
      </c>
      <c r="K445" s="163">
        <f>_xlfn.FLOOR.MATH(C445/'[1]Mark Conv'!$E$5,0.01)</f>
        <v>2.2000000000000002</v>
      </c>
      <c r="L445" s="128"/>
      <c r="M445" s="128"/>
      <c r="N445" s="128"/>
      <c r="O445" s="128"/>
      <c r="P445" s="128"/>
      <c r="Q445" s="128"/>
      <c r="R445" s="128"/>
      <c r="S445" s="128"/>
      <c r="T445" s="128"/>
    </row>
    <row r="446" spans="1:20" x14ac:dyDescent="0.25">
      <c r="A446" s="161" t="str">
        <f>'[1]Magic Number Crunch'!A445</f>
        <v>Orb Of Gonging</v>
      </c>
      <c r="B446" s="162">
        <f>'[1]Magic Number Crunch'!L445</f>
        <v>60</v>
      </c>
      <c r="C446" s="163">
        <f>B446*$N$6*$N$11</f>
        <v>60</v>
      </c>
      <c r="D446" s="161" t="s">
        <v>2242</v>
      </c>
      <c r="E446" s="164">
        <f>_xlfn.FLOOR.MATH(C446,1)</f>
        <v>60</v>
      </c>
      <c r="F446" s="161" t="s">
        <v>2241</v>
      </c>
      <c r="G446" s="164">
        <f>_xlfn.FLOOR.MATH(((C446-E446)*10), 1)</f>
        <v>0</v>
      </c>
      <c r="H446" s="161" t="s">
        <v>2240</v>
      </c>
      <c r="I446" s="164">
        <f>((C446-E446)*10-G446)*10</f>
        <v>0</v>
      </c>
      <c r="J446" s="161" t="s">
        <v>2239</v>
      </c>
      <c r="K446" s="163">
        <f>_xlfn.FLOOR.MATH(C446/'[1]Mark Conv'!$E$5,0.01)</f>
        <v>2.4</v>
      </c>
      <c r="L446" s="128"/>
      <c r="M446" s="128"/>
      <c r="N446" s="128"/>
      <c r="O446" s="128"/>
      <c r="P446" s="128"/>
      <c r="Q446" s="128"/>
      <c r="R446" s="128"/>
      <c r="S446" s="128"/>
      <c r="T446" s="128"/>
    </row>
    <row r="447" spans="1:20" x14ac:dyDescent="0.25">
      <c r="A447" s="161" t="str">
        <f>'[1]Magic Number Crunch'!A446</f>
        <v>Orb Of Shielding</v>
      </c>
      <c r="B447" s="162">
        <f>'[1]Magic Number Crunch'!L446</f>
        <v>70</v>
      </c>
      <c r="C447" s="163">
        <f>B447*$N$6*$N$11</f>
        <v>70</v>
      </c>
      <c r="D447" s="161" t="s">
        <v>2242</v>
      </c>
      <c r="E447" s="164">
        <f>_xlfn.FLOOR.MATH(C447,1)</f>
        <v>70</v>
      </c>
      <c r="F447" s="161" t="s">
        <v>2241</v>
      </c>
      <c r="G447" s="164">
        <f>_xlfn.FLOOR.MATH(((C447-E447)*10), 1)</f>
        <v>0</v>
      </c>
      <c r="H447" s="161" t="s">
        <v>2240</v>
      </c>
      <c r="I447" s="164">
        <f>((C447-E447)*10-G447)*10</f>
        <v>0</v>
      </c>
      <c r="J447" s="161" t="s">
        <v>2239</v>
      </c>
      <c r="K447" s="163">
        <f>_xlfn.FLOOR.MATH(C447/'[1]Mark Conv'!$E$5,0.01)</f>
        <v>2.8000000000000003</v>
      </c>
      <c r="L447" s="128"/>
      <c r="M447" s="128"/>
      <c r="N447" s="128"/>
      <c r="O447" s="128"/>
      <c r="P447" s="128"/>
      <c r="Q447" s="128"/>
      <c r="R447" s="128"/>
      <c r="S447" s="128"/>
      <c r="T447" s="128"/>
    </row>
    <row r="448" spans="1:20" x14ac:dyDescent="0.25">
      <c r="A448" s="161" t="str">
        <f>'[1]Magic Number Crunch'!A447</f>
        <v>Orb Of Shielding</v>
      </c>
      <c r="B448" s="162">
        <f>'[1]Magic Number Crunch'!L447</f>
        <v>70</v>
      </c>
      <c r="C448" s="163">
        <f>B448*$N$6*$N$11</f>
        <v>70</v>
      </c>
      <c r="D448" s="161" t="s">
        <v>2242</v>
      </c>
      <c r="E448" s="164">
        <f>_xlfn.FLOOR.MATH(C448,1)</f>
        <v>70</v>
      </c>
      <c r="F448" s="161" t="s">
        <v>2241</v>
      </c>
      <c r="G448" s="164">
        <f>_xlfn.FLOOR.MATH(((C448-E448)*10), 1)</f>
        <v>0</v>
      </c>
      <c r="H448" s="161" t="s">
        <v>2240</v>
      </c>
      <c r="I448" s="164">
        <f>((C448-E448)*10-G448)*10</f>
        <v>0</v>
      </c>
      <c r="J448" s="161" t="s">
        <v>2239</v>
      </c>
      <c r="K448" s="163">
        <f>_xlfn.FLOOR.MATH(C448/'[1]Mark Conv'!$E$5,0.01)</f>
        <v>2.8000000000000003</v>
      </c>
      <c r="L448" s="128"/>
      <c r="M448" s="128"/>
      <c r="N448" s="128"/>
      <c r="O448" s="128"/>
      <c r="P448" s="128"/>
      <c r="Q448" s="128"/>
      <c r="R448" s="128"/>
      <c r="S448" s="128"/>
      <c r="T448" s="128"/>
    </row>
    <row r="449" spans="1:20" x14ac:dyDescent="0.25">
      <c r="A449" s="161" t="str">
        <f>'[1]Magic Number Crunch'!A448</f>
        <v>Orb Of The Stein Rune</v>
      </c>
      <c r="B449" s="162">
        <f>'[1]Magic Number Crunch'!L448</f>
        <v>4787.625</v>
      </c>
      <c r="C449" s="163">
        <f>B449*$N$6*$N$11</f>
        <v>4787.625</v>
      </c>
      <c r="D449" s="161" t="s">
        <v>2242</v>
      </c>
      <c r="E449" s="164">
        <f>_xlfn.FLOOR.MATH(C449,1)</f>
        <v>4787</v>
      </c>
      <c r="F449" s="161" t="s">
        <v>2241</v>
      </c>
      <c r="G449" s="164">
        <f>_xlfn.FLOOR.MATH(((C449-E449)*10), 1)</f>
        <v>6</v>
      </c>
      <c r="H449" s="161" t="s">
        <v>2240</v>
      </c>
      <c r="I449" s="164">
        <f>((C449-E449)*10-G449)*10</f>
        <v>2.5</v>
      </c>
      <c r="J449" s="161" t="s">
        <v>2239</v>
      </c>
      <c r="K449" s="163">
        <f>_xlfn.FLOOR.MATH(C449/'[1]Mark Conv'!$E$5,0.01)</f>
        <v>191.5</v>
      </c>
      <c r="L449" s="128"/>
      <c r="M449" s="128"/>
      <c r="N449" s="128"/>
      <c r="O449" s="128"/>
      <c r="P449" s="128"/>
      <c r="Q449" s="128"/>
      <c r="R449" s="128"/>
      <c r="S449" s="128"/>
      <c r="T449" s="128"/>
    </row>
    <row r="450" spans="1:20" x14ac:dyDescent="0.25">
      <c r="A450" s="161" t="str">
        <f>'[1]Magic Number Crunch'!A449</f>
        <v>Orb of the Veil</v>
      </c>
      <c r="B450" s="162">
        <f>'[1]Magic Number Crunch'!L449</f>
        <v>31125.125</v>
      </c>
      <c r="C450" s="163">
        <f>B450*$N$6*$N$11</f>
        <v>31125.125</v>
      </c>
      <c r="D450" s="161" t="s">
        <v>2242</v>
      </c>
      <c r="E450" s="164">
        <f>_xlfn.FLOOR.MATH(C450,1)</f>
        <v>31125</v>
      </c>
      <c r="F450" s="161" t="s">
        <v>2241</v>
      </c>
      <c r="G450" s="164">
        <f>_xlfn.FLOOR.MATH(((C450-E450)*10), 1)</f>
        <v>1</v>
      </c>
      <c r="H450" s="161" t="s">
        <v>2240</v>
      </c>
      <c r="I450" s="164">
        <f>((C450-E450)*10-G450)*10</f>
        <v>2.5</v>
      </c>
      <c r="J450" s="161" t="s">
        <v>2239</v>
      </c>
      <c r="K450" s="163">
        <f>_xlfn.FLOOR.MATH(C450/'[1]Mark Conv'!$E$5,0.01)</f>
        <v>1245</v>
      </c>
      <c r="L450" s="128"/>
      <c r="M450" s="128"/>
      <c r="N450" s="128"/>
      <c r="O450" s="128"/>
      <c r="P450" s="128"/>
      <c r="Q450" s="128"/>
      <c r="R450" s="128"/>
      <c r="S450" s="128"/>
      <c r="T450" s="128"/>
    </row>
    <row r="451" spans="1:20" x14ac:dyDescent="0.25">
      <c r="A451" s="161" t="str">
        <f>'[1]Magic Number Crunch'!A450</f>
        <v>Orb Of Time</v>
      </c>
      <c r="B451" s="162">
        <f>'[1]Magic Number Crunch'!L450</f>
        <v>55</v>
      </c>
      <c r="C451" s="163">
        <f>B451*$N$6*$N$11</f>
        <v>55</v>
      </c>
      <c r="D451" s="161" t="s">
        <v>2242</v>
      </c>
      <c r="E451" s="164">
        <f>_xlfn.FLOOR.MATH(C451,1)</f>
        <v>55</v>
      </c>
      <c r="F451" s="161" t="s">
        <v>2241</v>
      </c>
      <c r="G451" s="164">
        <f>_xlfn.FLOOR.MATH(((C451-E451)*10), 1)</f>
        <v>0</v>
      </c>
      <c r="H451" s="161" t="s">
        <v>2240</v>
      </c>
      <c r="I451" s="164">
        <f>((C451-E451)*10-G451)*10</f>
        <v>0</v>
      </c>
      <c r="J451" s="161" t="s">
        <v>2239</v>
      </c>
      <c r="K451" s="163">
        <f>_xlfn.FLOOR.MATH(C451/'[1]Mark Conv'!$E$5,0.01)</f>
        <v>2.2000000000000002</v>
      </c>
      <c r="L451" s="128"/>
      <c r="M451" s="128"/>
      <c r="N451" s="128"/>
      <c r="O451" s="128"/>
      <c r="P451" s="128"/>
      <c r="Q451" s="128"/>
      <c r="R451" s="128"/>
      <c r="S451" s="128"/>
      <c r="T451" s="128"/>
    </row>
    <row r="452" spans="1:20" x14ac:dyDescent="0.25">
      <c r="A452" s="161" t="str">
        <f>'[1]Magic Number Crunch'!A451</f>
        <v>Orcsplitter (greataxe)</v>
      </c>
      <c r="B452" s="162">
        <f>'[1]Magic Number Crunch'!L451</f>
        <v>86250.25</v>
      </c>
      <c r="C452" s="163">
        <f>B452*$N$6*$N$11</f>
        <v>86250.25</v>
      </c>
      <c r="D452" s="161" t="s">
        <v>2242</v>
      </c>
      <c r="E452" s="164">
        <f>_xlfn.FLOOR.MATH(C452,1)</f>
        <v>86250</v>
      </c>
      <c r="F452" s="161" t="s">
        <v>2241</v>
      </c>
      <c r="G452" s="164">
        <f>_xlfn.FLOOR.MATH(((C452-E452)*10), 1)</f>
        <v>2</v>
      </c>
      <c r="H452" s="161" t="s">
        <v>2240</v>
      </c>
      <c r="I452" s="164">
        <f>((C452-E452)*10-G452)*10</f>
        <v>5</v>
      </c>
      <c r="J452" s="161" t="s">
        <v>2239</v>
      </c>
      <c r="K452" s="163">
        <f>_xlfn.FLOOR.MATH(C452/'[1]Mark Conv'!$E$5,0.01)</f>
        <v>3450.01</v>
      </c>
      <c r="L452" s="128"/>
      <c r="M452" s="128"/>
      <c r="N452" s="128"/>
      <c r="O452" s="128"/>
      <c r="P452" s="128"/>
      <c r="Q452" s="128"/>
      <c r="R452" s="128"/>
      <c r="S452" s="128"/>
      <c r="T452" s="128"/>
    </row>
    <row r="453" spans="1:20" x14ac:dyDescent="0.25">
      <c r="A453" s="161" t="str">
        <f>'[1]Magic Number Crunch'!A452</f>
        <v>Outer Essence Shard</v>
      </c>
      <c r="B453" s="162">
        <f>'[1]Magic Number Crunch'!L452</f>
        <v>6875.25</v>
      </c>
      <c r="C453" s="163">
        <f>B453*$N$6*$N$11</f>
        <v>6875.25</v>
      </c>
      <c r="D453" s="161" t="s">
        <v>2242</v>
      </c>
      <c r="E453" s="164">
        <f>_xlfn.FLOOR.MATH(C453,1)</f>
        <v>6875</v>
      </c>
      <c r="F453" s="161" t="s">
        <v>2241</v>
      </c>
      <c r="G453" s="164">
        <f>_xlfn.FLOOR.MATH(((C453-E453)*10), 1)</f>
        <v>2</v>
      </c>
      <c r="H453" s="161" t="s">
        <v>2240</v>
      </c>
      <c r="I453" s="164">
        <f>((C453-E453)*10-G453)*10</f>
        <v>5</v>
      </c>
      <c r="J453" s="161" t="s">
        <v>2239</v>
      </c>
      <c r="K453" s="163">
        <f>_xlfn.FLOOR.MATH(C453/'[1]Mark Conv'!$E$5,0.01)</f>
        <v>275.01</v>
      </c>
      <c r="L453" s="128"/>
      <c r="M453" s="128"/>
      <c r="N453" s="128"/>
      <c r="O453" s="128"/>
      <c r="P453" s="128"/>
      <c r="Q453" s="128"/>
      <c r="R453" s="128"/>
      <c r="S453" s="128"/>
      <c r="T453" s="128"/>
    </row>
    <row r="454" spans="1:20" x14ac:dyDescent="0.25">
      <c r="A454" s="161" t="str">
        <f>'[1]Magic Number Crunch'!A453</f>
        <v>Paper Bird</v>
      </c>
      <c r="B454" s="162">
        <f>'[1]Magic Number Crunch'!L453</f>
        <v>337.625</v>
      </c>
      <c r="C454" s="163">
        <f>B454*$N$6*$N$11</f>
        <v>337.625</v>
      </c>
      <c r="D454" s="161" t="s">
        <v>2242</v>
      </c>
      <c r="E454" s="164">
        <f>_xlfn.FLOOR.MATH(C454,1)</f>
        <v>337</v>
      </c>
      <c r="F454" s="161" t="s">
        <v>2241</v>
      </c>
      <c r="G454" s="164">
        <f>_xlfn.FLOOR.MATH(((C454-E454)*10), 1)</f>
        <v>6</v>
      </c>
      <c r="H454" s="161" t="s">
        <v>2240</v>
      </c>
      <c r="I454" s="164">
        <f>((C454-E454)*10-G454)*10</f>
        <v>2.5</v>
      </c>
      <c r="J454" s="161" t="s">
        <v>2239</v>
      </c>
      <c r="K454" s="163">
        <f>_xlfn.FLOOR.MATH(C454/'[1]Mark Conv'!$E$5,0.01)</f>
        <v>13.5</v>
      </c>
      <c r="L454" s="128"/>
      <c r="M454" s="128"/>
      <c r="N454" s="128"/>
      <c r="O454" s="128"/>
      <c r="P454" s="128"/>
      <c r="Q454" s="128"/>
      <c r="R454" s="128"/>
      <c r="S454" s="128"/>
      <c r="T454" s="128"/>
    </row>
    <row r="455" spans="1:20" x14ac:dyDescent="0.25">
      <c r="A455" s="161" t="str">
        <f>'[1]Magic Number Crunch'!A454</f>
        <v>Pariah's Shield</v>
      </c>
      <c r="B455" s="162">
        <f>'[1]Magic Number Crunch'!L454</f>
        <v>4187.625</v>
      </c>
      <c r="C455" s="163">
        <f>B455*$N$6*$N$11</f>
        <v>4187.625</v>
      </c>
      <c r="D455" s="161" t="s">
        <v>2242</v>
      </c>
      <c r="E455" s="164">
        <f>_xlfn.FLOOR.MATH(C455,1)</f>
        <v>4187</v>
      </c>
      <c r="F455" s="161" t="s">
        <v>2241</v>
      </c>
      <c r="G455" s="164">
        <f>_xlfn.FLOOR.MATH(((C455-E455)*10), 1)</f>
        <v>6</v>
      </c>
      <c r="H455" s="161" t="s">
        <v>2240</v>
      </c>
      <c r="I455" s="164">
        <f>((C455-E455)*10-G455)*10</f>
        <v>2.5</v>
      </c>
      <c r="J455" s="161" t="s">
        <v>2239</v>
      </c>
      <c r="K455" s="163">
        <f>_xlfn.FLOOR.MATH(C455/'[1]Mark Conv'!$E$5,0.01)</f>
        <v>167.5</v>
      </c>
      <c r="L455" s="128"/>
      <c r="M455" s="128"/>
      <c r="N455" s="128"/>
      <c r="O455" s="128"/>
      <c r="P455" s="128"/>
      <c r="Q455" s="128"/>
      <c r="R455" s="128"/>
      <c r="S455" s="128"/>
      <c r="T455" s="128"/>
    </row>
    <row r="456" spans="1:20" x14ac:dyDescent="0.25">
      <c r="A456" s="161" t="str">
        <f>'[1]Magic Number Crunch'!A455</f>
        <v>Pearl Of Power</v>
      </c>
      <c r="B456" s="162">
        <f>'[1]Magic Number Crunch'!L455</f>
        <v>3200</v>
      </c>
      <c r="C456" s="163">
        <f>B456*$N$6*$N$11</f>
        <v>3200</v>
      </c>
      <c r="D456" s="161" t="s">
        <v>2242</v>
      </c>
      <c r="E456" s="164">
        <f>_xlfn.FLOOR.MATH(C456,1)</f>
        <v>3200</v>
      </c>
      <c r="F456" s="161" t="s">
        <v>2241</v>
      </c>
      <c r="G456" s="164">
        <f>_xlfn.FLOOR.MATH(((C456-E456)*10), 1)</f>
        <v>0</v>
      </c>
      <c r="H456" s="161" t="s">
        <v>2240</v>
      </c>
      <c r="I456" s="164">
        <f>((C456-E456)*10-G456)*10</f>
        <v>0</v>
      </c>
      <c r="J456" s="161" t="s">
        <v>2239</v>
      </c>
      <c r="K456" s="163">
        <f>_xlfn.FLOOR.MATH(C456/'[1]Mark Conv'!$E$5,0.01)</f>
        <v>128</v>
      </c>
      <c r="L456" s="128"/>
      <c r="M456" s="128"/>
      <c r="N456" s="128"/>
      <c r="O456" s="128"/>
      <c r="P456" s="128"/>
      <c r="Q456" s="128"/>
      <c r="R456" s="128"/>
      <c r="S456" s="128"/>
      <c r="T456" s="128"/>
    </row>
    <row r="457" spans="1:20" x14ac:dyDescent="0.25">
      <c r="A457" s="161" t="str">
        <f>'[1]Magic Number Crunch'!A456</f>
        <v>Pennant Of The Vind Rune</v>
      </c>
      <c r="B457" s="162">
        <f>'[1]Magic Number Crunch'!L456</f>
        <v>22125.125</v>
      </c>
      <c r="C457" s="163">
        <f>B457*$N$6*$N$11</f>
        <v>22125.125</v>
      </c>
      <c r="D457" s="161" t="s">
        <v>2242</v>
      </c>
      <c r="E457" s="164">
        <f>_xlfn.FLOOR.MATH(C457,1)</f>
        <v>22125</v>
      </c>
      <c r="F457" s="161" t="s">
        <v>2241</v>
      </c>
      <c r="G457" s="164">
        <f>_xlfn.FLOOR.MATH(((C457-E457)*10), 1)</f>
        <v>1</v>
      </c>
      <c r="H457" s="161" t="s">
        <v>2240</v>
      </c>
      <c r="I457" s="164">
        <f>((C457-E457)*10-G457)*10</f>
        <v>2.5</v>
      </c>
      <c r="J457" s="161" t="s">
        <v>2239</v>
      </c>
      <c r="K457" s="163">
        <f>_xlfn.FLOOR.MATH(C457/'[1]Mark Conv'!$E$5,0.01)</f>
        <v>885</v>
      </c>
      <c r="L457" s="128"/>
      <c r="M457" s="128"/>
      <c r="N457" s="128"/>
      <c r="O457" s="128"/>
      <c r="P457" s="128"/>
      <c r="Q457" s="128"/>
      <c r="R457" s="128"/>
      <c r="S457" s="128"/>
      <c r="T457" s="128"/>
    </row>
    <row r="458" spans="1:20" x14ac:dyDescent="0.25">
      <c r="A458" s="161" t="str">
        <f>'[1]Magic Number Crunch'!A457</f>
        <v>Peregrine Mask</v>
      </c>
      <c r="B458" s="162">
        <f>'[1]Magic Number Crunch'!L457</f>
        <v>18625.125</v>
      </c>
      <c r="C458" s="163">
        <f>B458*$N$6*$N$11</f>
        <v>18625.125</v>
      </c>
      <c r="D458" s="161" t="s">
        <v>2242</v>
      </c>
      <c r="E458" s="164">
        <f>_xlfn.FLOOR.MATH(C458,1)</f>
        <v>18625</v>
      </c>
      <c r="F458" s="161" t="s">
        <v>2241</v>
      </c>
      <c r="G458" s="164">
        <f>_xlfn.FLOOR.MATH(((C458-E458)*10), 1)</f>
        <v>1</v>
      </c>
      <c r="H458" s="161" t="s">
        <v>2240</v>
      </c>
      <c r="I458" s="164">
        <f>((C458-E458)*10-G458)*10</f>
        <v>2.5</v>
      </c>
      <c r="J458" s="161" t="s">
        <v>2239</v>
      </c>
      <c r="K458" s="163">
        <f>_xlfn.FLOOR.MATH(C458/'[1]Mark Conv'!$E$5,0.01)</f>
        <v>745</v>
      </c>
      <c r="L458" s="128"/>
      <c r="M458" s="128"/>
      <c r="N458" s="128"/>
      <c r="O458" s="128"/>
      <c r="P458" s="128"/>
      <c r="Q458" s="128"/>
      <c r="R458" s="128"/>
      <c r="S458" s="128"/>
      <c r="T458" s="128"/>
    </row>
    <row r="459" spans="1:20" x14ac:dyDescent="0.25">
      <c r="A459" s="161" t="str">
        <f>'[1]Magic Number Crunch'!A458</f>
        <v>Perfume Of Bewitching</v>
      </c>
      <c r="B459" s="162">
        <f>'[1]Magic Number Crunch'!L458</f>
        <v>67.5</v>
      </c>
      <c r="C459" s="163">
        <f>B459*$N$6*$N$11</f>
        <v>67.5</v>
      </c>
      <c r="D459" s="161" t="s">
        <v>2242</v>
      </c>
      <c r="E459" s="164">
        <f>_xlfn.FLOOR.MATH(C459,1)</f>
        <v>67</v>
      </c>
      <c r="F459" s="161" t="s">
        <v>2241</v>
      </c>
      <c r="G459" s="164">
        <f>_xlfn.FLOOR.MATH(((C459-E459)*10), 1)</f>
        <v>5</v>
      </c>
      <c r="H459" s="161" t="s">
        <v>2240</v>
      </c>
      <c r="I459" s="164">
        <f>((C459-E459)*10-G459)*10</f>
        <v>0</v>
      </c>
      <c r="J459" s="161" t="s">
        <v>2239</v>
      </c>
      <c r="K459" s="163">
        <f>_xlfn.FLOOR.MATH(C459/'[1]Mark Conv'!$E$5,0.01)</f>
        <v>2.7</v>
      </c>
      <c r="L459" s="128"/>
      <c r="M459" s="128"/>
      <c r="N459" s="128"/>
      <c r="O459" s="128"/>
      <c r="P459" s="128"/>
      <c r="Q459" s="128"/>
      <c r="R459" s="128"/>
      <c r="S459" s="128"/>
      <c r="T459" s="128"/>
    </row>
    <row r="460" spans="1:20" x14ac:dyDescent="0.25">
      <c r="A460" s="161" t="str">
        <f>'[1]Magic Number Crunch'!A459</f>
        <v>Periapt Of Health</v>
      </c>
      <c r="B460" s="162">
        <f>'[1]Magic Number Crunch'!L459</f>
        <v>2625</v>
      </c>
      <c r="C460" s="163">
        <f>B460*$N$6*$N$11</f>
        <v>2625</v>
      </c>
      <c r="D460" s="161" t="s">
        <v>2242</v>
      </c>
      <c r="E460" s="164">
        <f>_xlfn.FLOOR.MATH(C460,1)</f>
        <v>2625</v>
      </c>
      <c r="F460" s="161" t="s">
        <v>2241</v>
      </c>
      <c r="G460" s="164">
        <f>_xlfn.FLOOR.MATH(((C460-E460)*10), 1)</f>
        <v>0</v>
      </c>
      <c r="H460" s="161" t="s">
        <v>2240</v>
      </c>
      <c r="I460" s="164">
        <f>((C460-E460)*10-G460)*10</f>
        <v>0</v>
      </c>
      <c r="J460" s="161" t="s">
        <v>2239</v>
      </c>
      <c r="K460" s="163">
        <f>_xlfn.FLOOR.MATH(C460/'[1]Mark Conv'!$E$5,0.01)</f>
        <v>105</v>
      </c>
      <c r="L460" s="128"/>
      <c r="M460" s="128"/>
      <c r="N460" s="128"/>
      <c r="O460" s="128"/>
      <c r="P460" s="128"/>
      <c r="Q460" s="128"/>
      <c r="R460" s="128"/>
      <c r="S460" s="128"/>
      <c r="T460" s="128"/>
    </row>
    <row r="461" spans="1:20" x14ac:dyDescent="0.25">
      <c r="A461" s="161" t="str">
        <f>'[1]Magic Number Crunch'!A460</f>
        <v>Periapt Of Proof Against Poison</v>
      </c>
      <c r="B461" s="162">
        <f>'[1]Magic Number Crunch'!L460</f>
        <v>4850</v>
      </c>
      <c r="C461" s="163">
        <f>B461*$N$6*$N$11</f>
        <v>4850</v>
      </c>
      <c r="D461" s="161" t="s">
        <v>2242</v>
      </c>
      <c r="E461" s="164">
        <f>_xlfn.FLOOR.MATH(C461,1)</f>
        <v>4850</v>
      </c>
      <c r="F461" s="161" t="s">
        <v>2241</v>
      </c>
      <c r="G461" s="164">
        <f>_xlfn.FLOOR.MATH(((C461-E461)*10), 1)</f>
        <v>0</v>
      </c>
      <c r="H461" s="161" t="s">
        <v>2240</v>
      </c>
      <c r="I461" s="164">
        <f>((C461-E461)*10-G461)*10</f>
        <v>0</v>
      </c>
      <c r="J461" s="161" t="s">
        <v>2239</v>
      </c>
      <c r="K461" s="163">
        <f>_xlfn.FLOOR.MATH(C461/'[1]Mark Conv'!$E$5,0.01)</f>
        <v>194</v>
      </c>
      <c r="L461" s="128"/>
      <c r="M461" s="128"/>
      <c r="N461" s="128"/>
      <c r="O461" s="128"/>
      <c r="P461" s="128"/>
      <c r="Q461" s="128"/>
      <c r="R461" s="128"/>
      <c r="S461" s="128"/>
      <c r="T461" s="128"/>
    </row>
    <row r="462" spans="1:20" x14ac:dyDescent="0.25">
      <c r="A462" s="161" t="str">
        <f>'[1]Magic Number Crunch'!A461</f>
        <v>Periapt Of Wound Closure</v>
      </c>
      <c r="B462" s="162">
        <f>'[1]Magic Number Crunch'!L461</f>
        <v>2687.5</v>
      </c>
      <c r="C462" s="163">
        <f>B462*$N$6*$N$11</f>
        <v>2687.5</v>
      </c>
      <c r="D462" s="161" t="s">
        <v>2242</v>
      </c>
      <c r="E462" s="164">
        <f>_xlfn.FLOOR.MATH(C462,1)</f>
        <v>2687</v>
      </c>
      <c r="F462" s="161" t="s">
        <v>2241</v>
      </c>
      <c r="G462" s="164">
        <f>_xlfn.FLOOR.MATH(((C462-E462)*10), 1)</f>
        <v>5</v>
      </c>
      <c r="H462" s="161" t="s">
        <v>2240</v>
      </c>
      <c r="I462" s="164">
        <f>((C462-E462)*10-G462)*10</f>
        <v>0</v>
      </c>
      <c r="J462" s="161" t="s">
        <v>2239</v>
      </c>
      <c r="K462" s="163">
        <f>_xlfn.FLOOR.MATH(C462/'[1]Mark Conv'!$E$5,0.01)</f>
        <v>107.5</v>
      </c>
      <c r="L462" s="128"/>
      <c r="M462" s="128"/>
      <c r="N462" s="128"/>
      <c r="O462" s="128"/>
      <c r="P462" s="128"/>
      <c r="Q462" s="128"/>
      <c r="R462" s="128"/>
      <c r="S462" s="128"/>
      <c r="T462" s="128"/>
    </row>
    <row r="463" spans="1:20" x14ac:dyDescent="0.25">
      <c r="A463" s="161" t="str">
        <f>'[1]Magic Number Crunch'!A462</f>
        <v>Philter Of Love</v>
      </c>
      <c r="B463" s="162">
        <f>'[1]Magic Number Crunch'!L462</f>
        <v>120</v>
      </c>
      <c r="C463" s="163">
        <f>B463*$N$6*$N$11</f>
        <v>120</v>
      </c>
      <c r="D463" s="161" t="s">
        <v>2242</v>
      </c>
      <c r="E463" s="164">
        <f>_xlfn.FLOOR.MATH(C463,1)</f>
        <v>120</v>
      </c>
      <c r="F463" s="161" t="s">
        <v>2241</v>
      </c>
      <c r="G463" s="164">
        <f>_xlfn.FLOOR.MATH(((C463-E463)*10), 1)</f>
        <v>0</v>
      </c>
      <c r="H463" s="161" t="s">
        <v>2240</v>
      </c>
      <c r="I463" s="164">
        <f>((C463-E463)*10-G463)*10</f>
        <v>0</v>
      </c>
      <c r="J463" s="161" t="s">
        <v>2239</v>
      </c>
      <c r="K463" s="163">
        <f>_xlfn.FLOOR.MATH(C463/'[1]Mark Conv'!$E$5,0.01)</f>
        <v>4.8</v>
      </c>
      <c r="L463" s="128"/>
      <c r="M463" s="128"/>
      <c r="N463" s="128"/>
      <c r="O463" s="128"/>
      <c r="P463" s="128"/>
      <c r="Q463" s="128"/>
      <c r="R463" s="128"/>
      <c r="S463" s="128"/>
      <c r="T463" s="128"/>
    </row>
    <row r="464" spans="1:20" x14ac:dyDescent="0.25">
      <c r="A464" s="161" t="str">
        <f>'[1]Magic Number Crunch'!A463</f>
        <v>Piercer</v>
      </c>
      <c r="B464" s="162">
        <f>'[1]Magic Number Crunch'!L463</f>
        <v>6875.25</v>
      </c>
      <c r="C464" s="163">
        <f>B464*$N$6*$N$11</f>
        <v>6875.25</v>
      </c>
      <c r="D464" s="161" t="s">
        <v>2242</v>
      </c>
      <c r="E464" s="164">
        <f>_xlfn.FLOOR.MATH(C464,1)</f>
        <v>6875</v>
      </c>
      <c r="F464" s="161" t="s">
        <v>2241</v>
      </c>
      <c r="G464" s="164">
        <f>_xlfn.FLOOR.MATH(((C464-E464)*10), 1)</f>
        <v>2</v>
      </c>
      <c r="H464" s="161" t="s">
        <v>2240</v>
      </c>
      <c r="I464" s="164">
        <f>((C464-E464)*10-G464)*10</f>
        <v>5</v>
      </c>
      <c r="J464" s="161" t="s">
        <v>2239</v>
      </c>
      <c r="K464" s="163">
        <f>_xlfn.FLOOR.MATH(C464/'[1]Mark Conv'!$E$5,0.01)</f>
        <v>275.01</v>
      </c>
      <c r="L464" s="128"/>
      <c r="M464" s="128"/>
      <c r="N464" s="128"/>
      <c r="O464" s="128"/>
      <c r="P464" s="128"/>
      <c r="Q464" s="128"/>
      <c r="R464" s="128"/>
      <c r="S464" s="128"/>
      <c r="T464" s="128"/>
    </row>
    <row r="465" spans="1:20" x14ac:dyDescent="0.25">
      <c r="A465" s="161" t="str">
        <f>'[1]Magic Number Crunch'!A464</f>
        <v>Pipe Of Remembrance</v>
      </c>
      <c r="B465" s="162">
        <f>'[1]Magic Number Crunch'!L464</f>
        <v>55</v>
      </c>
      <c r="C465" s="163">
        <f>B465*$N$6*$N$11</f>
        <v>55</v>
      </c>
      <c r="D465" s="161" t="s">
        <v>2242</v>
      </c>
      <c r="E465" s="164">
        <f>_xlfn.FLOOR.MATH(C465,1)</f>
        <v>55</v>
      </c>
      <c r="F465" s="161" t="s">
        <v>2241</v>
      </c>
      <c r="G465" s="164">
        <f>_xlfn.FLOOR.MATH(((C465-E465)*10), 1)</f>
        <v>0</v>
      </c>
      <c r="H465" s="161" t="s">
        <v>2240</v>
      </c>
      <c r="I465" s="164">
        <f>((C465-E465)*10-G465)*10</f>
        <v>0</v>
      </c>
      <c r="J465" s="161" t="s">
        <v>2239</v>
      </c>
      <c r="K465" s="163">
        <f>_xlfn.FLOOR.MATH(C465/'[1]Mark Conv'!$E$5,0.01)</f>
        <v>2.2000000000000002</v>
      </c>
      <c r="L465" s="128"/>
      <c r="M465" s="128"/>
      <c r="N465" s="128"/>
      <c r="O465" s="128"/>
      <c r="P465" s="128"/>
      <c r="Q465" s="128"/>
      <c r="R465" s="128"/>
      <c r="S465" s="128"/>
      <c r="T465" s="128"/>
    </row>
    <row r="466" spans="1:20" x14ac:dyDescent="0.25">
      <c r="A466" s="161" t="str">
        <f>'[1]Magic Number Crunch'!A465</f>
        <v>Pipe Of Smoke Monsters</v>
      </c>
      <c r="B466" s="162">
        <f>'[1]Magic Number Crunch'!L465</f>
        <v>55</v>
      </c>
      <c r="C466" s="163">
        <f>B466*$N$6*$N$11</f>
        <v>55</v>
      </c>
      <c r="D466" s="161" t="s">
        <v>2242</v>
      </c>
      <c r="E466" s="164">
        <f>_xlfn.FLOOR.MATH(C466,1)</f>
        <v>55</v>
      </c>
      <c r="F466" s="161" t="s">
        <v>2241</v>
      </c>
      <c r="G466" s="164">
        <f>_xlfn.FLOOR.MATH(((C466-E466)*10), 1)</f>
        <v>0</v>
      </c>
      <c r="H466" s="161" t="s">
        <v>2240</v>
      </c>
      <c r="I466" s="164">
        <f>((C466-E466)*10-G466)*10</f>
        <v>0</v>
      </c>
      <c r="J466" s="161" t="s">
        <v>2239</v>
      </c>
      <c r="K466" s="163">
        <f>_xlfn.FLOOR.MATH(C466/'[1]Mark Conv'!$E$5,0.01)</f>
        <v>2.2000000000000002</v>
      </c>
      <c r="L466" s="128"/>
      <c r="M466" s="128"/>
      <c r="N466" s="128"/>
      <c r="O466" s="128"/>
      <c r="P466" s="128"/>
      <c r="Q466" s="128"/>
      <c r="R466" s="128"/>
      <c r="S466" s="128"/>
      <c r="T466" s="128"/>
    </row>
    <row r="467" spans="1:20" x14ac:dyDescent="0.25">
      <c r="A467" s="161" t="str">
        <f>'[1]Magic Number Crunch'!A466</f>
        <v>Pipes Of Haunting</v>
      </c>
      <c r="B467" s="162">
        <f>'[1]Magic Number Crunch'!L466</f>
        <v>3150</v>
      </c>
      <c r="C467" s="163">
        <f>B467*$N$6*$N$11</f>
        <v>3150</v>
      </c>
      <c r="D467" s="161" t="s">
        <v>2242</v>
      </c>
      <c r="E467" s="164">
        <f>_xlfn.FLOOR.MATH(C467,1)</f>
        <v>3150</v>
      </c>
      <c r="F467" s="161" t="s">
        <v>2241</v>
      </c>
      <c r="G467" s="164">
        <f>_xlfn.FLOOR.MATH(((C467-E467)*10), 1)</f>
        <v>0</v>
      </c>
      <c r="H467" s="161" t="s">
        <v>2240</v>
      </c>
      <c r="I467" s="164">
        <f>((C467-E467)*10-G467)*10</f>
        <v>0</v>
      </c>
      <c r="J467" s="161" t="s">
        <v>2239</v>
      </c>
      <c r="K467" s="163">
        <f>_xlfn.FLOOR.MATH(C467/'[1]Mark Conv'!$E$5,0.01)</f>
        <v>126</v>
      </c>
      <c r="L467" s="128"/>
      <c r="M467" s="128"/>
      <c r="N467" s="128"/>
      <c r="O467" s="128"/>
      <c r="P467" s="128"/>
      <c r="Q467" s="128"/>
      <c r="R467" s="128"/>
      <c r="S467" s="128"/>
      <c r="T467" s="128"/>
    </row>
    <row r="468" spans="1:20" x14ac:dyDescent="0.25">
      <c r="A468" s="161" t="str">
        <f>'[1]Magic Number Crunch'!A467</f>
        <v>Pipes Of The Sewers</v>
      </c>
      <c r="B468" s="162">
        <f>'[1]Magic Number Crunch'!L467</f>
        <v>1075</v>
      </c>
      <c r="C468" s="163">
        <f>B468*$N$6*$N$11</f>
        <v>1075</v>
      </c>
      <c r="D468" s="161" t="s">
        <v>2242</v>
      </c>
      <c r="E468" s="164">
        <f>_xlfn.FLOOR.MATH(C468,1)</f>
        <v>1075</v>
      </c>
      <c r="F468" s="161" t="s">
        <v>2241</v>
      </c>
      <c r="G468" s="164">
        <f>_xlfn.FLOOR.MATH(((C468-E468)*10), 1)</f>
        <v>0</v>
      </c>
      <c r="H468" s="161" t="s">
        <v>2240</v>
      </c>
      <c r="I468" s="164">
        <f>((C468-E468)*10-G468)*10</f>
        <v>0</v>
      </c>
      <c r="J468" s="161" t="s">
        <v>2239</v>
      </c>
      <c r="K468" s="163">
        <f>_xlfn.FLOOR.MATH(C468/'[1]Mark Conv'!$E$5,0.01)</f>
        <v>43</v>
      </c>
      <c r="L468" s="128"/>
      <c r="M468" s="128"/>
      <c r="N468" s="128"/>
      <c r="O468" s="128"/>
      <c r="P468" s="128"/>
      <c r="Q468" s="128"/>
      <c r="R468" s="128"/>
      <c r="S468" s="128"/>
      <c r="T468" s="128"/>
    </row>
    <row r="469" spans="1:20" x14ac:dyDescent="0.25">
      <c r="A469" s="161" t="str">
        <f>'[1]Magic Number Crunch'!A468</f>
        <v>Piwafwi (Cloak Of Elvenkind)</v>
      </c>
      <c r="B469" s="162">
        <f>'[1]Magic Number Crunch'!L468</f>
        <v>262.625</v>
      </c>
      <c r="C469" s="163">
        <f>B469*$N$6*$N$11</f>
        <v>262.625</v>
      </c>
      <c r="D469" s="161" t="s">
        <v>2242</v>
      </c>
      <c r="E469" s="164">
        <f>_xlfn.FLOOR.MATH(C469,1)</f>
        <v>262</v>
      </c>
      <c r="F469" s="161" t="s">
        <v>2241</v>
      </c>
      <c r="G469" s="164">
        <f>_xlfn.FLOOR.MATH(((C469-E469)*10), 1)</f>
        <v>6</v>
      </c>
      <c r="H469" s="161" t="s">
        <v>2240</v>
      </c>
      <c r="I469" s="164">
        <f>((C469-E469)*10-G469)*10</f>
        <v>2.5</v>
      </c>
      <c r="J469" s="161" t="s">
        <v>2239</v>
      </c>
      <c r="K469" s="163">
        <f>_xlfn.FLOOR.MATH(C469/'[1]Mark Conv'!$E$5,0.01)</f>
        <v>10.5</v>
      </c>
      <c r="L469" s="128"/>
      <c r="M469" s="128"/>
      <c r="N469" s="128"/>
      <c r="O469" s="128"/>
      <c r="P469" s="128"/>
      <c r="Q469" s="128"/>
      <c r="R469" s="128"/>
      <c r="S469" s="128"/>
      <c r="T469" s="128"/>
    </row>
    <row r="470" spans="1:20" x14ac:dyDescent="0.25">
      <c r="A470" s="161" t="str">
        <f>'[1]Magic Number Crunch'!A469</f>
        <v>Piwafwi Of Fire Resistance</v>
      </c>
      <c r="B470" s="162">
        <f>'[1]Magic Number Crunch'!L469</f>
        <v>4137.625</v>
      </c>
      <c r="C470" s="163">
        <f>B470*$N$6*$N$11</f>
        <v>4137.625</v>
      </c>
      <c r="D470" s="161" t="s">
        <v>2242</v>
      </c>
      <c r="E470" s="164">
        <f>_xlfn.FLOOR.MATH(C470,1)</f>
        <v>4137</v>
      </c>
      <c r="F470" s="161" t="s">
        <v>2241</v>
      </c>
      <c r="G470" s="164">
        <f>_xlfn.FLOOR.MATH(((C470-E470)*10), 1)</f>
        <v>6</v>
      </c>
      <c r="H470" s="161" t="s">
        <v>2240</v>
      </c>
      <c r="I470" s="164">
        <f>((C470-E470)*10-G470)*10</f>
        <v>2.5</v>
      </c>
      <c r="J470" s="161" t="s">
        <v>2239</v>
      </c>
      <c r="K470" s="163">
        <f>_xlfn.FLOOR.MATH(C470/'[1]Mark Conv'!$E$5,0.01)</f>
        <v>165.5</v>
      </c>
      <c r="L470" s="128"/>
      <c r="M470" s="128"/>
      <c r="N470" s="128"/>
      <c r="O470" s="128"/>
      <c r="P470" s="128"/>
      <c r="Q470" s="128"/>
      <c r="R470" s="128"/>
      <c r="S470" s="128"/>
      <c r="T470" s="128"/>
    </row>
    <row r="471" spans="1:20" x14ac:dyDescent="0.25">
      <c r="A471" s="161" t="str">
        <f>'[1]Magic Number Crunch'!A470</f>
        <v>Planecaller's Codex</v>
      </c>
      <c r="B471" s="162">
        <f>'[1]Magic Number Crunch'!L470</f>
        <v>6875.25</v>
      </c>
      <c r="C471" s="163">
        <f>B471*$N$6*$N$11</f>
        <v>6875.25</v>
      </c>
      <c r="D471" s="161" t="s">
        <v>2242</v>
      </c>
      <c r="E471" s="164">
        <f>_xlfn.FLOOR.MATH(C471,1)</f>
        <v>6875</v>
      </c>
      <c r="F471" s="161" t="s">
        <v>2241</v>
      </c>
      <c r="G471" s="164">
        <f>_xlfn.FLOOR.MATH(((C471-E471)*10), 1)</f>
        <v>2</v>
      </c>
      <c r="H471" s="161" t="s">
        <v>2240</v>
      </c>
      <c r="I471" s="164">
        <f>((C471-E471)*10-G471)*10</f>
        <v>5</v>
      </c>
      <c r="J471" s="161" t="s">
        <v>2239</v>
      </c>
      <c r="K471" s="163">
        <f>_xlfn.FLOOR.MATH(C471/'[1]Mark Conv'!$E$5,0.01)</f>
        <v>275.01</v>
      </c>
      <c r="L471" s="128"/>
      <c r="M471" s="128"/>
      <c r="N471" s="128"/>
      <c r="O471" s="128"/>
      <c r="P471" s="128"/>
      <c r="Q471" s="128"/>
      <c r="R471" s="128"/>
      <c r="S471" s="128"/>
      <c r="T471" s="128"/>
    </row>
    <row r="472" spans="1:20" x14ac:dyDescent="0.25">
      <c r="A472" s="161" t="str">
        <f>'[1]Magic Number Crunch'!A471</f>
        <v>Plate Armor Of Etherealness</v>
      </c>
      <c r="B472" s="162">
        <f>'[1]Magic Number Crunch'!L471</f>
        <v>54000</v>
      </c>
      <c r="C472" s="163">
        <f>B472*$N$6*$N$11</f>
        <v>54000</v>
      </c>
      <c r="D472" s="161" t="s">
        <v>2242</v>
      </c>
      <c r="E472" s="164">
        <f>_xlfn.FLOOR.MATH(C472,1)</f>
        <v>54000</v>
      </c>
      <c r="F472" s="161" t="s">
        <v>2241</v>
      </c>
      <c r="G472" s="164">
        <f>_xlfn.FLOOR.MATH(((C472-E472)*10), 1)</f>
        <v>0</v>
      </c>
      <c r="H472" s="161" t="s">
        <v>2240</v>
      </c>
      <c r="I472" s="164">
        <f>((C472-E472)*10-G472)*10</f>
        <v>0</v>
      </c>
      <c r="J472" s="161" t="s">
        <v>2239</v>
      </c>
      <c r="K472" s="163">
        <f>_xlfn.FLOOR.MATH(C472/'[1]Mark Conv'!$E$5,0.01)</f>
        <v>2160</v>
      </c>
      <c r="L472" s="128"/>
      <c r="M472" s="128"/>
      <c r="N472" s="128"/>
      <c r="O472" s="128"/>
      <c r="P472" s="128"/>
      <c r="Q472" s="128"/>
      <c r="R472" s="128"/>
      <c r="S472" s="128"/>
      <c r="T472" s="128"/>
    </row>
    <row r="473" spans="1:20" x14ac:dyDescent="0.25">
      <c r="A473" s="161" t="str">
        <f>'[1]Magic Number Crunch'!A472</f>
        <v>Pole Of Angling</v>
      </c>
      <c r="B473" s="162">
        <f>'[1]Magic Number Crunch'!L472</f>
        <v>55</v>
      </c>
      <c r="C473" s="163">
        <f>B473*$N$6*$N$11</f>
        <v>55</v>
      </c>
      <c r="D473" s="161" t="s">
        <v>2242</v>
      </c>
      <c r="E473" s="164">
        <f>_xlfn.FLOOR.MATH(C473,1)</f>
        <v>55</v>
      </c>
      <c r="F473" s="161" t="s">
        <v>2241</v>
      </c>
      <c r="G473" s="164">
        <f>_xlfn.FLOOR.MATH(((C473-E473)*10), 1)</f>
        <v>0</v>
      </c>
      <c r="H473" s="161" t="s">
        <v>2240</v>
      </c>
      <c r="I473" s="164">
        <f>((C473-E473)*10-G473)*10</f>
        <v>0</v>
      </c>
      <c r="J473" s="161" t="s">
        <v>2239</v>
      </c>
      <c r="K473" s="163">
        <f>_xlfn.FLOOR.MATH(C473/'[1]Mark Conv'!$E$5,0.01)</f>
        <v>2.2000000000000002</v>
      </c>
      <c r="L473" s="128"/>
      <c r="M473" s="128"/>
      <c r="N473" s="128"/>
      <c r="O473" s="128"/>
      <c r="P473" s="128"/>
      <c r="Q473" s="128"/>
      <c r="R473" s="128"/>
      <c r="S473" s="128"/>
      <c r="T473" s="128"/>
    </row>
    <row r="474" spans="1:20" x14ac:dyDescent="0.25">
      <c r="A474" s="161" t="str">
        <f>'[1]Magic Number Crunch'!A473</f>
        <v>Pole Of Collapsing</v>
      </c>
      <c r="B474" s="162">
        <f>'[1]Magic Number Crunch'!L473</f>
        <v>57.5</v>
      </c>
      <c r="C474" s="163">
        <f>B474*$N$6*$N$11</f>
        <v>57.5</v>
      </c>
      <c r="D474" s="161" t="s">
        <v>2242</v>
      </c>
      <c r="E474" s="164">
        <f>_xlfn.FLOOR.MATH(C474,1)</f>
        <v>57</v>
      </c>
      <c r="F474" s="161" t="s">
        <v>2241</v>
      </c>
      <c r="G474" s="164">
        <f>_xlfn.FLOOR.MATH(((C474-E474)*10), 1)</f>
        <v>5</v>
      </c>
      <c r="H474" s="161" t="s">
        <v>2240</v>
      </c>
      <c r="I474" s="164">
        <f>((C474-E474)*10-G474)*10</f>
        <v>0</v>
      </c>
      <c r="J474" s="161" t="s">
        <v>2239</v>
      </c>
      <c r="K474" s="163">
        <f>_xlfn.FLOOR.MATH(C474/'[1]Mark Conv'!$E$5,0.01)</f>
        <v>2.3000000000000003</v>
      </c>
      <c r="L474" s="128"/>
      <c r="M474" s="128"/>
      <c r="N474" s="128"/>
      <c r="O474" s="128"/>
      <c r="P474" s="128"/>
      <c r="Q474" s="128"/>
      <c r="R474" s="128"/>
      <c r="S474" s="128"/>
      <c r="T474" s="128"/>
    </row>
    <row r="475" spans="1:20" x14ac:dyDescent="0.25">
      <c r="A475" s="161" t="str">
        <f>'[1]Magic Number Crunch'!A474</f>
        <v>Polymorph Blade</v>
      </c>
      <c r="B475" s="162">
        <f>'[1]Magic Number Crunch'!L474</f>
        <v>31250.25</v>
      </c>
      <c r="C475" s="163">
        <f>B475*$N$6*$N$11</f>
        <v>31250.25</v>
      </c>
      <c r="D475" s="161" t="s">
        <v>2242</v>
      </c>
      <c r="E475" s="164">
        <f>_xlfn.FLOOR.MATH(C475,1)</f>
        <v>31250</v>
      </c>
      <c r="F475" s="161" t="s">
        <v>2241</v>
      </c>
      <c r="G475" s="164">
        <f>_xlfn.FLOOR.MATH(((C475-E475)*10), 1)</f>
        <v>2</v>
      </c>
      <c r="H475" s="161" t="s">
        <v>2240</v>
      </c>
      <c r="I475" s="164">
        <f>((C475-E475)*10-G475)*10</f>
        <v>5</v>
      </c>
      <c r="J475" s="161" t="s">
        <v>2239</v>
      </c>
      <c r="K475" s="163">
        <f>_xlfn.FLOOR.MATH(C475/'[1]Mark Conv'!$E$5,0.01)</f>
        <v>1250.01</v>
      </c>
      <c r="L475" s="128"/>
      <c r="M475" s="128"/>
      <c r="N475" s="128"/>
      <c r="O475" s="128"/>
      <c r="P475" s="128"/>
      <c r="Q475" s="128"/>
      <c r="R475" s="128"/>
      <c r="S475" s="128"/>
      <c r="T475" s="128"/>
    </row>
    <row r="476" spans="1:20" x14ac:dyDescent="0.25">
      <c r="A476" s="161" t="str">
        <f>'[1]Magic Number Crunch'!A475</f>
        <v>Portable Hole</v>
      </c>
      <c r="B476" s="162">
        <f>'[1]Magic Number Crunch'!L475</f>
        <v>6500</v>
      </c>
      <c r="C476" s="163">
        <f>B476*$N$6*$N$11</f>
        <v>6500</v>
      </c>
      <c r="D476" s="161" t="s">
        <v>2242</v>
      </c>
      <c r="E476" s="164">
        <f>_xlfn.FLOOR.MATH(C476,1)</f>
        <v>6500</v>
      </c>
      <c r="F476" s="161" t="s">
        <v>2241</v>
      </c>
      <c r="G476" s="164">
        <f>_xlfn.FLOOR.MATH(((C476-E476)*10), 1)</f>
        <v>0</v>
      </c>
      <c r="H476" s="161" t="s">
        <v>2240</v>
      </c>
      <c r="I476" s="164">
        <f>((C476-E476)*10-G476)*10</f>
        <v>0</v>
      </c>
      <c r="J476" s="161" t="s">
        <v>2239</v>
      </c>
      <c r="K476" s="163">
        <f>_xlfn.FLOOR.MATH(C476/'[1]Mark Conv'!$E$5,0.01)</f>
        <v>260</v>
      </c>
      <c r="L476" s="128"/>
      <c r="M476" s="128"/>
      <c r="N476" s="128"/>
      <c r="O476" s="128"/>
      <c r="P476" s="128"/>
      <c r="Q476" s="128"/>
      <c r="R476" s="128"/>
      <c r="S476" s="128"/>
      <c r="T476" s="128"/>
    </row>
    <row r="477" spans="1:20" x14ac:dyDescent="0.25">
      <c r="A477" s="161" t="str">
        <f>'[1]Magic Number Crunch'!A476</f>
        <v>Pot Of Awakening</v>
      </c>
      <c r="B477" s="162">
        <f>'[1]Magic Number Crunch'!L476</f>
        <v>72.5</v>
      </c>
      <c r="C477" s="163">
        <f>B477*$N$6*$N$11</f>
        <v>72.5</v>
      </c>
      <c r="D477" s="161" t="s">
        <v>2242</v>
      </c>
      <c r="E477" s="164">
        <f>_xlfn.FLOOR.MATH(C477,1)</f>
        <v>72</v>
      </c>
      <c r="F477" s="161" t="s">
        <v>2241</v>
      </c>
      <c r="G477" s="164">
        <f>_xlfn.FLOOR.MATH(((C477-E477)*10), 1)</f>
        <v>5</v>
      </c>
      <c r="H477" s="161" t="s">
        <v>2240</v>
      </c>
      <c r="I477" s="164">
        <f>((C477-E477)*10-G477)*10</f>
        <v>0</v>
      </c>
      <c r="J477" s="161" t="s">
        <v>2239</v>
      </c>
      <c r="K477" s="163">
        <f>_xlfn.FLOOR.MATH(C477/'[1]Mark Conv'!$E$5,0.01)</f>
        <v>2.9</v>
      </c>
      <c r="L477" s="128"/>
      <c r="M477" s="128"/>
      <c r="N477" s="128"/>
      <c r="O477" s="128"/>
      <c r="P477" s="128"/>
      <c r="Q477" s="128"/>
      <c r="R477" s="128"/>
      <c r="S477" s="128"/>
      <c r="T477" s="128"/>
    </row>
    <row r="478" spans="1:20" x14ac:dyDescent="0.25">
      <c r="A478" s="161" t="str">
        <f>'[1]Magic Number Crunch'!A477</f>
        <v>Potion Of Animal Friendship</v>
      </c>
      <c r="B478" s="162">
        <f>'[1]Magic Number Crunch'!L477</f>
        <v>200</v>
      </c>
      <c r="C478" s="163">
        <f>B478*$N$6*$N$11</f>
        <v>200</v>
      </c>
      <c r="D478" s="161" t="s">
        <v>2242</v>
      </c>
      <c r="E478" s="164">
        <f>_xlfn.FLOOR.MATH(C478,1)</f>
        <v>200</v>
      </c>
      <c r="F478" s="161" t="s">
        <v>2241</v>
      </c>
      <c r="G478" s="164">
        <f>_xlfn.FLOOR.MATH(((C478-E478)*10), 1)</f>
        <v>0</v>
      </c>
      <c r="H478" s="161" t="s">
        <v>2240</v>
      </c>
      <c r="I478" s="164">
        <f>((C478-E478)*10-G478)*10</f>
        <v>0</v>
      </c>
      <c r="J478" s="161" t="s">
        <v>2239</v>
      </c>
      <c r="K478" s="163">
        <f>_xlfn.FLOOR.MATH(C478/'[1]Mark Conv'!$E$5,0.01)</f>
        <v>8</v>
      </c>
      <c r="L478" s="128"/>
      <c r="M478" s="128"/>
      <c r="N478" s="128"/>
      <c r="O478" s="128"/>
      <c r="P478" s="128"/>
      <c r="Q478" s="128"/>
      <c r="R478" s="128"/>
      <c r="S478" s="128"/>
      <c r="T478" s="128"/>
    </row>
    <row r="479" spans="1:20" x14ac:dyDescent="0.25">
      <c r="A479" s="161" t="str">
        <f>'[1]Magic Number Crunch'!A478</f>
        <v>Potion of Aqueous Form</v>
      </c>
      <c r="B479" s="162">
        <f>'[1]Magic Number Crunch'!L478</f>
        <v>3937.625</v>
      </c>
      <c r="C479" s="163">
        <f>B479*$N$6*$N$11</f>
        <v>3937.625</v>
      </c>
      <c r="D479" s="161" t="s">
        <v>2242</v>
      </c>
      <c r="E479" s="164">
        <f>_xlfn.FLOOR.MATH(C479,1)</f>
        <v>3937</v>
      </c>
      <c r="F479" s="161" t="s">
        <v>2241</v>
      </c>
      <c r="G479" s="164">
        <f>_xlfn.FLOOR.MATH(((C479-E479)*10), 1)</f>
        <v>6</v>
      </c>
      <c r="H479" s="161" t="s">
        <v>2240</v>
      </c>
      <c r="I479" s="164">
        <f>((C479-E479)*10-G479)*10</f>
        <v>2.5</v>
      </c>
      <c r="J479" s="161" t="s">
        <v>2239</v>
      </c>
      <c r="K479" s="163">
        <f>_xlfn.FLOOR.MATH(C479/'[1]Mark Conv'!$E$5,0.01)</f>
        <v>157.5</v>
      </c>
      <c r="L479" s="128"/>
      <c r="M479" s="128"/>
      <c r="N479" s="128"/>
      <c r="O479" s="128"/>
      <c r="P479" s="128"/>
      <c r="Q479" s="128"/>
      <c r="R479" s="128"/>
      <c r="S479" s="128"/>
      <c r="T479" s="128"/>
    </row>
    <row r="480" spans="1:20" x14ac:dyDescent="0.25">
      <c r="A480" s="161" t="str">
        <f>'[1]Magic Number Crunch'!A479</f>
        <v>Potion Of Clairvoyance</v>
      </c>
      <c r="B480" s="162">
        <f>'[1]Magic Number Crunch'!L479</f>
        <v>930</v>
      </c>
      <c r="C480" s="163">
        <f>B480*$N$6*$N$11</f>
        <v>930</v>
      </c>
      <c r="D480" s="161" t="s">
        <v>2242</v>
      </c>
      <c r="E480" s="164">
        <f>_xlfn.FLOOR.MATH(C480,1)</f>
        <v>930</v>
      </c>
      <c r="F480" s="161" t="s">
        <v>2241</v>
      </c>
      <c r="G480" s="164">
        <f>_xlfn.FLOOR.MATH(((C480-E480)*10), 1)</f>
        <v>0</v>
      </c>
      <c r="H480" s="161" t="s">
        <v>2240</v>
      </c>
      <c r="I480" s="164">
        <f>((C480-E480)*10-G480)*10</f>
        <v>0</v>
      </c>
      <c r="J480" s="161" t="s">
        <v>2239</v>
      </c>
      <c r="K480" s="163">
        <f>_xlfn.FLOOR.MATH(C480/'[1]Mark Conv'!$E$5,0.01)</f>
        <v>37.200000000000003</v>
      </c>
      <c r="L480" s="128"/>
      <c r="M480" s="128"/>
      <c r="N480" s="128"/>
      <c r="O480" s="128"/>
      <c r="P480" s="128"/>
      <c r="Q480" s="128"/>
      <c r="R480" s="128"/>
      <c r="S480" s="128"/>
      <c r="T480" s="128"/>
    </row>
    <row r="481" spans="1:20" x14ac:dyDescent="0.25">
      <c r="A481" s="161" t="str">
        <f>'[1]Magic Number Crunch'!A480</f>
        <v>Potion Of Climbing</v>
      </c>
      <c r="B481" s="162">
        <f>'[1]Magic Number Crunch'!L480</f>
        <v>105</v>
      </c>
      <c r="C481" s="163">
        <f>B481*$N$6*$N$11</f>
        <v>105</v>
      </c>
      <c r="D481" s="161" t="s">
        <v>2242</v>
      </c>
      <c r="E481" s="164">
        <f>_xlfn.FLOOR.MATH(C481,1)</f>
        <v>105</v>
      </c>
      <c r="F481" s="161" t="s">
        <v>2241</v>
      </c>
      <c r="G481" s="164">
        <f>_xlfn.FLOOR.MATH(((C481-E481)*10), 1)</f>
        <v>0</v>
      </c>
      <c r="H481" s="161" t="s">
        <v>2240</v>
      </c>
      <c r="I481" s="164">
        <f>((C481-E481)*10-G481)*10</f>
        <v>0</v>
      </c>
      <c r="J481" s="161" t="s">
        <v>2239</v>
      </c>
      <c r="K481" s="163">
        <f>_xlfn.FLOOR.MATH(C481/'[1]Mark Conv'!$E$5,0.01)</f>
        <v>4.2</v>
      </c>
      <c r="L481" s="128"/>
      <c r="M481" s="128"/>
      <c r="N481" s="128"/>
      <c r="O481" s="128"/>
      <c r="P481" s="128"/>
      <c r="Q481" s="128"/>
      <c r="R481" s="128"/>
      <c r="S481" s="128"/>
      <c r="T481" s="128"/>
    </row>
    <row r="482" spans="1:20" x14ac:dyDescent="0.25">
      <c r="A482" s="161" t="str">
        <f>'[1]Magic Number Crunch'!A481</f>
        <v>Potion Of Comprehension</v>
      </c>
      <c r="B482" s="162">
        <f>'[1]Magic Number Crunch'!L481</f>
        <v>60</v>
      </c>
      <c r="C482" s="163">
        <f>B482*$N$6*$N$11</f>
        <v>60</v>
      </c>
      <c r="D482" s="161" t="s">
        <v>2242</v>
      </c>
      <c r="E482" s="164">
        <f>_xlfn.FLOOR.MATH(C482,1)</f>
        <v>60</v>
      </c>
      <c r="F482" s="161" t="s">
        <v>2241</v>
      </c>
      <c r="G482" s="164">
        <f>_xlfn.FLOOR.MATH(((C482-E482)*10), 1)</f>
        <v>0</v>
      </c>
      <c r="H482" s="161" t="s">
        <v>2240</v>
      </c>
      <c r="I482" s="164">
        <f>((C482-E482)*10-G482)*10</f>
        <v>0</v>
      </c>
      <c r="J482" s="161" t="s">
        <v>2239</v>
      </c>
      <c r="K482" s="163">
        <f>_xlfn.FLOOR.MATH(C482/'[1]Mark Conv'!$E$5,0.01)</f>
        <v>2.4</v>
      </c>
      <c r="L482" s="128"/>
      <c r="M482" s="128"/>
      <c r="N482" s="128"/>
      <c r="O482" s="128"/>
      <c r="P482" s="128"/>
      <c r="Q482" s="128"/>
      <c r="R482" s="128"/>
      <c r="S482" s="128"/>
      <c r="T482" s="128"/>
    </row>
    <row r="483" spans="1:20" x14ac:dyDescent="0.25">
      <c r="A483" s="161" t="str">
        <f>'[1]Magic Number Crunch'!A482</f>
        <v>Potion Of Diminution</v>
      </c>
      <c r="B483" s="162">
        <f>'[1]Magic Number Crunch'!L482</f>
        <v>385</v>
      </c>
      <c r="C483" s="163">
        <f>B483*$N$6*$N$11</f>
        <v>385</v>
      </c>
      <c r="D483" s="161" t="s">
        <v>2242</v>
      </c>
      <c r="E483" s="164">
        <f>_xlfn.FLOOR.MATH(C483,1)</f>
        <v>385</v>
      </c>
      <c r="F483" s="161" t="s">
        <v>2241</v>
      </c>
      <c r="G483" s="164">
        <f>_xlfn.FLOOR.MATH(((C483-E483)*10), 1)</f>
        <v>0</v>
      </c>
      <c r="H483" s="161" t="s">
        <v>2240</v>
      </c>
      <c r="I483" s="164">
        <f>((C483-E483)*10-G483)*10</f>
        <v>0</v>
      </c>
      <c r="J483" s="161" t="s">
        <v>2239</v>
      </c>
      <c r="K483" s="163">
        <f>_xlfn.FLOOR.MATH(C483/'[1]Mark Conv'!$E$5,0.01)</f>
        <v>15.4</v>
      </c>
      <c r="L483" s="128"/>
      <c r="M483" s="128"/>
      <c r="N483" s="128"/>
      <c r="O483" s="128"/>
      <c r="P483" s="128"/>
      <c r="Q483" s="128"/>
      <c r="R483" s="128"/>
      <c r="S483" s="128"/>
      <c r="T483" s="128"/>
    </row>
    <row r="484" spans="1:20" x14ac:dyDescent="0.25">
      <c r="A484" s="161" t="str">
        <f>'[1]Magic Number Crunch'!A483</f>
        <v>Potion Of Fire Breath</v>
      </c>
      <c r="B484" s="162">
        <f>'[1]Magic Number Crunch'!L483</f>
        <v>250</v>
      </c>
      <c r="C484" s="163">
        <f>B484*$N$6*$N$11</f>
        <v>250</v>
      </c>
      <c r="D484" s="161" t="s">
        <v>2242</v>
      </c>
      <c r="E484" s="164">
        <f>_xlfn.FLOOR.MATH(C484,1)</f>
        <v>250</v>
      </c>
      <c r="F484" s="161" t="s">
        <v>2241</v>
      </c>
      <c r="G484" s="164">
        <f>_xlfn.FLOOR.MATH(((C484-E484)*10), 1)</f>
        <v>0</v>
      </c>
      <c r="H484" s="161" t="s">
        <v>2240</v>
      </c>
      <c r="I484" s="164">
        <f>((C484-E484)*10-G484)*10</f>
        <v>0</v>
      </c>
      <c r="J484" s="161" t="s">
        <v>2239</v>
      </c>
      <c r="K484" s="163">
        <f>_xlfn.FLOOR.MATH(C484/'[1]Mark Conv'!$E$5,0.01)</f>
        <v>10</v>
      </c>
      <c r="L484" s="128"/>
      <c r="M484" s="128"/>
      <c r="N484" s="128"/>
      <c r="O484" s="128"/>
      <c r="P484" s="128"/>
      <c r="Q484" s="128"/>
      <c r="R484" s="128"/>
      <c r="S484" s="128"/>
      <c r="T484" s="128"/>
    </row>
    <row r="485" spans="1:20" x14ac:dyDescent="0.25">
      <c r="A485" s="161" t="str">
        <f>'[1]Magic Number Crunch'!A484</f>
        <v>Potion Of Flying</v>
      </c>
      <c r="B485" s="162">
        <f>'[1]Magic Number Crunch'!L484</f>
        <v>1500</v>
      </c>
      <c r="C485" s="163">
        <f>B485*$N$6*$N$11</f>
        <v>1500</v>
      </c>
      <c r="D485" s="161" t="s">
        <v>2242</v>
      </c>
      <c r="E485" s="164">
        <f>_xlfn.FLOOR.MATH(C485,1)</f>
        <v>1500</v>
      </c>
      <c r="F485" s="161" t="s">
        <v>2241</v>
      </c>
      <c r="G485" s="164">
        <f>_xlfn.FLOOR.MATH(((C485-E485)*10), 1)</f>
        <v>0</v>
      </c>
      <c r="H485" s="161" t="s">
        <v>2240</v>
      </c>
      <c r="I485" s="164">
        <f>((C485-E485)*10-G485)*10</f>
        <v>0</v>
      </c>
      <c r="J485" s="161" t="s">
        <v>2239</v>
      </c>
      <c r="K485" s="163">
        <f>_xlfn.FLOOR.MATH(C485/'[1]Mark Conv'!$E$5,0.01)</f>
        <v>60</v>
      </c>
      <c r="L485" s="128"/>
      <c r="M485" s="128"/>
      <c r="N485" s="128"/>
      <c r="O485" s="128"/>
      <c r="P485" s="128"/>
      <c r="Q485" s="128"/>
      <c r="R485" s="128"/>
      <c r="S485" s="128"/>
      <c r="T485" s="128"/>
    </row>
    <row r="486" spans="1:20" x14ac:dyDescent="0.25">
      <c r="A486" s="161" t="str">
        <f>'[1]Magic Number Crunch'!A485</f>
        <v>Potion Of Gaseous Form</v>
      </c>
      <c r="B486" s="162">
        <f>'[1]Magic Number Crunch'!L485</f>
        <v>900</v>
      </c>
      <c r="C486" s="163">
        <f>B486*$N$6*$N$11</f>
        <v>900</v>
      </c>
      <c r="D486" s="161" t="s">
        <v>2242</v>
      </c>
      <c r="E486" s="164">
        <f>_xlfn.FLOOR.MATH(C486,1)</f>
        <v>900</v>
      </c>
      <c r="F486" s="161" t="s">
        <v>2241</v>
      </c>
      <c r="G486" s="164">
        <f>_xlfn.FLOOR.MATH(((C486-E486)*10), 1)</f>
        <v>0</v>
      </c>
      <c r="H486" s="161" t="s">
        <v>2240</v>
      </c>
      <c r="I486" s="164">
        <f>((C486-E486)*10-G486)*10</f>
        <v>0</v>
      </c>
      <c r="J486" s="161" t="s">
        <v>2239</v>
      </c>
      <c r="K486" s="163">
        <f>_xlfn.FLOOR.MATH(C486/'[1]Mark Conv'!$E$5,0.01)</f>
        <v>36</v>
      </c>
      <c r="L486" s="128"/>
      <c r="M486" s="128"/>
      <c r="N486" s="128"/>
      <c r="O486" s="128"/>
      <c r="P486" s="128"/>
      <c r="Q486" s="128"/>
      <c r="R486" s="128"/>
      <c r="S486" s="128"/>
      <c r="T486" s="128"/>
    </row>
    <row r="487" spans="1:20" x14ac:dyDescent="0.25">
      <c r="A487" s="161" t="str">
        <f>'[1]Magic Number Crunch'!A486</f>
        <v>Potion Of Giant Size</v>
      </c>
      <c r="B487" s="162">
        <f>'[1]Magic Number Crunch'!L486</f>
        <v>61750.25</v>
      </c>
      <c r="C487" s="163">
        <f>B487*$N$6*$N$11</f>
        <v>61750.25</v>
      </c>
      <c r="D487" s="161" t="s">
        <v>2242</v>
      </c>
      <c r="E487" s="164">
        <f>_xlfn.FLOOR.MATH(C487,1)</f>
        <v>61750</v>
      </c>
      <c r="F487" s="161" t="s">
        <v>2241</v>
      </c>
      <c r="G487" s="164">
        <f>_xlfn.FLOOR.MATH(((C487-E487)*10), 1)</f>
        <v>2</v>
      </c>
      <c r="H487" s="161" t="s">
        <v>2240</v>
      </c>
      <c r="I487" s="164">
        <f>((C487-E487)*10-G487)*10</f>
        <v>5</v>
      </c>
      <c r="J487" s="161" t="s">
        <v>2239</v>
      </c>
      <c r="K487" s="163">
        <f>_xlfn.FLOOR.MATH(C487/'[1]Mark Conv'!$E$5,0.01)</f>
        <v>2470.0100000000002</v>
      </c>
      <c r="L487" s="128"/>
      <c r="M487" s="128"/>
      <c r="N487" s="128"/>
      <c r="O487" s="128"/>
      <c r="P487" s="128"/>
      <c r="Q487" s="128"/>
      <c r="R487" s="128"/>
      <c r="S487" s="128"/>
      <c r="T487" s="128"/>
    </row>
    <row r="488" spans="1:20" x14ac:dyDescent="0.25">
      <c r="A488" s="161" t="str">
        <f>'[1]Magic Number Crunch'!A487</f>
        <v>Potion Of Giant Strength (Cloud)</v>
      </c>
      <c r="B488" s="162">
        <f>'[1]Magic Number Crunch'!L487</f>
        <v>16525.125</v>
      </c>
      <c r="C488" s="163">
        <f>B488*$N$6*$N$11</f>
        <v>16525.125</v>
      </c>
      <c r="D488" s="161" t="s">
        <v>2242</v>
      </c>
      <c r="E488" s="164">
        <f>_xlfn.FLOOR.MATH(C488,1)</f>
        <v>16525</v>
      </c>
      <c r="F488" s="161" t="s">
        <v>2241</v>
      </c>
      <c r="G488" s="164">
        <f>_xlfn.FLOOR.MATH(((C488-E488)*10), 1)</f>
        <v>1</v>
      </c>
      <c r="H488" s="161" t="s">
        <v>2240</v>
      </c>
      <c r="I488" s="164">
        <f>((C488-E488)*10-G488)*10</f>
        <v>2.5</v>
      </c>
      <c r="J488" s="161" t="s">
        <v>2239</v>
      </c>
      <c r="K488" s="163">
        <f>_xlfn.FLOOR.MATH(C488/'[1]Mark Conv'!$E$5,0.01)</f>
        <v>661</v>
      </c>
      <c r="L488" s="128"/>
      <c r="M488" s="128"/>
      <c r="N488" s="128"/>
      <c r="O488" s="128"/>
      <c r="P488" s="128"/>
      <c r="Q488" s="128"/>
      <c r="R488" s="128"/>
      <c r="S488" s="128"/>
      <c r="T488" s="128"/>
    </row>
    <row r="489" spans="1:20" x14ac:dyDescent="0.25">
      <c r="A489" s="161" t="str">
        <f>'[1]Magic Number Crunch'!A488</f>
        <v>Potion Of Giant Strength (Fire)</v>
      </c>
      <c r="B489" s="162">
        <f>'[1]Magic Number Crunch'!L488</f>
        <v>4037.625</v>
      </c>
      <c r="C489" s="163">
        <f>B489*$N$6*$N$11</f>
        <v>4037.625</v>
      </c>
      <c r="D489" s="161" t="s">
        <v>2242</v>
      </c>
      <c r="E489" s="164">
        <f>_xlfn.FLOOR.MATH(C489,1)</f>
        <v>4037</v>
      </c>
      <c r="F489" s="161" t="s">
        <v>2241</v>
      </c>
      <c r="G489" s="164">
        <f>_xlfn.FLOOR.MATH(((C489-E489)*10), 1)</f>
        <v>6</v>
      </c>
      <c r="H489" s="161" t="s">
        <v>2240</v>
      </c>
      <c r="I489" s="164">
        <f>((C489-E489)*10-G489)*10</f>
        <v>2.5</v>
      </c>
      <c r="J489" s="161" t="s">
        <v>2239</v>
      </c>
      <c r="K489" s="163">
        <f>_xlfn.FLOOR.MATH(C489/'[1]Mark Conv'!$E$5,0.01)</f>
        <v>161.5</v>
      </c>
      <c r="L489" s="128"/>
      <c r="M489" s="128"/>
      <c r="N489" s="128"/>
      <c r="O489" s="128"/>
      <c r="P489" s="128"/>
      <c r="Q489" s="128"/>
      <c r="R489" s="128"/>
      <c r="S489" s="128"/>
      <c r="T489" s="128"/>
    </row>
    <row r="490" spans="1:20" x14ac:dyDescent="0.25">
      <c r="A490" s="161" t="str">
        <f>'[1]Magic Number Crunch'!A489</f>
        <v>Potion Of Giant Strength (Frost/Stone)</v>
      </c>
      <c r="B490" s="162">
        <f>'[1]Magic Number Crunch'!L489</f>
        <v>3762.625</v>
      </c>
      <c r="C490" s="163">
        <f>B490*$N$6*$N$11</f>
        <v>3762.625</v>
      </c>
      <c r="D490" s="161" t="s">
        <v>2242</v>
      </c>
      <c r="E490" s="164">
        <f>_xlfn.FLOOR.MATH(C490,1)</f>
        <v>3762</v>
      </c>
      <c r="F490" s="161" t="s">
        <v>2241</v>
      </c>
      <c r="G490" s="164">
        <f>_xlfn.FLOOR.MATH(((C490-E490)*10), 1)</f>
        <v>6</v>
      </c>
      <c r="H490" s="161" t="s">
        <v>2240</v>
      </c>
      <c r="I490" s="164">
        <f>((C490-E490)*10-G490)*10</f>
        <v>2.5</v>
      </c>
      <c r="J490" s="161" t="s">
        <v>2239</v>
      </c>
      <c r="K490" s="163">
        <f>_xlfn.FLOOR.MATH(C490/'[1]Mark Conv'!$E$5,0.01)</f>
        <v>150.5</v>
      </c>
      <c r="L490" s="128"/>
      <c r="M490" s="128"/>
      <c r="N490" s="128"/>
      <c r="O490" s="128"/>
      <c r="P490" s="128"/>
      <c r="Q490" s="128"/>
      <c r="R490" s="128"/>
      <c r="S490" s="128"/>
      <c r="T490" s="128"/>
    </row>
    <row r="491" spans="1:20" x14ac:dyDescent="0.25">
      <c r="A491" s="161" t="str">
        <f>'[1]Magic Number Crunch'!A490</f>
        <v>Potion Of Giant Strength (Hill)</v>
      </c>
      <c r="B491" s="162">
        <f>'[1]Magic Number Crunch'!L490</f>
        <v>225.125</v>
      </c>
      <c r="C491" s="163">
        <f>B491*$N$6*$N$11</f>
        <v>225.125</v>
      </c>
      <c r="D491" s="161" t="s">
        <v>2242</v>
      </c>
      <c r="E491" s="164">
        <f>_xlfn.FLOOR.MATH(C491,1)</f>
        <v>225</v>
      </c>
      <c r="F491" s="161" t="s">
        <v>2241</v>
      </c>
      <c r="G491" s="164">
        <f>_xlfn.FLOOR.MATH(((C491-E491)*10), 1)</f>
        <v>1</v>
      </c>
      <c r="H491" s="161" t="s">
        <v>2240</v>
      </c>
      <c r="I491" s="164">
        <f>((C491-E491)*10-G491)*10</f>
        <v>2.5</v>
      </c>
      <c r="J491" s="161" t="s">
        <v>2239</v>
      </c>
      <c r="K491" s="163">
        <f>_xlfn.FLOOR.MATH(C491/'[1]Mark Conv'!$E$5,0.01)</f>
        <v>9</v>
      </c>
      <c r="L491" s="128"/>
      <c r="M491" s="128"/>
      <c r="N491" s="128"/>
      <c r="O491" s="128"/>
      <c r="P491" s="128"/>
      <c r="Q491" s="128"/>
      <c r="R491" s="128"/>
      <c r="S491" s="128"/>
      <c r="T491" s="128"/>
    </row>
    <row r="492" spans="1:20" x14ac:dyDescent="0.25">
      <c r="A492" s="161" t="str">
        <f>'[1]Magic Number Crunch'!A491</f>
        <v>Potion Of Giant Strength (Storm)</v>
      </c>
      <c r="B492" s="162">
        <f>'[1]Magic Number Crunch'!L491</f>
        <v>60250.25</v>
      </c>
      <c r="C492" s="163">
        <f>B492*$N$6*$N$11</f>
        <v>60250.25</v>
      </c>
      <c r="D492" s="161" t="s">
        <v>2242</v>
      </c>
      <c r="E492" s="164">
        <f>_xlfn.FLOOR.MATH(C492,1)</f>
        <v>60250</v>
      </c>
      <c r="F492" s="161" t="s">
        <v>2241</v>
      </c>
      <c r="G492" s="164">
        <f>_xlfn.FLOOR.MATH(((C492-E492)*10), 1)</f>
        <v>2</v>
      </c>
      <c r="H492" s="161" t="s">
        <v>2240</v>
      </c>
      <c r="I492" s="164">
        <f>((C492-E492)*10-G492)*10</f>
        <v>5</v>
      </c>
      <c r="J492" s="161" t="s">
        <v>2239</v>
      </c>
      <c r="K492" s="163">
        <f>_xlfn.FLOOR.MATH(C492/'[1]Mark Conv'!$E$5,0.01)</f>
        <v>2410.0100000000002</v>
      </c>
      <c r="L492" s="128"/>
      <c r="M492" s="128"/>
      <c r="N492" s="128"/>
      <c r="O492" s="128"/>
      <c r="P492" s="128"/>
      <c r="Q492" s="128"/>
      <c r="R492" s="128"/>
      <c r="S492" s="128"/>
      <c r="T492" s="128"/>
    </row>
    <row r="493" spans="1:20" x14ac:dyDescent="0.25">
      <c r="A493" s="161" t="str">
        <f>'[1]Magic Number Crunch'!A492</f>
        <v>Potion Of Growth</v>
      </c>
      <c r="B493" s="162">
        <f>'[1]Magic Number Crunch'!L492</f>
        <v>285</v>
      </c>
      <c r="C493" s="163">
        <f>B493*$N$6*$N$11</f>
        <v>285</v>
      </c>
      <c r="D493" s="161" t="s">
        <v>2242</v>
      </c>
      <c r="E493" s="164">
        <f>_xlfn.FLOOR.MATH(C493,1)</f>
        <v>285</v>
      </c>
      <c r="F493" s="161" t="s">
        <v>2241</v>
      </c>
      <c r="G493" s="164">
        <f>_xlfn.FLOOR.MATH(((C493-E493)*10), 1)</f>
        <v>0</v>
      </c>
      <c r="H493" s="161" t="s">
        <v>2240</v>
      </c>
      <c r="I493" s="164">
        <f>((C493-E493)*10-G493)*10</f>
        <v>0</v>
      </c>
      <c r="J493" s="161" t="s">
        <v>2239</v>
      </c>
      <c r="K493" s="163">
        <f>_xlfn.FLOOR.MATH(C493/'[1]Mark Conv'!$E$5,0.01)</f>
        <v>11.4</v>
      </c>
      <c r="L493" s="128"/>
      <c r="M493" s="128"/>
      <c r="N493" s="128"/>
      <c r="O493" s="128"/>
      <c r="P493" s="128"/>
      <c r="Q493" s="128"/>
      <c r="R493" s="128"/>
      <c r="S493" s="128"/>
      <c r="T493" s="128"/>
    </row>
    <row r="494" spans="1:20" x14ac:dyDescent="0.25">
      <c r="A494" s="161" t="str">
        <f>'[1]Magic Number Crunch'!A493</f>
        <v>Potion Of Healing</v>
      </c>
      <c r="B494" s="162">
        <f>'[1]Magic Number Crunch'!L493</f>
        <v>50</v>
      </c>
      <c r="C494" s="163">
        <f>B494*$N$6*$N$11</f>
        <v>50</v>
      </c>
      <c r="D494" s="161" t="s">
        <v>2242</v>
      </c>
      <c r="E494" s="164">
        <f>_xlfn.FLOOR.MATH(C494,1)</f>
        <v>50</v>
      </c>
      <c r="F494" s="161" t="s">
        <v>2241</v>
      </c>
      <c r="G494" s="164">
        <f>_xlfn.FLOOR.MATH(((C494-E494)*10), 1)</f>
        <v>0</v>
      </c>
      <c r="H494" s="161" t="s">
        <v>2240</v>
      </c>
      <c r="I494" s="164">
        <f>((C494-E494)*10-G494)*10</f>
        <v>0</v>
      </c>
      <c r="J494" s="161" t="s">
        <v>2239</v>
      </c>
      <c r="K494" s="163">
        <f>_xlfn.FLOOR.MATH(C494/'[1]Mark Conv'!$E$5,0.01)</f>
        <v>2</v>
      </c>
      <c r="L494" s="128"/>
      <c r="M494" s="128"/>
      <c r="N494" s="128"/>
      <c r="O494" s="128"/>
      <c r="P494" s="128"/>
      <c r="Q494" s="128"/>
      <c r="R494" s="128"/>
      <c r="S494" s="128"/>
      <c r="T494" s="128"/>
    </row>
    <row r="495" spans="1:20" x14ac:dyDescent="0.25">
      <c r="A495" s="161" t="str">
        <f>'[1]Magic Number Crunch'!A494</f>
        <v>Potion Of Healing (Greater)</v>
      </c>
      <c r="B495" s="162">
        <f>'[1]Magic Number Crunch'!L494</f>
        <v>225</v>
      </c>
      <c r="C495" s="163">
        <f>B495*$N$6*$N$11</f>
        <v>225</v>
      </c>
      <c r="D495" s="161" t="s">
        <v>2242</v>
      </c>
      <c r="E495" s="164">
        <f>_xlfn.FLOOR.MATH(C495,1)</f>
        <v>225</v>
      </c>
      <c r="F495" s="161" t="s">
        <v>2241</v>
      </c>
      <c r="G495" s="164">
        <f>_xlfn.FLOOR.MATH(((C495-E495)*10), 1)</f>
        <v>0</v>
      </c>
      <c r="H495" s="161" t="s">
        <v>2240</v>
      </c>
      <c r="I495" s="164">
        <f>((C495-E495)*10-G495)*10</f>
        <v>0</v>
      </c>
      <c r="J495" s="161" t="s">
        <v>2239</v>
      </c>
      <c r="K495" s="163">
        <f>_xlfn.FLOOR.MATH(C495/'[1]Mark Conv'!$E$5,0.01)</f>
        <v>9</v>
      </c>
      <c r="L495" s="128"/>
      <c r="M495" s="128"/>
      <c r="N495" s="128"/>
      <c r="O495" s="128"/>
      <c r="P495" s="128"/>
      <c r="Q495" s="128"/>
      <c r="R495" s="128"/>
      <c r="S495" s="128"/>
      <c r="T495" s="128"/>
    </row>
    <row r="496" spans="1:20" x14ac:dyDescent="0.25">
      <c r="A496" s="161" t="str">
        <f>'[1]Magic Number Crunch'!A495</f>
        <v>Potion Of Healing (Superior)</v>
      </c>
      <c r="B496" s="162">
        <f>'[1]Magic Number Crunch'!L495</f>
        <v>600</v>
      </c>
      <c r="C496" s="163">
        <f>B496*$N$6*$N$11</f>
        <v>600</v>
      </c>
      <c r="D496" s="161" t="s">
        <v>2242</v>
      </c>
      <c r="E496" s="164">
        <f>_xlfn.FLOOR.MATH(C496,1)</f>
        <v>600</v>
      </c>
      <c r="F496" s="161" t="s">
        <v>2241</v>
      </c>
      <c r="G496" s="164">
        <f>_xlfn.FLOOR.MATH(((C496-E496)*10), 1)</f>
        <v>0</v>
      </c>
      <c r="H496" s="161" t="s">
        <v>2240</v>
      </c>
      <c r="I496" s="164">
        <f>((C496-E496)*10-G496)*10</f>
        <v>0</v>
      </c>
      <c r="J496" s="161" t="s">
        <v>2239</v>
      </c>
      <c r="K496" s="163">
        <f>_xlfn.FLOOR.MATH(C496/'[1]Mark Conv'!$E$5,0.01)</f>
        <v>24</v>
      </c>
      <c r="L496" s="128"/>
      <c r="M496" s="128"/>
      <c r="N496" s="128"/>
      <c r="O496" s="128"/>
      <c r="P496" s="128"/>
      <c r="Q496" s="128"/>
      <c r="R496" s="128"/>
      <c r="S496" s="128"/>
      <c r="T496" s="128"/>
    </row>
    <row r="497" spans="1:20" x14ac:dyDescent="0.25">
      <c r="A497" s="161" t="str">
        <f>'[1]Magic Number Crunch'!A496</f>
        <v>Potion Of Healing (Supreme)</v>
      </c>
      <c r="B497" s="162">
        <f>'[1]Magic Number Crunch'!L496</f>
        <v>1425</v>
      </c>
      <c r="C497" s="163">
        <f>B497*$N$6*$N$11</f>
        <v>1425</v>
      </c>
      <c r="D497" s="161" t="s">
        <v>2242</v>
      </c>
      <c r="E497" s="164">
        <f>_xlfn.FLOOR.MATH(C497,1)</f>
        <v>1425</v>
      </c>
      <c r="F497" s="161" t="s">
        <v>2241</v>
      </c>
      <c r="G497" s="164">
        <f>_xlfn.FLOOR.MATH(((C497-E497)*10), 1)</f>
        <v>0</v>
      </c>
      <c r="H497" s="161" t="s">
        <v>2240</v>
      </c>
      <c r="I497" s="164">
        <f>((C497-E497)*10-G497)*10</f>
        <v>0</v>
      </c>
      <c r="J497" s="161" t="s">
        <v>2239</v>
      </c>
      <c r="K497" s="163">
        <f>_xlfn.FLOOR.MATH(C497/'[1]Mark Conv'!$E$5,0.01)</f>
        <v>57</v>
      </c>
      <c r="L497" s="128"/>
      <c r="M497" s="128"/>
      <c r="N497" s="128"/>
      <c r="O497" s="128"/>
      <c r="P497" s="128"/>
      <c r="Q497" s="128"/>
      <c r="R497" s="128"/>
      <c r="S497" s="128"/>
      <c r="T497" s="128"/>
    </row>
    <row r="498" spans="1:20" x14ac:dyDescent="0.25">
      <c r="A498" s="161" t="str">
        <f>'[1]Magic Number Crunch'!A497</f>
        <v>Potion Of Heroism</v>
      </c>
      <c r="B498" s="162">
        <f>'[1]Magic Number Crunch'!L497</f>
        <v>490</v>
      </c>
      <c r="C498" s="163">
        <f>B498*$N$6*$N$11</f>
        <v>490</v>
      </c>
      <c r="D498" s="161" t="s">
        <v>2242</v>
      </c>
      <c r="E498" s="164">
        <f>_xlfn.FLOOR.MATH(C498,1)</f>
        <v>490</v>
      </c>
      <c r="F498" s="161" t="s">
        <v>2241</v>
      </c>
      <c r="G498" s="164">
        <f>_xlfn.FLOOR.MATH(((C498-E498)*10), 1)</f>
        <v>0</v>
      </c>
      <c r="H498" s="161" t="s">
        <v>2240</v>
      </c>
      <c r="I498" s="164">
        <f>((C498-E498)*10-G498)*10</f>
        <v>0</v>
      </c>
      <c r="J498" s="161" t="s">
        <v>2239</v>
      </c>
      <c r="K498" s="163">
        <f>_xlfn.FLOOR.MATH(C498/'[1]Mark Conv'!$E$5,0.01)</f>
        <v>19.600000000000001</v>
      </c>
      <c r="L498" s="128"/>
      <c r="M498" s="128"/>
      <c r="N498" s="128"/>
      <c r="O498" s="128"/>
      <c r="P498" s="128"/>
      <c r="Q498" s="128"/>
      <c r="R498" s="128"/>
      <c r="S498" s="128"/>
      <c r="T498" s="128"/>
    </row>
    <row r="499" spans="1:20" x14ac:dyDescent="0.25">
      <c r="A499" s="161" t="str">
        <f>'[1]Magic Number Crunch'!A498</f>
        <v>Potion Of Invisibility</v>
      </c>
      <c r="B499" s="162">
        <f>'[1]Magic Number Crunch'!L498</f>
        <v>1090</v>
      </c>
      <c r="C499" s="163">
        <f>B499*$N$6*$N$11</f>
        <v>1090</v>
      </c>
      <c r="D499" s="161" t="s">
        <v>2242</v>
      </c>
      <c r="E499" s="164">
        <f>_xlfn.FLOOR.MATH(C499,1)</f>
        <v>1090</v>
      </c>
      <c r="F499" s="161" t="s">
        <v>2241</v>
      </c>
      <c r="G499" s="164">
        <f>_xlfn.FLOOR.MATH(((C499-E499)*10), 1)</f>
        <v>0</v>
      </c>
      <c r="H499" s="161" t="s">
        <v>2240</v>
      </c>
      <c r="I499" s="164">
        <f>((C499-E499)*10-G499)*10</f>
        <v>0</v>
      </c>
      <c r="J499" s="161" t="s">
        <v>2239</v>
      </c>
      <c r="K499" s="163">
        <f>_xlfn.FLOOR.MATH(C499/'[1]Mark Conv'!$E$5,0.01)</f>
        <v>43.6</v>
      </c>
      <c r="L499" s="128"/>
      <c r="M499" s="128"/>
      <c r="N499" s="128"/>
      <c r="O499" s="128"/>
      <c r="P499" s="128"/>
      <c r="Q499" s="128"/>
      <c r="R499" s="128"/>
      <c r="S499" s="128"/>
      <c r="T499" s="128"/>
    </row>
    <row r="500" spans="1:20" x14ac:dyDescent="0.25">
      <c r="A500" s="161" t="str">
        <f>'[1]Magic Number Crunch'!A499</f>
        <v>Potion Of Invulnerability</v>
      </c>
      <c r="B500" s="162">
        <f>'[1]Magic Number Crunch'!L499</f>
        <v>2670</v>
      </c>
      <c r="C500" s="163">
        <f>B500*$N$6*$N$11</f>
        <v>2670</v>
      </c>
      <c r="D500" s="161" t="s">
        <v>2242</v>
      </c>
      <c r="E500" s="164">
        <f>_xlfn.FLOOR.MATH(C500,1)</f>
        <v>2670</v>
      </c>
      <c r="F500" s="161" t="s">
        <v>2241</v>
      </c>
      <c r="G500" s="164">
        <f>_xlfn.FLOOR.MATH(((C500-E500)*10), 1)</f>
        <v>0</v>
      </c>
      <c r="H500" s="161" t="s">
        <v>2240</v>
      </c>
      <c r="I500" s="164">
        <f>((C500-E500)*10-G500)*10</f>
        <v>0</v>
      </c>
      <c r="J500" s="161" t="s">
        <v>2239</v>
      </c>
      <c r="K500" s="163">
        <f>_xlfn.FLOOR.MATH(C500/'[1]Mark Conv'!$E$5,0.01)</f>
        <v>106.8</v>
      </c>
      <c r="L500" s="128"/>
      <c r="M500" s="128"/>
      <c r="N500" s="128"/>
      <c r="O500" s="128"/>
      <c r="P500" s="128"/>
      <c r="Q500" s="128"/>
      <c r="R500" s="128"/>
      <c r="S500" s="128"/>
      <c r="T500" s="128"/>
    </row>
    <row r="501" spans="1:20" x14ac:dyDescent="0.25">
      <c r="A501" s="161" t="str">
        <f>'[1]Magic Number Crunch'!A500</f>
        <v>Potion Of Longevity</v>
      </c>
      <c r="B501" s="162">
        <f>'[1]Magic Number Crunch'!L500</f>
        <v>6000</v>
      </c>
      <c r="C501" s="163">
        <f>B501*$N$6*$N$11</f>
        <v>6000</v>
      </c>
      <c r="D501" s="161" t="s">
        <v>2242</v>
      </c>
      <c r="E501" s="164">
        <f>_xlfn.FLOOR.MATH(C501,1)</f>
        <v>6000</v>
      </c>
      <c r="F501" s="161" t="s">
        <v>2241</v>
      </c>
      <c r="G501" s="164">
        <f>_xlfn.FLOOR.MATH(((C501-E501)*10), 1)</f>
        <v>0</v>
      </c>
      <c r="H501" s="161" t="s">
        <v>2240</v>
      </c>
      <c r="I501" s="164">
        <f>((C501-E501)*10-G501)*10</f>
        <v>0</v>
      </c>
      <c r="J501" s="161" t="s">
        <v>2239</v>
      </c>
      <c r="K501" s="163">
        <f>_xlfn.FLOOR.MATH(C501/'[1]Mark Conv'!$E$5,0.01)</f>
        <v>240</v>
      </c>
      <c r="L501" s="128"/>
      <c r="M501" s="128"/>
      <c r="N501" s="128"/>
      <c r="O501" s="128"/>
      <c r="P501" s="128"/>
      <c r="Q501" s="128"/>
      <c r="R501" s="128"/>
      <c r="S501" s="128"/>
      <c r="T501" s="128"/>
    </row>
    <row r="502" spans="1:20" x14ac:dyDescent="0.25">
      <c r="A502" s="161" t="str">
        <f>'[1]Magic Number Crunch'!A501</f>
        <v>Potion of Maximum Power</v>
      </c>
      <c r="B502" s="162">
        <f>'[1]Magic Number Crunch'!L501</f>
        <v>4437.625</v>
      </c>
      <c r="C502" s="163">
        <f>B502*$N$6*$N$11</f>
        <v>4437.625</v>
      </c>
      <c r="D502" s="161" t="s">
        <v>2242</v>
      </c>
      <c r="E502" s="164">
        <f>_xlfn.FLOOR.MATH(C502,1)</f>
        <v>4437</v>
      </c>
      <c r="F502" s="161" t="s">
        <v>2241</v>
      </c>
      <c r="G502" s="164">
        <f>_xlfn.FLOOR.MATH(((C502-E502)*10), 1)</f>
        <v>6</v>
      </c>
      <c r="H502" s="161" t="s">
        <v>2240</v>
      </c>
      <c r="I502" s="164">
        <f>((C502-E502)*10-G502)*10</f>
        <v>2.5</v>
      </c>
      <c r="J502" s="161" t="s">
        <v>2239</v>
      </c>
      <c r="K502" s="163">
        <f>_xlfn.FLOOR.MATH(C502/'[1]Mark Conv'!$E$5,0.01)</f>
        <v>177.5</v>
      </c>
      <c r="L502" s="128"/>
      <c r="M502" s="128"/>
      <c r="N502" s="128"/>
      <c r="O502" s="128"/>
      <c r="P502" s="128"/>
      <c r="Q502" s="128"/>
      <c r="R502" s="128"/>
      <c r="S502" s="128"/>
      <c r="T502" s="128"/>
    </row>
    <row r="503" spans="1:20" x14ac:dyDescent="0.25">
      <c r="A503" s="161" t="str">
        <f>'[1]Magic Number Crunch'!A502</f>
        <v>Potion Of Mind Control (Beast)</v>
      </c>
      <c r="B503" s="162">
        <f>'[1]Magic Number Crunch'!L502</f>
        <v>4237.625</v>
      </c>
      <c r="C503" s="163">
        <f>B503*$N$6*$N$11</f>
        <v>4237.625</v>
      </c>
      <c r="D503" s="161" t="s">
        <v>2242</v>
      </c>
      <c r="E503" s="164">
        <f>_xlfn.FLOOR.MATH(C503,1)</f>
        <v>4237</v>
      </c>
      <c r="F503" s="161" t="s">
        <v>2241</v>
      </c>
      <c r="G503" s="164">
        <f>_xlfn.FLOOR.MATH(((C503-E503)*10), 1)</f>
        <v>6</v>
      </c>
      <c r="H503" s="161" t="s">
        <v>2240</v>
      </c>
      <c r="I503" s="164">
        <f>((C503-E503)*10-G503)*10</f>
        <v>2.5</v>
      </c>
      <c r="J503" s="161" t="s">
        <v>2239</v>
      </c>
      <c r="K503" s="163">
        <f>_xlfn.FLOOR.MATH(C503/'[1]Mark Conv'!$E$5,0.01)</f>
        <v>169.5</v>
      </c>
      <c r="L503" s="128"/>
      <c r="M503" s="128"/>
      <c r="N503" s="128"/>
      <c r="O503" s="128"/>
      <c r="P503" s="128"/>
      <c r="Q503" s="128"/>
      <c r="R503" s="128"/>
      <c r="S503" s="128"/>
      <c r="T503" s="128"/>
    </row>
    <row r="504" spans="1:20" x14ac:dyDescent="0.25">
      <c r="A504" s="161" t="str">
        <f>'[1]Magic Number Crunch'!A503</f>
        <v>Potion Of Mind Control (Humanoid)</v>
      </c>
      <c r="B504" s="162">
        <f>'[1]Magic Number Crunch'!L503</f>
        <v>4687.625</v>
      </c>
      <c r="C504" s="163">
        <f>B504*$N$6*$N$11</f>
        <v>4687.625</v>
      </c>
      <c r="D504" s="161" t="s">
        <v>2242</v>
      </c>
      <c r="E504" s="164">
        <f>_xlfn.FLOOR.MATH(C504,1)</f>
        <v>4687</v>
      </c>
      <c r="F504" s="161" t="s">
        <v>2241</v>
      </c>
      <c r="G504" s="164">
        <f>_xlfn.FLOOR.MATH(((C504-E504)*10), 1)</f>
        <v>6</v>
      </c>
      <c r="H504" s="161" t="s">
        <v>2240</v>
      </c>
      <c r="I504" s="164">
        <f>((C504-E504)*10-G504)*10</f>
        <v>2.5</v>
      </c>
      <c r="J504" s="161" t="s">
        <v>2239</v>
      </c>
      <c r="K504" s="163">
        <f>_xlfn.FLOOR.MATH(C504/'[1]Mark Conv'!$E$5,0.01)</f>
        <v>187.5</v>
      </c>
      <c r="L504" s="128"/>
      <c r="M504" s="128"/>
      <c r="N504" s="128"/>
      <c r="O504" s="128"/>
      <c r="P504" s="128"/>
      <c r="Q504" s="128"/>
      <c r="R504" s="128"/>
      <c r="S504" s="128"/>
      <c r="T504" s="128"/>
    </row>
    <row r="505" spans="1:20" x14ac:dyDescent="0.25">
      <c r="A505" s="161" t="str">
        <f>'[1]Magic Number Crunch'!A504</f>
        <v>Potion Of Mind Control (Monster)</v>
      </c>
      <c r="B505" s="162">
        <f>'[1]Magic Number Crunch'!L504</f>
        <v>18625.125</v>
      </c>
      <c r="C505" s="163">
        <f>B505*$N$6*$N$11</f>
        <v>18625.125</v>
      </c>
      <c r="D505" s="161" t="s">
        <v>2242</v>
      </c>
      <c r="E505" s="164">
        <f>_xlfn.FLOOR.MATH(C505,1)</f>
        <v>18625</v>
      </c>
      <c r="F505" s="161" t="s">
        <v>2241</v>
      </c>
      <c r="G505" s="164">
        <f>_xlfn.FLOOR.MATH(((C505-E505)*10), 1)</f>
        <v>1</v>
      </c>
      <c r="H505" s="161" t="s">
        <v>2240</v>
      </c>
      <c r="I505" s="164">
        <f>((C505-E505)*10-G505)*10</f>
        <v>2.5</v>
      </c>
      <c r="J505" s="161" t="s">
        <v>2239</v>
      </c>
      <c r="K505" s="163">
        <f>_xlfn.FLOOR.MATH(C505/'[1]Mark Conv'!$E$5,0.01)</f>
        <v>745</v>
      </c>
      <c r="L505" s="128"/>
      <c r="M505" s="128"/>
      <c r="N505" s="128"/>
      <c r="O505" s="128"/>
      <c r="P505" s="128"/>
      <c r="Q505" s="128"/>
      <c r="R505" s="128"/>
      <c r="S505" s="128"/>
      <c r="T505" s="128"/>
    </row>
    <row r="506" spans="1:20" x14ac:dyDescent="0.25">
      <c r="A506" s="161" t="str">
        <f>'[1]Magic Number Crunch'!A505</f>
        <v>Potion Of Mind Reading</v>
      </c>
      <c r="B506" s="162">
        <f>'[1]Magic Number Crunch'!L505</f>
        <v>640</v>
      </c>
      <c r="C506" s="163">
        <f>B506*$N$6*$N$11</f>
        <v>640</v>
      </c>
      <c r="D506" s="161" t="s">
        <v>2242</v>
      </c>
      <c r="E506" s="164">
        <f>_xlfn.FLOOR.MATH(C506,1)</f>
        <v>640</v>
      </c>
      <c r="F506" s="161" t="s">
        <v>2241</v>
      </c>
      <c r="G506" s="164">
        <f>_xlfn.FLOOR.MATH(((C506-E506)*10), 1)</f>
        <v>0</v>
      </c>
      <c r="H506" s="161" t="s">
        <v>2240</v>
      </c>
      <c r="I506" s="164">
        <f>((C506-E506)*10-G506)*10</f>
        <v>0</v>
      </c>
      <c r="J506" s="161" t="s">
        <v>2239</v>
      </c>
      <c r="K506" s="163">
        <f>_xlfn.FLOOR.MATH(C506/'[1]Mark Conv'!$E$5,0.01)</f>
        <v>25.6</v>
      </c>
      <c r="L506" s="128"/>
      <c r="M506" s="128"/>
      <c r="N506" s="128"/>
      <c r="O506" s="128"/>
      <c r="P506" s="128"/>
      <c r="Q506" s="128"/>
      <c r="R506" s="128"/>
      <c r="S506" s="128"/>
      <c r="T506" s="128"/>
    </row>
    <row r="507" spans="1:20" x14ac:dyDescent="0.25">
      <c r="A507" s="161" t="str">
        <f>'[1]Magic Number Crunch'!A506</f>
        <v>Potion Of Poison</v>
      </c>
      <c r="B507" s="162">
        <f>'[1]Magic Number Crunch'!L506</f>
        <v>300</v>
      </c>
      <c r="C507" s="163">
        <f>B507*$N$6*$N$11</f>
        <v>300</v>
      </c>
      <c r="D507" s="161" t="s">
        <v>2242</v>
      </c>
      <c r="E507" s="164">
        <f>_xlfn.FLOOR.MATH(C507,1)</f>
        <v>300</v>
      </c>
      <c r="F507" s="161" t="s">
        <v>2241</v>
      </c>
      <c r="G507" s="164">
        <f>_xlfn.FLOOR.MATH(((C507-E507)*10), 1)</f>
        <v>0</v>
      </c>
      <c r="H507" s="161" t="s">
        <v>2240</v>
      </c>
      <c r="I507" s="164">
        <f>((C507-E507)*10-G507)*10</f>
        <v>0</v>
      </c>
      <c r="J507" s="161" t="s">
        <v>2239</v>
      </c>
      <c r="K507" s="163">
        <f>_xlfn.FLOOR.MATH(C507/'[1]Mark Conv'!$E$5,0.01)</f>
        <v>12</v>
      </c>
      <c r="L507" s="128"/>
      <c r="M507" s="128"/>
      <c r="N507" s="128"/>
      <c r="O507" s="128"/>
      <c r="P507" s="128"/>
      <c r="Q507" s="128"/>
      <c r="R507" s="128"/>
      <c r="S507" s="128"/>
      <c r="T507" s="128"/>
    </row>
    <row r="508" spans="1:20" x14ac:dyDescent="0.25">
      <c r="A508" s="161" t="str">
        <f>'[1]Magic Number Crunch'!A507</f>
        <v>Potion of Possibility</v>
      </c>
      <c r="B508" s="162">
        <f>'[1]Magic Number Crunch'!L507</f>
        <v>16575.125</v>
      </c>
      <c r="C508" s="163">
        <f>B508*$N$6*$N$11</f>
        <v>16575.125</v>
      </c>
      <c r="D508" s="161" t="s">
        <v>2242</v>
      </c>
      <c r="E508" s="164">
        <f>_xlfn.FLOOR.MATH(C508,1)</f>
        <v>16575</v>
      </c>
      <c r="F508" s="161" t="s">
        <v>2241</v>
      </c>
      <c r="G508" s="164">
        <f>_xlfn.FLOOR.MATH(((C508-E508)*10), 1)</f>
        <v>1</v>
      </c>
      <c r="H508" s="161" t="s">
        <v>2240</v>
      </c>
      <c r="I508" s="164">
        <f>((C508-E508)*10-G508)*10</f>
        <v>2.5</v>
      </c>
      <c r="J508" s="161" t="s">
        <v>2239</v>
      </c>
      <c r="K508" s="163">
        <f>_xlfn.FLOOR.MATH(C508/'[1]Mark Conv'!$E$5,0.01)</f>
        <v>663</v>
      </c>
      <c r="L508" s="128"/>
      <c r="M508" s="128"/>
      <c r="N508" s="128"/>
      <c r="O508" s="128"/>
      <c r="P508" s="128"/>
      <c r="Q508" s="128"/>
      <c r="R508" s="128"/>
      <c r="S508" s="128"/>
      <c r="T508" s="128"/>
    </row>
    <row r="509" spans="1:20" x14ac:dyDescent="0.25">
      <c r="A509" s="161" t="str">
        <f>'[1]Magic Number Crunch'!A508</f>
        <v>Potion Of Resistance</v>
      </c>
      <c r="B509" s="162">
        <f>'[1]Magic Number Crunch'!L508</f>
        <v>400</v>
      </c>
      <c r="C509" s="163">
        <f>B509*$N$6*$N$11</f>
        <v>400</v>
      </c>
      <c r="D509" s="161" t="s">
        <v>2242</v>
      </c>
      <c r="E509" s="164">
        <f>_xlfn.FLOOR.MATH(C509,1)</f>
        <v>400</v>
      </c>
      <c r="F509" s="161" t="s">
        <v>2241</v>
      </c>
      <c r="G509" s="164">
        <f>_xlfn.FLOOR.MATH(((C509-E509)*10), 1)</f>
        <v>0</v>
      </c>
      <c r="H509" s="161" t="s">
        <v>2240</v>
      </c>
      <c r="I509" s="164">
        <f>((C509-E509)*10-G509)*10</f>
        <v>0</v>
      </c>
      <c r="J509" s="161" t="s">
        <v>2239</v>
      </c>
      <c r="K509" s="163">
        <f>_xlfn.FLOOR.MATH(C509/'[1]Mark Conv'!$E$5,0.01)</f>
        <v>16</v>
      </c>
      <c r="L509" s="128"/>
      <c r="M509" s="128"/>
      <c r="N509" s="128"/>
      <c r="O509" s="128"/>
      <c r="P509" s="128"/>
      <c r="Q509" s="128"/>
      <c r="R509" s="128"/>
      <c r="S509" s="128"/>
      <c r="T509" s="128"/>
    </row>
    <row r="510" spans="1:20" x14ac:dyDescent="0.25">
      <c r="A510" s="161" t="str">
        <f>'[1]Magic Number Crunch'!A509</f>
        <v>Potion Of Speed</v>
      </c>
      <c r="B510" s="162">
        <f>'[1]Magic Number Crunch'!L509</f>
        <v>1200</v>
      </c>
      <c r="C510" s="163">
        <f>B510*$N$6*$N$11</f>
        <v>1200</v>
      </c>
      <c r="D510" s="161" t="s">
        <v>2242</v>
      </c>
      <c r="E510" s="164">
        <f>_xlfn.FLOOR.MATH(C510,1)</f>
        <v>1200</v>
      </c>
      <c r="F510" s="161" t="s">
        <v>2241</v>
      </c>
      <c r="G510" s="164">
        <f>_xlfn.FLOOR.MATH(((C510-E510)*10), 1)</f>
        <v>0</v>
      </c>
      <c r="H510" s="161" t="s">
        <v>2240</v>
      </c>
      <c r="I510" s="164">
        <f>((C510-E510)*10-G510)*10</f>
        <v>0</v>
      </c>
      <c r="J510" s="161" t="s">
        <v>2239</v>
      </c>
      <c r="K510" s="163">
        <f>_xlfn.FLOOR.MATH(C510/'[1]Mark Conv'!$E$5,0.01)</f>
        <v>48</v>
      </c>
      <c r="L510" s="128"/>
      <c r="M510" s="128"/>
      <c r="N510" s="128"/>
      <c r="O510" s="128"/>
      <c r="P510" s="128"/>
      <c r="Q510" s="128"/>
      <c r="R510" s="128"/>
      <c r="S510" s="128"/>
      <c r="T510" s="128"/>
    </row>
    <row r="511" spans="1:20" x14ac:dyDescent="0.25">
      <c r="A511" s="161" t="str">
        <f>'[1]Magic Number Crunch'!A510</f>
        <v>Potion Of Vitality</v>
      </c>
      <c r="B511" s="162">
        <f>'[1]Magic Number Crunch'!L510</f>
        <v>1380</v>
      </c>
      <c r="C511" s="163">
        <f>B511*$N$6*$N$11</f>
        <v>1380</v>
      </c>
      <c r="D511" s="161" t="s">
        <v>2242</v>
      </c>
      <c r="E511" s="164">
        <f>_xlfn.FLOOR.MATH(C511,1)</f>
        <v>1380</v>
      </c>
      <c r="F511" s="161" t="s">
        <v>2241</v>
      </c>
      <c r="G511" s="164">
        <f>_xlfn.FLOOR.MATH(((C511-E511)*10), 1)</f>
        <v>0</v>
      </c>
      <c r="H511" s="161" t="s">
        <v>2240</v>
      </c>
      <c r="I511" s="164">
        <f>((C511-E511)*10-G511)*10</f>
        <v>0</v>
      </c>
      <c r="J511" s="161" t="s">
        <v>2239</v>
      </c>
      <c r="K511" s="163">
        <f>_xlfn.FLOOR.MATH(C511/'[1]Mark Conv'!$E$5,0.01)</f>
        <v>55.2</v>
      </c>
      <c r="L511" s="128"/>
      <c r="M511" s="128"/>
      <c r="N511" s="128"/>
      <c r="O511" s="128"/>
      <c r="P511" s="128"/>
      <c r="Q511" s="128"/>
      <c r="R511" s="128"/>
      <c r="S511" s="128"/>
      <c r="T511" s="128"/>
    </row>
    <row r="512" spans="1:20" x14ac:dyDescent="0.25">
      <c r="A512" s="161" t="str">
        <f>'[1]Magic Number Crunch'!A511</f>
        <v>Potion Of Watchful Rest</v>
      </c>
      <c r="B512" s="162">
        <f>'[1]Magic Number Crunch'!L511</f>
        <v>60</v>
      </c>
      <c r="C512" s="163">
        <f>B512*$N$6*$N$11</f>
        <v>60</v>
      </c>
      <c r="D512" s="161" t="s">
        <v>2242</v>
      </c>
      <c r="E512" s="164">
        <f>_xlfn.FLOOR.MATH(C512,1)</f>
        <v>60</v>
      </c>
      <c r="F512" s="161" t="s">
        <v>2241</v>
      </c>
      <c r="G512" s="164">
        <f>_xlfn.FLOOR.MATH(((C512-E512)*10), 1)</f>
        <v>0</v>
      </c>
      <c r="H512" s="161" t="s">
        <v>2240</v>
      </c>
      <c r="I512" s="164">
        <f>((C512-E512)*10-G512)*10</f>
        <v>0</v>
      </c>
      <c r="J512" s="161" t="s">
        <v>2239</v>
      </c>
      <c r="K512" s="163">
        <f>_xlfn.FLOOR.MATH(C512/'[1]Mark Conv'!$E$5,0.01)</f>
        <v>2.4</v>
      </c>
      <c r="L512" s="128"/>
      <c r="M512" s="128"/>
      <c r="N512" s="128"/>
      <c r="O512" s="128"/>
      <c r="P512" s="128"/>
      <c r="Q512" s="128"/>
      <c r="R512" s="128"/>
      <c r="S512" s="128"/>
      <c r="T512" s="128"/>
    </row>
    <row r="513" spans="1:20" x14ac:dyDescent="0.25">
      <c r="A513" s="161" t="str">
        <f>'[1]Magic Number Crunch'!A512</f>
        <v>Potion Of Water Breathing</v>
      </c>
      <c r="B513" s="162">
        <f>'[1]Magic Number Crunch'!L512</f>
        <v>290</v>
      </c>
      <c r="C513" s="163">
        <f>B513*$N$6*$N$11</f>
        <v>290</v>
      </c>
      <c r="D513" s="161" t="s">
        <v>2242</v>
      </c>
      <c r="E513" s="164">
        <f>_xlfn.FLOOR.MATH(C513,1)</f>
        <v>290</v>
      </c>
      <c r="F513" s="161" t="s">
        <v>2241</v>
      </c>
      <c r="G513" s="164">
        <f>_xlfn.FLOOR.MATH(((C513-E513)*10), 1)</f>
        <v>0</v>
      </c>
      <c r="H513" s="161" t="s">
        <v>2240</v>
      </c>
      <c r="I513" s="164">
        <f>((C513-E513)*10-G513)*10</f>
        <v>0</v>
      </c>
      <c r="J513" s="161" t="s">
        <v>2239</v>
      </c>
      <c r="K513" s="163">
        <f>_xlfn.FLOOR.MATH(C513/'[1]Mark Conv'!$E$5,0.01)</f>
        <v>11.6</v>
      </c>
      <c r="L513" s="128"/>
      <c r="M513" s="128"/>
      <c r="N513" s="128"/>
      <c r="O513" s="128"/>
      <c r="P513" s="128"/>
      <c r="Q513" s="128"/>
      <c r="R513" s="128"/>
      <c r="S513" s="128"/>
      <c r="T513" s="128"/>
    </row>
    <row r="514" spans="1:20" x14ac:dyDescent="0.25">
      <c r="A514" s="161" t="str">
        <f>'[1]Magic Number Crunch'!A513</f>
        <v>Powered Armor</v>
      </c>
      <c r="B514" s="162">
        <f>'[1]Magic Number Crunch'!L513</f>
        <v>112500.5</v>
      </c>
      <c r="C514" s="163">
        <f>B514*$N$6*$N$11</f>
        <v>112500.5</v>
      </c>
      <c r="D514" s="161" t="s">
        <v>2242</v>
      </c>
      <c r="E514" s="164">
        <f>_xlfn.FLOOR.MATH(C514,1)</f>
        <v>112500</v>
      </c>
      <c r="F514" s="161" t="s">
        <v>2241</v>
      </c>
      <c r="G514" s="164">
        <f>_xlfn.FLOOR.MATH(((C514-E514)*10), 1)</f>
        <v>5</v>
      </c>
      <c r="H514" s="161" t="s">
        <v>2240</v>
      </c>
      <c r="I514" s="164">
        <f>((C514-E514)*10-G514)*10</f>
        <v>0</v>
      </c>
      <c r="J514" s="161" t="s">
        <v>2239</v>
      </c>
      <c r="K514" s="163">
        <f>_xlfn.FLOOR.MATH(C514/'[1]Mark Conv'!$E$5,0.01)</f>
        <v>4500.0200000000004</v>
      </c>
      <c r="L514" s="128"/>
      <c r="M514" s="128"/>
      <c r="N514" s="128"/>
      <c r="O514" s="128"/>
      <c r="P514" s="128"/>
      <c r="Q514" s="128"/>
      <c r="R514" s="128"/>
      <c r="S514" s="128"/>
      <c r="T514" s="128"/>
    </row>
    <row r="515" spans="1:20" x14ac:dyDescent="0.25">
      <c r="A515" s="161" t="str">
        <f>'[1]Magic Number Crunch'!A514</f>
        <v>Pressure Capsule</v>
      </c>
      <c r="B515" s="162">
        <f>'[1]Magic Number Crunch'!L514</f>
        <v>42.5</v>
      </c>
      <c r="C515" s="163">
        <f>B515*$N$6*$N$11</f>
        <v>42.5</v>
      </c>
      <c r="D515" s="161" t="s">
        <v>2242</v>
      </c>
      <c r="E515" s="164">
        <f>_xlfn.FLOOR.MATH(C515,1)</f>
        <v>42</v>
      </c>
      <c r="F515" s="161" t="s">
        <v>2241</v>
      </c>
      <c r="G515" s="164">
        <f>_xlfn.FLOOR.MATH(((C515-E515)*10), 1)</f>
        <v>5</v>
      </c>
      <c r="H515" s="161" t="s">
        <v>2240</v>
      </c>
      <c r="I515" s="164">
        <f>((C515-E515)*10-G515)*10</f>
        <v>0</v>
      </c>
      <c r="J515" s="161" t="s">
        <v>2239</v>
      </c>
      <c r="K515" s="163">
        <f>_xlfn.FLOOR.MATH(C515/'[1]Mark Conv'!$E$5,0.01)</f>
        <v>1.7</v>
      </c>
      <c r="L515" s="128"/>
      <c r="M515" s="128"/>
      <c r="N515" s="128"/>
      <c r="O515" s="128"/>
      <c r="P515" s="128"/>
      <c r="Q515" s="128"/>
      <c r="R515" s="128"/>
      <c r="S515" s="128"/>
      <c r="T515" s="128"/>
    </row>
    <row r="516" spans="1:20" x14ac:dyDescent="0.25">
      <c r="A516" s="161" t="str">
        <f>'[1]Magic Number Crunch'!A515</f>
        <v>Professor Orb</v>
      </c>
      <c r="B516" s="162">
        <f>'[1]Magic Number Crunch'!L515</f>
        <v>6875.25</v>
      </c>
      <c r="C516" s="163">
        <f>B516*$N$6*$N$11</f>
        <v>6875.25</v>
      </c>
      <c r="D516" s="161" t="s">
        <v>2242</v>
      </c>
      <c r="E516" s="164">
        <f>_xlfn.FLOOR.MATH(C516,1)</f>
        <v>6875</v>
      </c>
      <c r="F516" s="161" t="s">
        <v>2241</v>
      </c>
      <c r="G516" s="164">
        <f>_xlfn.FLOOR.MATH(((C516-E516)*10), 1)</f>
        <v>2</v>
      </c>
      <c r="H516" s="161" t="s">
        <v>2240</v>
      </c>
      <c r="I516" s="164">
        <f>((C516-E516)*10-G516)*10</f>
        <v>5</v>
      </c>
      <c r="J516" s="161" t="s">
        <v>2239</v>
      </c>
      <c r="K516" s="163">
        <f>_xlfn.FLOOR.MATH(C516/'[1]Mark Conv'!$E$5,0.01)</f>
        <v>275.01</v>
      </c>
      <c r="L516" s="128"/>
      <c r="M516" s="128"/>
      <c r="N516" s="128"/>
      <c r="O516" s="128"/>
      <c r="P516" s="128"/>
      <c r="Q516" s="128"/>
      <c r="R516" s="128"/>
      <c r="S516" s="128"/>
      <c r="T516" s="128"/>
    </row>
    <row r="517" spans="1:20" x14ac:dyDescent="0.25">
      <c r="A517" s="161" t="str">
        <f>'[1]Magic Number Crunch'!A516</f>
        <v>Professor Orb</v>
      </c>
      <c r="B517" s="162">
        <f>'[1]Magic Number Crunch'!L516</f>
        <v>6875.25</v>
      </c>
      <c r="C517" s="163">
        <f>B517*$N$6*$N$11</f>
        <v>6875.25</v>
      </c>
      <c r="D517" s="161" t="s">
        <v>2242</v>
      </c>
      <c r="E517" s="164">
        <f>_xlfn.FLOOR.MATH(C517,1)</f>
        <v>6875</v>
      </c>
      <c r="F517" s="161" t="s">
        <v>2241</v>
      </c>
      <c r="G517" s="164">
        <f>_xlfn.FLOOR.MATH(((C517-E517)*10), 1)</f>
        <v>2</v>
      </c>
      <c r="H517" s="161" t="s">
        <v>2240</v>
      </c>
      <c r="I517" s="164">
        <f>((C517-E517)*10-G517)*10</f>
        <v>5</v>
      </c>
      <c r="J517" s="161" t="s">
        <v>2239</v>
      </c>
      <c r="K517" s="163">
        <f>_xlfn.FLOOR.MATH(C517/'[1]Mark Conv'!$E$5,0.01)</f>
        <v>275.01</v>
      </c>
      <c r="L517" s="128"/>
      <c r="M517" s="128"/>
      <c r="N517" s="128"/>
      <c r="O517" s="128"/>
      <c r="P517" s="128"/>
      <c r="Q517" s="128"/>
      <c r="R517" s="128"/>
      <c r="S517" s="128"/>
      <c r="T517" s="128"/>
    </row>
    <row r="518" spans="1:20" x14ac:dyDescent="0.25">
      <c r="A518" s="161" t="str">
        <f>'[1]Magic Number Crunch'!A517</f>
        <v>Propeller Helm</v>
      </c>
      <c r="B518" s="162">
        <f>'[1]Magic Number Crunch'!L517</f>
        <v>325.25</v>
      </c>
      <c r="C518" s="163">
        <f>B518*$N$6*$N$11</f>
        <v>325.25</v>
      </c>
      <c r="D518" s="161" t="s">
        <v>2242</v>
      </c>
      <c r="E518" s="164">
        <f>_xlfn.FLOOR.MATH(C518,1)</f>
        <v>325</v>
      </c>
      <c r="F518" s="161" t="s">
        <v>2241</v>
      </c>
      <c r="G518" s="164">
        <f>_xlfn.FLOOR.MATH(((C518-E518)*10), 1)</f>
        <v>2</v>
      </c>
      <c r="H518" s="161" t="s">
        <v>2240</v>
      </c>
      <c r="I518" s="164">
        <f>((C518-E518)*10-G518)*10</f>
        <v>5</v>
      </c>
      <c r="J518" s="161" t="s">
        <v>2239</v>
      </c>
      <c r="K518" s="163">
        <f>_xlfn.FLOOR.MATH(C518/'[1]Mark Conv'!$E$5,0.01)</f>
        <v>13.01</v>
      </c>
      <c r="L518" s="128"/>
      <c r="M518" s="128"/>
      <c r="N518" s="128"/>
      <c r="O518" s="128"/>
      <c r="P518" s="128"/>
      <c r="Q518" s="128"/>
      <c r="R518" s="128"/>
      <c r="S518" s="128"/>
      <c r="T518" s="128"/>
    </row>
    <row r="519" spans="1:20" x14ac:dyDescent="0.25">
      <c r="A519" s="161" t="str">
        <f>'[1]Magic Number Crunch'!A518</f>
        <v>Prosthetic Limb</v>
      </c>
      <c r="B519" s="162">
        <f>'[1]Magic Number Crunch'!L518</f>
        <v>80</v>
      </c>
      <c r="C519" s="163">
        <f>B519*$N$6*$N$11</f>
        <v>80</v>
      </c>
      <c r="D519" s="161" t="s">
        <v>2242</v>
      </c>
      <c r="E519" s="164">
        <f>_xlfn.FLOOR.MATH(C519,1)</f>
        <v>80</v>
      </c>
      <c r="F519" s="161" t="s">
        <v>2241</v>
      </c>
      <c r="G519" s="164">
        <f>_xlfn.FLOOR.MATH(((C519-E519)*10), 1)</f>
        <v>0</v>
      </c>
      <c r="H519" s="161" t="s">
        <v>2240</v>
      </c>
      <c r="I519" s="164">
        <f>((C519-E519)*10-G519)*10</f>
        <v>0</v>
      </c>
      <c r="J519" s="161" t="s">
        <v>2239</v>
      </c>
      <c r="K519" s="163">
        <f>_xlfn.FLOOR.MATH(C519/'[1]Mark Conv'!$E$5,0.01)</f>
        <v>3.2</v>
      </c>
      <c r="L519" s="128"/>
      <c r="M519" s="128"/>
      <c r="N519" s="128"/>
      <c r="O519" s="128"/>
      <c r="P519" s="128"/>
      <c r="Q519" s="128"/>
      <c r="R519" s="128"/>
      <c r="S519" s="128"/>
      <c r="T519" s="128"/>
    </row>
    <row r="520" spans="1:20" x14ac:dyDescent="0.25">
      <c r="A520" s="161" t="str">
        <f>'[1]Magic Number Crunch'!A519</f>
        <v>Prosthetic Limb</v>
      </c>
      <c r="B520" s="162">
        <f>'[1]Magic Number Crunch'!L519</f>
        <v>80</v>
      </c>
      <c r="C520" s="163">
        <f>B520*$N$6*$N$11</f>
        <v>80</v>
      </c>
      <c r="D520" s="161" t="s">
        <v>2242</v>
      </c>
      <c r="E520" s="164">
        <f>_xlfn.FLOOR.MATH(C520,1)</f>
        <v>80</v>
      </c>
      <c r="F520" s="161" t="s">
        <v>2241</v>
      </c>
      <c r="G520" s="164">
        <f>_xlfn.FLOOR.MATH(((C520-E520)*10), 1)</f>
        <v>0</v>
      </c>
      <c r="H520" s="161" t="s">
        <v>2240</v>
      </c>
      <c r="I520" s="164">
        <f>((C520-E520)*10-G520)*10</f>
        <v>0</v>
      </c>
      <c r="J520" s="161" t="s">
        <v>2239</v>
      </c>
      <c r="K520" s="163">
        <f>_xlfn.FLOOR.MATH(C520/'[1]Mark Conv'!$E$5,0.01)</f>
        <v>3.2</v>
      </c>
      <c r="L520" s="128"/>
      <c r="M520" s="128"/>
      <c r="N520" s="128"/>
      <c r="O520" s="128"/>
      <c r="P520" s="128"/>
      <c r="Q520" s="128"/>
      <c r="R520" s="128"/>
      <c r="S520" s="128"/>
      <c r="T520" s="128"/>
    </row>
    <row r="521" spans="1:20" x14ac:dyDescent="0.25">
      <c r="A521" s="161" t="str">
        <f>'[1]Magic Number Crunch'!A520</f>
        <v>Prosthetic Limb</v>
      </c>
      <c r="B521" s="162">
        <f>'[1]Magic Number Crunch'!L520</f>
        <v>60</v>
      </c>
      <c r="C521" s="163">
        <f>B521*$N$6*$N$11</f>
        <v>60</v>
      </c>
      <c r="D521" s="161" t="s">
        <v>2242</v>
      </c>
      <c r="E521" s="164">
        <f>_xlfn.FLOOR.MATH(C521,1)</f>
        <v>60</v>
      </c>
      <c r="F521" s="161" t="s">
        <v>2241</v>
      </c>
      <c r="G521" s="164">
        <f>_xlfn.FLOOR.MATH(((C521-E521)*10), 1)</f>
        <v>0</v>
      </c>
      <c r="H521" s="161" t="s">
        <v>2240</v>
      </c>
      <c r="I521" s="164">
        <f>((C521-E521)*10-G521)*10</f>
        <v>0</v>
      </c>
      <c r="J521" s="161" t="s">
        <v>2239</v>
      </c>
      <c r="K521" s="163">
        <f>_xlfn.FLOOR.MATH(C521/'[1]Mark Conv'!$E$5,0.01)</f>
        <v>2.4</v>
      </c>
      <c r="L521" s="128"/>
      <c r="M521" s="128"/>
      <c r="N521" s="128"/>
      <c r="O521" s="128"/>
      <c r="P521" s="128"/>
      <c r="Q521" s="128"/>
      <c r="R521" s="128"/>
      <c r="S521" s="128"/>
      <c r="T521" s="128"/>
    </row>
    <row r="522" spans="1:20" x14ac:dyDescent="0.25">
      <c r="A522" s="161" t="str">
        <f>'[1]Magic Number Crunch'!A521</f>
        <v>Protective Verses</v>
      </c>
      <c r="B522" s="162">
        <f>'[1]Magic Number Crunch'!L521</f>
        <v>6875.25</v>
      </c>
      <c r="C522" s="163">
        <f>B522*$N$6*$N$11</f>
        <v>6875.25</v>
      </c>
      <c r="D522" s="161" t="s">
        <v>2242</v>
      </c>
      <c r="E522" s="164">
        <f>_xlfn.FLOOR.MATH(C522,1)</f>
        <v>6875</v>
      </c>
      <c r="F522" s="161" t="s">
        <v>2241</v>
      </c>
      <c r="G522" s="164">
        <f>_xlfn.FLOOR.MATH(((C522-E522)*10), 1)</f>
        <v>2</v>
      </c>
      <c r="H522" s="161" t="s">
        <v>2240</v>
      </c>
      <c r="I522" s="164">
        <f>((C522-E522)*10-G522)*10</f>
        <v>5</v>
      </c>
      <c r="J522" s="161" t="s">
        <v>2239</v>
      </c>
      <c r="K522" s="163">
        <f>_xlfn.FLOOR.MATH(C522/'[1]Mark Conv'!$E$5,0.01)</f>
        <v>275.01</v>
      </c>
      <c r="L522" s="128"/>
      <c r="M522" s="128"/>
      <c r="N522" s="128"/>
      <c r="O522" s="128"/>
      <c r="P522" s="128"/>
      <c r="Q522" s="128"/>
      <c r="R522" s="128"/>
      <c r="S522" s="128"/>
      <c r="T522" s="128"/>
    </row>
    <row r="523" spans="1:20" x14ac:dyDescent="0.25">
      <c r="A523" s="161" t="str">
        <f>'[1]Magic Number Crunch'!A522</f>
        <v>Psi Crystal</v>
      </c>
      <c r="B523" s="162">
        <f>'[1]Magic Number Crunch'!L522</f>
        <v>325.25</v>
      </c>
      <c r="C523" s="163">
        <f>B523*$N$6*$N$11</f>
        <v>325.25</v>
      </c>
      <c r="D523" s="161" t="s">
        <v>2242</v>
      </c>
      <c r="E523" s="164">
        <f>_xlfn.FLOOR.MATH(C523,1)</f>
        <v>325</v>
      </c>
      <c r="F523" s="161" t="s">
        <v>2241</v>
      </c>
      <c r="G523" s="164">
        <f>_xlfn.FLOOR.MATH(((C523-E523)*10), 1)</f>
        <v>2</v>
      </c>
      <c r="H523" s="161" t="s">
        <v>2240</v>
      </c>
      <c r="I523" s="164">
        <f>((C523-E523)*10-G523)*10</f>
        <v>5</v>
      </c>
      <c r="J523" s="161" t="s">
        <v>2239</v>
      </c>
      <c r="K523" s="163">
        <f>_xlfn.FLOOR.MATH(C523/'[1]Mark Conv'!$E$5,0.01)</f>
        <v>13.01</v>
      </c>
      <c r="L523" s="128"/>
      <c r="M523" s="128"/>
      <c r="N523" s="128"/>
      <c r="O523" s="128"/>
      <c r="P523" s="128"/>
      <c r="Q523" s="128"/>
      <c r="R523" s="128"/>
      <c r="S523" s="128"/>
      <c r="T523" s="128"/>
    </row>
    <row r="524" spans="1:20" x14ac:dyDescent="0.25">
      <c r="A524" s="161" t="str">
        <f>'[1]Magic Number Crunch'!A523</f>
        <v>Pyroconverger</v>
      </c>
      <c r="B524" s="162">
        <f>'[1]Magic Number Crunch'!L523</f>
        <v>287.625</v>
      </c>
      <c r="C524" s="163">
        <f>B524*$N$6*$N$11</f>
        <v>287.625</v>
      </c>
      <c r="D524" s="161" t="s">
        <v>2242</v>
      </c>
      <c r="E524" s="164">
        <f>_xlfn.FLOOR.MATH(C524,1)</f>
        <v>287</v>
      </c>
      <c r="F524" s="161" t="s">
        <v>2241</v>
      </c>
      <c r="G524" s="164">
        <f>_xlfn.FLOOR.MATH(((C524-E524)*10), 1)</f>
        <v>6</v>
      </c>
      <c r="H524" s="161" t="s">
        <v>2240</v>
      </c>
      <c r="I524" s="164">
        <f>((C524-E524)*10-G524)*10</f>
        <v>2.5</v>
      </c>
      <c r="J524" s="161" t="s">
        <v>2239</v>
      </c>
      <c r="K524" s="163">
        <f>_xlfn.FLOOR.MATH(C524/'[1]Mark Conv'!$E$5,0.01)</f>
        <v>11.5</v>
      </c>
      <c r="L524" s="128"/>
      <c r="M524" s="128"/>
      <c r="N524" s="128"/>
      <c r="O524" s="128"/>
      <c r="P524" s="128"/>
      <c r="Q524" s="128"/>
      <c r="R524" s="128"/>
      <c r="S524" s="128"/>
      <c r="T524" s="128"/>
    </row>
    <row r="525" spans="1:20" x14ac:dyDescent="0.25">
      <c r="A525" s="161" t="str">
        <f>'[1]Magic Number Crunch'!A524</f>
        <v>Pyxis of Pandemonium</v>
      </c>
      <c r="B525" s="162">
        <f>'[1]Magic Number Crunch'!L524</f>
        <v>68750.25</v>
      </c>
      <c r="C525" s="163">
        <f>B525*$N$6*$N$11</f>
        <v>68750.25</v>
      </c>
      <c r="D525" s="161" t="s">
        <v>2242</v>
      </c>
      <c r="E525" s="164">
        <f>_xlfn.FLOOR.MATH(C525,1)</f>
        <v>68750</v>
      </c>
      <c r="F525" s="161" t="s">
        <v>2241</v>
      </c>
      <c r="G525" s="164">
        <f>_xlfn.FLOOR.MATH(((C525-E525)*10), 1)</f>
        <v>2</v>
      </c>
      <c r="H525" s="161" t="s">
        <v>2240</v>
      </c>
      <c r="I525" s="164">
        <f>((C525-E525)*10-G525)*10</f>
        <v>5</v>
      </c>
      <c r="J525" s="161" t="s">
        <v>2239</v>
      </c>
      <c r="K525" s="163">
        <f>_xlfn.FLOOR.MATH(C525/'[1]Mark Conv'!$E$5,0.01)</f>
        <v>2750.01</v>
      </c>
      <c r="L525" s="128"/>
      <c r="M525" s="128"/>
      <c r="N525" s="128"/>
      <c r="O525" s="128"/>
      <c r="P525" s="128"/>
      <c r="Q525" s="128"/>
      <c r="R525" s="128"/>
      <c r="S525" s="128"/>
      <c r="T525" s="128"/>
    </row>
    <row r="526" spans="1:20" x14ac:dyDescent="0.25">
      <c r="A526" s="161" t="str">
        <f>'[1]Magic Number Crunch'!A525</f>
        <v>Quaals Feather Token (Anchor)</v>
      </c>
      <c r="B526" s="162">
        <f>'[1]Magic Number Crunch'!L525</f>
        <v>525</v>
      </c>
      <c r="C526" s="163">
        <f>B526*$N$6*$N$11</f>
        <v>525</v>
      </c>
      <c r="D526" s="161" t="s">
        <v>2242</v>
      </c>
      <c r="E526" s="164">
        <f>_xlfn.FLOOR.MATH(C526,1)</f>
        <v>525</v>
      </c>
      <c r="F526" s="161" t="s">
        <v>2241</v>
      </c>
      <c r="G526" s="164">
        <f>_xlfn.FLOOR.MATH(((C526-E526)*10), 1)</f>
        <v>0</v>
      </c>
      <c r="H526" s="161" t="s">
        <v>2240</v>
      </c>
      <c r="I526" s="164">
        <f>((C526-E526)*10-G526)*10</f>
        <v>0</v>
      </c>
      <c r="J526" s="161" t="s">
        <v>2239</v>
      </c>
      <c r="K526" s="163">
        <f>_xlfn.FLOOR.MATH(C526/'[1]Mark Conv'!$E$5,0.01)</f>
        <v>21</v>
      </c>
      <c r="L526" s="128"/>
      <c r="M526" s="128"/>
      <c r="N526" s="128"/>
      <c r="O526" s="128"/>
      <c r="P526" s="128"/>
      <c r="Q526" s="128"/>
      <c r="R526" s="128"/>
      <c r="S526" s="128"/>
      <c r="T526" s="128"/>
    </row>
    <row r="527" spans="1:20" x14ac:dyDescent="0.25">
      <c r="A527" s="161" t="str">
        <f>'[1]Magic Number Crunch'!A526</f>
        <v>Quaals Feather Token (Bird)</v>
      </c>
      <c r="B527" s="162">
        <f>'[1]Magic Number Crunch'!L526</f>
        <v>2000</v>
      </c>
      <c r="C527" s="163">
        <f>B527*$N$6*$N$11</f>
        <v>2000</v>
      </c>
      <c r="D527" s="161" t="s">
        <v>2242</v>
      </c>
      <c r="E527" s="164">
        <f>_xlfn.FLOOR.MATH(C527,1)</f>
        <v>2000</v>
      </c>
      <c r="F527" s="161" t="s">
        <v>2241</v>
      </c>
      <c r="G527" s="164">
        <f>_xlfn.FLOOR.MATH(((C527-E527)*10), 1)</f>
        <v>0</v>
      </c>
      <c r="H527" s="161" t="s">
        <v>2240</v>
      </c>
      <c r="I527" s="164">
        <f>((C527-E527)*10-G527)*10</f>
        <v>0</v>
      </c>
      <c r="J527" s="161" t="s">
        <v>2239</v>
      </c>
      <c r="K527" s="163">
        <f>_xlfn.FLOOR.MATH(C527/'[1]Mark Conv'!$E$5,0.01)</f>
        <v>80</v>
      </c>
      <c r="L527" s="128"/>
      <c r="M527" s="128"/>
      <c r="N527" s="128"/>
      <c r="O527" s="128"/>
      <c r="P527" s="128"/>
      <c r="Q527" s="128"/>
      <c r="R527" s="128"/>
      <c r="S527" s="128"/>
      <c r="T527" s="128"/>
    </row>
    <row r="528" spans="1:20" x14ac:dyDescent="0.25">
      <c r="A528" s="161" t="str">
        <f>'[1]Magic Number Crunch'!A527</f>
        <v>Quaals Feather Token (Fan)</v>
      </c>
      <c r="B528" s="162">
        <f>'[1]Magic Number Crunch'!L527</f>
        <v>625</v>
      </c>
      <c r="C528" s="163">
        <f>B528*$N$6*$N$11</f>
        <v>625</v>
      </c>
      <c r="D528" s="161" t="s">
        <v>2242</v>
      </c>
      <c r="E528" s="164">
        <f>_xlfn.FLOOR.MATH(C528,1)</f>
        <v>625</v>
      </c>
      <c r="F528" s="161" t="s">
        <v>2241</v>
      </c>
      <c r="G528" s="164">
        <f>_xlfn.FLOOR.MATH(((C528-E528)*10), 1)</f>
        <v>0</v>
      </c>
      <c r="H528" s="161" t="s">
        <v>2240</v>
      </c>
      <c r="I528" s="164">
        <f>((C528-E528)*10-G528)*10</f>
        <v>0</v>
      </c>
      <c r="J528" s="161" t="s">
        <v>2239</v>
      </c>
      <c r="K528" s="163">
        <f>_xlfn.FLOOR.MATH(C528/'[1]Mark Conv'!$E$5,0.01)</f>
        <v>25</v>
      </c>
      <c r="L528" s="128"/>
      <c r="M528" s="128"/>
      <c r="N528" s="128"/>
      <c r="O528" s="128"/>
      <c r="P528" s="128"/>
      <c r="Q528" s="128"/>
      <c r="R528" s="128"/>
      <c r="S528" s="128"/>
      <c r="T528" s="128"/>
    </row>
    <row r="529" spans="1:20" x14ac:dyDescent="0.25">
      <c r="A529" s="161" t="str">
        <f>'[1]Magic Number Crunch'!A528</f>
        <v>Quaals Feather Token (Swan Boat)</v>
      </c>
      <c r="B529" s="162">
        <f>'[1]Magic Number Crunch'!L528</f>
        <v>2000</v>
      </c>
      <c r="C529" s="163">
        <f>B529*$N$6*$N$11</f>
        <v>2000</v>
      </c>
      <c r="D529" s="161" t="s">
        <v>2242</v>
      </c>
      <c r="E529" s="164">
        <f>_xlfn.FLOOR.MATH(C529,1)</f>
        <v>2000</v>
      </c>
      <c r="F529" s="161" t="s">
        <v>2241</v>
      </c>
      <c r="G529" s="164">
        <f>_xlfn.FLOOR.MATH(((C529-E529)*10), 1)</f>
        <v>0</v>
      </c>
      <c r="H529" s="161" t="s">
        <v>2240</v>
      </c>
      <c r="I529" s="164">
        <f>((C529-E529)*10-G529)*10</f>
        <v>0</v>
      </c>
      <c r="J529" s="161" t="s">
        <v>2239</v>
      </c>
      <c r="K529" s="163">
        <f>_xlfn.FLOOR.MATH(C529/'[1]Mark Conv'!$E$5,0.01)</f>
        <v>80</v>
      </c>
      <c r="L529" s="128"/>
      <c r="M529" s="128"/>
      <c r="N529" s="128"/>
      <c r="O529" s="128"/>
      <c r="P529" s="128"/>
      <c r="Q529" s="128"/>
      <c r="R529" s="128"/>
      <c r="S529" s="128"/>
      <c r="T529" s="128"/>
    </row>
    <row r="530" spans="1:20" x14ac:dyDescent="0.25">
      <c r="A530" s="161" t="str">
        <f>'[1]Magic Number Crunch'!A529</f>
        <v>Quaals Feather Token (Whip)</v>
      </c>
      <c r="B530" s="162">
        <f>'[1]Magic Number Crunch'!L529</f>
        <v>625</v>
      </c>
      <c r="C530" s="163">
        <f>B530*$N$6*$N$11</f>
        <v>625</v>
      </c>
      <c r="D530" s="161" t="s">
        <v>2242</v>
      </c>
      <c r="E530" s="164">
        <f>_xlfn.FLOOR.MATH(C530,1)</f>
        <v>625</v>
      </c>
      <c r="F530" s="161" t="s">
        <v>2241</v>
      </c>
      <c r="G530" s="164">
        <f>_xlfn.FLOOR.MATH(((C530-E530)*10), 1)</f>
        <v>0</v>
      </c>
      <c r="H530" s="161" t="s">
        <v>2240</v>
      </c>
      <c r="I530" s="164">
        <f>((C530-E530)*10-G530)*10</f>
        <v>0</v>
      </c>
      <c r="J530" s="161" t="s">
        <v>2239</v>
      </c>
      <c r="K530" s="163">
        <f>_xlfn.FLOOR.MATH(C530/'[1]Mark Conv'!$E$5,0.01)</f>
        <v>25</v>
      </c>
      <c r="L530" s="128"/>
      <c r="M530" s="128"/>
      <c r="N530" s="128"/>
      <c r="O530" s="128"/>
      <c r="P530" s="128"/>
      <c r="Q530" s="128"/>
      <c r="R530" s="128"/>
      <c r="S530" s="128"/>
      <c r="T530" s="128"/>
    </row>
    <row r="531" spans="1:20" x14ac:dyDescent="0.25">
      <c r="A531" s="161" t="str">
        <f>'[1]Magic Number Crunch'!A530</f>
        <v>Quiver Of Ehlonna</v>
      </c>
      <c r="B531" s="162">
        <f>'[1]Magic Number Crunch'!L530</f>
        <v>625</v>
      </c>
      <c r="C531" s="163">
        <f>B531*$N$6*$N$11</f>
        <v>625</v>
      </c>
      <c r="D531" s="161" t="s">
        <v>2242</v>
      </c>
      <c r="E531" s="164">
        <f>_xlfn.FLOOR.MATH(C531,1)</f>
        <v>625</v>
      </c>
      <c r="F531" s="161" t="s">
        <v>2241</v>
      </c>
      <c r="G531" s="164">
        <f>_xlfn.FLOOR.MATH(((C531-E531)*10), 1)</f>
        <v>0</v>
      </c>
      <c r="H531" s="161" t="s">
        <v>2240</v>
      </c>
      <c r="I531" s="164">
        <f>((C531-E531)*10-G531)*10</f>
        <v>0</v>
      </c>
      <c r="J531" s="161" t="s">
        <v>2239</v>
      </c>
      <c r="K531" s="163">
        <f>_xlfn.FLOOR.MATH(C531/'[1]Mark Conv'!$E$5,0.01)</f>
        <v>25</v>
      </c>
      <c r="L531" s="128"/>
      <c r="M531" s="128"/>
      <c r="N531" s="128"/>
      <c r="O531" s="128"/>
      <c r="P531" s="128"/>
      <c r="Q531" s="128"/>
      <c r="R531" s="128"/>
      <c r="S531" s="128"/>
      <c r="T531" s="128"/>
    </row>
    <row r="532" spans="1:20" x14ac:dyDescent="0.25">
      <c r="A532" s="161" t="str">
        <f>'[1]Magic Number Crunch'!A531</f>
        <v>Quori Beech Focus</v>
      </c>
      <c r="B532" s="162">
        <f>'[1]Magic Number Crunch'!L531</f>
        <v>60</v>
      </c>
      <c r="C532" s="163">
        <f>B532*$N$6*$N$11</f>
        <v>60</v>
      </c>
      <c r="D532" s="161" t="s">
        <v>2242</v>
      </c>
      <c r="E532" s="164">
        <f>_xlfn.FLOOR.MATH(C532,1)</f>
        <v>60</v>
      </c>
      <c r="F532" s="161" t="s">
        <v>2241</v>
      </c>
      <c r="G532" s="164">
        <f>_xlfn.FLOOR.MATH(((C532-E532)*10), 1)</f>
        <v>0</v>
      </c>
      <c r="H532" s="161" t="s">
        <v>2240</v>
      </c>
      <c r="I532" s="164">
        <f>((C532-E532)*10-G532)*10</f>
        <v>0</v>
      </c>
      <c r="J532" s="161" t="s">
        <v>2239</v>
      </c>
      <c r="K532" s="163">
        <f>_xlfn.FLOOR.MATH(C532/'[1]Mark Conv'!$E$5,0.01)</f>
        <v>2.4</v>
      </c>
      <c r="L532" s="128"/>
      <c r="M532" s="128"/>
      <c r="N532" s="128"/>
      <c r="O532" s="128"/>
      <c r="P532" s="128"/>
      <c r="Q532" s="128"/>
      <c r="R532" s="128"/>
      <c r="S532" s="128"/>
      <c r="T532" s="128"/>
    </row>
    <row r="533" spans="1:20" x14ac:dyDescent="0.25">
      <c r="A533" s="161" t="str">
        <f>'[1]Magic Number Crunch'!A532</f>
        <v>Quori Beech Focus</v>
      </c>
      <c r="B533" s="162">
        <f>'[1]Magic Number Crunch'!L532</f>
        <v>60</v>
      </c>
      <c r="C533" s="163">
        <f>B533*$N$6*$N$11</f>
        <v>60</v>
      </c>
      <c r="D533" s="161" t="s">
        <v>2242</v>
      </c>
      <c r="E533" s="164">
        <f>_xlfn.FLOOR.MATH(C533,1)</f>
        <v>60</v>
      </c>
      <c r="F533" s="161" t="s">
        <v>2241</v>
      </c>
      <c r="G533" s="164">
        <f>_xlfn.FLOOR.MATH(((C533-E533)*10), 1)</f>
        <v>0</v>
      </c>
      <c r="H533" s="161" t="s">
        <v>2240</v>
      </c>
      <c r="I533" s="164">
        <f>((C533-E533)*10-G533)*10</f>
        <v>0</v>
      </c>
      <c r="J533" s="161" t="s">
        <v>2239</v>
      </c>
      <c r="K533" s="163">
        <f>_xlfn.FLOOR.MATH(C533/'[1]Mark Conv'!$E$5,0.01)</f>
        <v>2.4</v>
      </c>
      <c r="L533" s="128"/>
      <c r="M533" s="128"/>
      <c r="N533" s="128"/>
      <c r="O533" s="128"/>
      <c r="P533" s="128"/>
      <c r="Q533" s="128"/>
      <c r="R533" s="128"/>
      <c r="S533" s="128"/>
      <c r="T533" s="128"/>
    </row>
    <row r="534" spans="1:20" x14ac:dyDescent="0.25">
      <c r="A534" s="161" t="str">
        <f>'[1]Magic Number Crunch'!A533</f>
        <v>Rakdos Riteknife (dagger)</v>
      </c>
      <c r="B534" s="162">
        <f>'[1]Magic Number Crunch'!L533</f>
        <v>86250.25</v>
      </c>
      <c r="C534" s="163">
        <f>B534*$N$6*$N$11</f>
        <v>86250.25</v>
      </c>
      <c r="D534" s="161" t="s">
        <v>2242</v>
      </c>
      <c r="E534" s="164">
        <f>_xlfn.FLOOR.MATH(C534,1)</f>
        <v>86250</v>
      </c>
      <c r="F534" s="161" t="s">
        <v>2241</v>
      </c>
      <c r="G534" s="164">
        <f>_xlfn.FLOOR.MATH(((C534-E534)*10), 1)</f>
        <v>2</v>
      </c>
      <c r="H534" s="161" t="s">
        <v>2240</v>
      </c>
      <c r="I534" s="164">
        <f>((C534-E534)*10-G534)*10</f>
        <v>5</v>
      </c>
      <c r="J534" s="161" t="s">
        <v>2239</v>
      </c>
      <c r="K534" s="163">
        <f>_xlfn.FLOOR.MATH(C534/'[1]Mark Conv'!$E$5,0.01)</f>
        <v>3450.01</v>
      </c>
      <c r="L534" s="128"/>
      <c r="M534" s="128"/>
      <c r="N534" s="128"/>
      <c r="O534" s="128"/>
      <c r="P534" s="128"/>
      <c r="Q534" s="128"/>
      <c r="R534" s="128"/>
      <c r="S534" s="128"/>
      <c r="T534" s="128"/>
    </row>
    <row r="535" spans="1:20" x14ac:dyDescent="0.25">
      <c r="A535" s="161" t="str">
        <f>'[1]Magic Number Crunch'!A534</f>
        <v>Red Dragon Mask</v>
      </c>
      <c r="B535" s="162">
        <f>'[1]Magic Number Crunch'!L534</f>
        <v>112500.5</v>
      </c>
      <c r="C535" s="163">
        <f>B535*$N$6*$N$11</f>
        <v>112500.5</v>
      </c>
      <c r="D535" s="161" t="s">
        <v>2242</v>
      </c>
      <c r="E535" s="164">
        <f>_xlfn.FLOOR.MATH(C535,1)</f>
        <v>112500</v>
      </c>
      <c r="F535" s="161" t="s">
        <v>2241</v>
      </c>
      <c r="G535" s="164">
        <f>_xlfn.FLOOR.MATH(((C535-E535)*10), 1)</f>
        <v>5</v>
      </c>
      <c r="H535" s="161" t="s">
        <v>2240</v>
      </c>
      <c r="I535" s="164">
        <f>((C535-E535)*10-G535)*10</f>
        <v>0</v>
      </c>
      <c r="J535" s="161" t="s">
        <v>2239</v>
      </c>
      <c r="K535" s="163">
        <f>_xlfn.FLOOR.MATH(C535/'[1]Mark Conv'!$E$5,0.01)</f>
        <v>4500.0200000000004</v>
      </c>
      <c r="L535" s="128"/>
      <c r="M535" s="128"/>
      <c r="N535" s="128"/>
      <c r="O535" s="128"/>
      <c r="P535" s="128"/>
      <c r="Q535" s="128"/>
      <c r="R535" s="128"/>
      <c r="S535" s="128"/>
      <c r="T535" s="128"/>
    </row>
    <row r="536" spans="1:20" x14ac:dyDescent="0.25">
      <c r="A536" s="161" t="str">
        <f>'[1]Magic Number Crunch'!A535</f>
        <v>Reincarnation Dust</v>
      </c>
      <c r="B536" s="162">
        <f>'[1]Magic Number Crunch'!L535</f>
        <v>17375.125</v>
      </c>
      <c r="C536" s="163">
        <f>B536*$N$6*$N$11</f>
        <v>17375.125</v>
      </c>
      <c r="D536" s="161" t="s">
        <v>2242</v>
      </c>
      <c r="E536" s="164">
        <f>_xlfn.FLOOR.MATH(C536,1)</f>
        <v>17375</v>
      </c>
      <c r="F536" s="161" t="s">
        <v>2241</v>
      </c>
      <c r="G536" s="164">
        <f>_xlfn.FLOOR.MATH(((C536-E536)*10), 1)</f>
        <v>1</v>
      </c>
      <c r="H536" s="161" t="s">
        <v>2240</v>
      </c>
      <c r="I536" s="164">
        <f>((C536-E536)*10-G536)*10</f>
        <v>2.5</v>
      </c>
      <c r="J536" s="161" t="s">
        <v>2239</v>
      </c>
      <c r="K536" s="163">
        <f>_xlfn.FLOOR.MATH(C536/'[1]Mark Conv'!$E$5,0.01)</f>
        <v>695</v>
      </c>
      <c r="L536" s="128"/>
      <c r="M536" s="128"/>
      <c r="N536" s="128"/>
      <c r="O536" s="128"/>
      <c r="P536" s="128"/>
      <c r="Q536" s="128"/>
      <c r="R536" s="128"/>
      <c r="S536" s="128"/>
      <c r="T536" s="128"/>
    </row>
    <row r="537" spans="1:20" x14ac:dyDescent="0.25">
      <c r="A537" s="161" t="str">
        <f>'[1]Magic Number Crunch'!A536</f>
        <v>Restorative Ointment</v>
      </c>
      <c r="B537" s="162">
        <f>'[1]Magic Number Crunch'!L536</f>
        <v>325.25</v>
      </c>
      <c r="C537" s="163">
        <f>B537*$N$6*$N$11</f>
        <v>325.25</v>
      </c>
      <c r="D537" s="161" t="s">
        <v>2242</v>
      </c>
      <c r="E537" s="164">
        <f>_xlfn.FLOOR.MATH(C537,1)</f>
        <v>325</v>
      </c>
      <c r="F537" s="161" t="s">
        <v>2241</v>
      </c>
      <c r="G537" s="164">
        <f>_xlfn.FLOOR.MATH(((C537-E537)*10), 1)</f>
        <v>2</v>
      </c>
      <c r="H537" s="161" t="s">
        <v>2240</v>
      </c>
      <c r="I537" s="164">
        <f>((C537-E537)*10-G537)*10</f>
        <v>5</v>
      </c>
      <c r="J537" s="161" t="s">
        <v>2239</v>
      </c>
      <c r="K537" s="163">
        <f>_xlfn.FLOOR.MATH(C537/'[1]Mark Conv'!$E$5,0.01)</f>
        <v>13.01</v>
      </c>
      <c r="L537" s="128"/>
      <c r="M537" s="128"/>
      <c r="N537" s="128"/>
      <c r="O537" s="128"/>
      <c r="P537" s="128"/>
      <c r="Q537" s="128"/>
      <c r="R537" s="128"/>
      <c r="S537" s="128"/>
      <c r="T537" s="128"/>
    </row>
    <row r="538" spans="1:20" x14ac:dyDescent="0.25">
      <c r="A538" s="161" t="str">
        <f>'[1]Magic Number Crunch'!A537</f>
        <v>Reveler's Concertina</v>
      </c>
      <c r="B538" s="162">
        <f>'[1]Magic Number Crunch'!L537</f>
        <v>6875.25</v>
      </c>
      <c r="C538" s="163">
        <f>B538*$N$6*$N$11</f>
        <v>6875.25</v>
      </c>
      <c r="D538" s="161" t="s">
        <v>2242</v>
      </c>
      <c r="E538" s="164">
        <f>_xlfn.FLOOR.MATH(C538,1)</f>
        <v>6875</v>
      </c>
      <c r="F538" s="161" t="s">
        <v>2241</v>
      </c>
      <c r="G538" s="164">
        <f>_xlfn.FLOOR.MATH(((C538-E538)*10), 1)</f>
        <v>2</v>
      </c>
      <c r="H538" s="161" t="s">
        <v>2240</v>
      </c>
      <c r="I538" s="164">
        <f>((C538-E538)*10-G538)*10</f>
        <v>5</v>
      </c>
      <c r="J538" s="161" t="s">
        <v>2239</v>
      </c>
      <c r="K538" s="163">
        <f>_xlfn.FLOOR.MATH(C538/'[1]Mark Conv'!$E$5,0.01)</f>
        <v>275.01</v>
      </c>
      <c r="L538" s="128"/>
      <c r="M538" s="128"/>
      <c r="N538" s="128"/>
      <c r="O538" s="128"/>
      <c r="P538" s="128"/>
      <c r="Q538" s="128"/>
      <c r="R538" s="128"/>
      <c r="S538" s="128"/>
      <c r="T538" s="128"/>
    </row>
    <row r="539" spans="1:20" x14ac:dyDescent="0.25">
      <c r="A539" s="161" t="str">
        <f>'[1]Magic Number Crunch'!A538</f>
        <v>Revenant Double Bladed Scimitar</v>
      </c>
      <c r="B539" s="162">
        <f>'[1]Magic Number Crunch'!L538</f>
        <v>60</v>
      </c>
      <c r="C539" s="163">
        <f>B539*$N$6*$N$11</f>
        <v>60</v>
      </c>
      <c r="D539" s="161" t="s">
        <v>2242</v>
      </c>
      <c r="E539" s="164">
        <f>_xlfn.FLOOR.MATH(C539,1)</f>
        <v>60</v>
      </c>
      <c r="F539" s="161" t="s">
        <v>2241</v>
      </c>
      <c r="G539" s="164">
        <f>_xlfn.FLOOR.MATH(((C539-E539)*10), 1)</f>
        <v>0</v>
      </c>
      <c r="H539" s="161" t="s">
        <v>2240</v>
      </c>
      <c r="I539" s="164">
        <f>((C539-E539)*10-G539)*10</f>
        <v>0</v>
      </c>
      <c r="J539" s="161" t="s">
        <v>2239</v>
      </c>
      <c r="K539" s="163">
        <f>_xlfn.FLOOR.MATH(C539/'[1]Mark Conv'!$E$5,0.01)</f>
        <v>2.4</v>
      </c>
      <c r="L539" s="128"/>
      <c r="M539" s="128"/>
      <c r="N539" s="128"/>
      <c r="O539" s="128"/>
      <c r="P539" s="128"/>
      <c r="Q539" s="128"/>
      <c r="R539" s="128"/>
      <c r="S539" s="128"/>
      <c r="T539" s="128"/>
    </row>
    <row r="540" spans="1:20" x14ac:dyDescent="0.25">
      <c r="A540" s="161" t="str">
        <f>'[1]Magic Number Crunch'!A539</f>
        <v>Revenant Double-Bladed Scimitar</v>
      </c>
      <c r="B540" s="162">
        <f>'[1]Magic Number Crunch'!L539</f>
        <v>60</v>
      </c>
      <c r="C540" s="163">
        <f>B540*$N$6*$N$11</f>
        <v>60</v>
      </c>
      <c r="D540" s="161" t="s">
        <v>2242</v>
      </c>
      <c r="E540" s="164">
        <f>_xlfn.FLOOR.MATH(C540,1)</f>
        <v>60</v>
      </c>
      <c r="F540" s="161" t="s">
        <v>2241</v>
      </c>
      <c r="G540" s="164">
        <f>_xlfn.FLOOR.MATH(((C540-E540)*10), 1)</f>
        <v>0</v>
      </c>
      <c r="H540" s="161" t="s">
        <v>2240</v>
      </c>
      <c r="I540" s="164">
        <f>((C540-E540)*10-G540)*10</f>
        <v>0</v>
      </c>
      <c r="J540" s="161" t="s">
        <v>2239</v>
      </c>
      <c r="K540" s="163">
        <f>_xlfn.FLOOR.MATH(C540/'[1]Mark Conv'!$E$5,0.01)</f>
        <v>2.4</v>
      </c>
      <c r="L540" s="128"/>
      <c r="M540" s="128"/>
      <c r="N540" s="128"/>
      <c r="O540" s="128"/>
      <c r="P540" s="128"/>
      <c r="Q540" s="128"/>
      <c r="R540" s="128"/>
      <c r="S540" s="128"/>
      <c r="T540" s="128"/>
    </row>
    <row r="541" spans="1:20" x14ac:dyDescent="0.25">
      <c r="A541" s="161" t="str">
        <f>'[1]Magic Number Crunch'!A540</f>
        <v>Ring Of Air Elemental Command</v>
      </c>
      <c r="B541" s="162">
        <f>'[1]Magic Number Crunch'!L540</f>
        <v>117500</v>
      </c>
      <c r="C541" s="163">
        <f>B541*$N$6*$N$11</f>
        <v>117500</v>
      </c>
      <c r="D541" s="161" t="s">
        <v>2242</v>
      </c>
      <c r="E541" s="164">
        <f>_xlfn.FLOOR.MATH(C541,1)</f>
        <v>117500</v>
      </c>
      <c r="F541" s="161" t="s">
        <v>2241</v>
      </c>
      <c r="G541" s="164">
        <f>_xlfn.FLOOR.MATH(((C541-E541)*10), 1)</f>
        <v>0</v>
      </c>
      <c r="H541" s="161" t="s">
        <v>2240</v>
      </c>
      <c r="I541" s="164">
        <f>((C541-E541)*10-G541)*10</f>
        <v>0</v>
      </c>
      <c r="J541" s="161" t="s">
        <v>2239</v>
      </c>
      <c r="K541" s="163">
        <f>_xlfn.FLOOR.MATH(C541/'[1]Mark Conv'!$E$5,0.01)</f>
        <v>4700</v>
      </c>
      <c r="L541" s="128"/>
      <c r="M541" s="128"/>
      <c r="N541" s="128"/>
      <c r="O541" s="128"/>
      <c r="P541" s="128"/>
      <c r="Q541" s="128"/>
      <c r="R541" s="128"/>
      <c r="S541" s="128"/>
      <c r="T541" s="128"/>
    </row>
    <row r="542" spans="1:20" x14ac:dyDescent="0.25">
      <c r="A542" s="161" t="str">
        <f>'[1]Magic Number Crunch'!A541</f>
        <v>Ring Of Animal Influence</v>
      </c>
      <c r="B542" s="162">
        <f>'[1]Magic Number Crunch'!L541</f>
        <v>2500</v>
      </c>
      <c r="C542" s="163">
        <f>B542*$N$6*$N$11</f>
        <v>2500</v>
      </c>
      <c r="D542" s="161" t="s">
        <v>2242</v>
      </c>
      <c r="E542" s="164">
        <f>_xlfn.FLOOR.MATH(C542,1)</f>
        <v>2500</v>
      </c>
      <c r="F542" s="161" t="s">
        <v>2241</v>
      </c>
      <c r="G542" s="164">
        <f>_xlfn.FLOOR.MATH(((C542-E542)*10), 1)</f>
        <v>0</v>
      </c>
      <c r="H542" s="161" t="s">
        <v>2240</v>
      </c>
      <c r="I542" s="164">
        <f>((C542-E542)*10-G542)*10</f>
        <v>0</v>
      </c>
      <c r="J542" s="161" t="s">
        <v>2239</v>
      </c>
      <c r="K542" s="163">
        <f>_xlfn.FLOOR.MATH(C542/'[1]Mark Conv'!$E$5,0.01)</f>
        <v>100</v>
      </c>
      <c r="L542" s="128"/>
      <c r="M542" s="128"/>
      <c r="N542" s="128"/>
      <c r="O542" s="128"/>
      <c r="P542" s="128"/>
      <c r="Q542" s="128"/>
      <c r="R542" s="128"/>
      <c r="S542" s="128"/>
      <c r="T542" s="128"/>
    </row>
    <row r="543" spans="1:20" x14ac:dyDescent="0.25">
      <c r="A543" s="161" t="str">
        <f>'[1]Magic Number Crunch'!A542</f>
        <v>Ring Of Djinni Summoning</v>
      </c>
      <c r="B543" s="162">
        <f>'[1]Magic Number Crunch'!L542</f>
        <v>118750.25</v>
      </c>
      <c r="C543" s="163">
        <f>B543*$N$6*$N$11</f>
        <v>118750.25</v>
      </c>
      <c r="D543" s="161" t="s">
        <v>2242</v>
      </c>
      <c r="E543" s="164">
        <f>_xlfn.FLOOR.MATH(C543,1)</f>
        <v>118750</v>
      </c>
      <c r="F543" s="161" t="s">
        <v>2241</v>
      </c>
      <c r="G543" s="164">
        <f>_xlfn.FLOOR.MATH(((C543-E543)*10), 1)</f>
        <v>2</v>
      </c>
      <c r="H543" s="161" t="s">
        <v>2240</v>
      </c>
      <c r="I543" s="164">
        <f>((C543-E543)*10-G543)*10</f>
        <v>5</v>
      </c>
      <c r="J543" s="161" t="s">
        <v>2239</v>
      </c>
      <c r="K543" s="163">
        <f>_xlfn.FLOOR.MATH(C543/'[1]Mark Conv'!$E$5,0.01)</f>
        <v>4750.01</v>
      </c>
      <c r="L543" s="128"/>
      <c r="M543" s="128"/>
      <c r="N543" s="128"/>
      <c r="O543" s="128"/>
      <c r="P543" s="128"/>
      <c r="Q543" s="128"/>
      <c r="R543" s="128"/>
      <c r="S543" s="128"/>
      <c r="T543" s="128"/>
    </row>
    <row r="544" spans="1:20" x14ac:dyDescent="0.25">
      <c r="A544" s="161" t="str">
        <f>'[1]Magic Number Crunch'!A543</f>
        <v>Ring Of Earth Elemental Command</v>
      </c>
      <c r="B544" s="162">
        <f>'[1]Magic Number Crunch'!L543</f>
        <v>115500</v>
      </c>
      <c r="C544" s="163">
        <f>B544*$N$6*$N$11</f>
        <v>115500</v>
      </c>
      <c r="D544" s="161" t="s">
        <v>2242</v>
      </c>
      <c r="E544" s="164">
        <f>_xlfn.FLOOR.MATH(C544,1)</f>
        <v>115500</v>
      </c>
      <c r="F544" s="161" t="s">
        <v>2241</v>
      </c>
      <c r="G544" s="164">
        <f>_xlfn.FLOOR.MATH(((C544-E544)*10), 1)</f>
        <v>0</v>
      </c>
      <c r="H544" s="161" t="s">
        <v>2240</v>
      </c>
      <c r="I544" s="164">
        <f>((C544-E544)*10-G544)*10</f>
        <v>0</v>
      </c>
      <c r="J544" s="161" t="s">
        <v>2239</v>
      </c>
      <c r="K544" s="163">
        <f>_xlfn.FLOOR.MATH(C544/'[1]Mark Conv'!$E$5,0.01)</f>
        <v>4620</v>
      </c>
      <c r="L544" s="128"/>
      <c r="M544" s="128"/>
      <c r="N544" s="128"/>
      <c r="O544" s="128"/>
      <c r="P544" s="128"/>
      <c r="Q544" s="128"/>
      <c r="R544" s="128"/>
      <c r="S544" s="128"/>
      <c r="T544" s="128"/>
    </row>
    <row r="545" spans="1:20" x14ac:dyDescent="0.25">
      <c r="A545" s="161" t="str">
        <f>'[1]Magic Number Crunch'!A544</f>
        <v>Ring Of Elemental Command</v>
      </c>
      <c r="B545" s="162">
        <f>'[1]Magic Number Crunch'!L544</f>
        <v>156250.25</v>
      </c>
      <c r="C545" s="163">
        <f>B545*$N$6*$N$11</f>
        <v>156250.25</v>
      </c>
      <c r="D545" s="161" t="s">
        <v>2242</v>
      </c>
      <c r="E545" s="164">
        <f>_xlfn.FLOOR.MATH(C545,1)</f>
        <v>156250</v>
      </c>
      <c r="F545" s="161" t="s">
        <v>2241</v>
      </c>
      <c r="G545" s="164">
        <f>_xlfn.FLOOR.MATH(((C545-E545)*10), 1)</f>
        <v>2</v>
      </c>
      <c r="H545" s="161" t="s">
        <v>2240</v>
      </c>
      <c r="I545" s="164">
        <f>((C545-E545)*10-G545)*10</f>
        <v>5</v>
      </c>
      <c r="J545" s="161" t="s">
        <v>2239</v>
      </c>
      <c r="K545" s="163">
        <f>_xlfn.FLOOR.MATH(C545/'[1]Mark Conv'!$E$5,0.01)</f>
        <v>6250.01</v>
      </c>
      <c r="L545" s="128"/>
      <c r="M545" s="128"/>
      <c r="N545" s="128"/>
      <c r="O545" s="128"/>
      <c r="P545" s="128"/>
      <c r="Q545" s="128"/>
      <c r="R545" s="128"/>
      <c r="S545" s="128"/>
      <c r="T545" s="128"/>
    </row>
    <row r="546" spans="1:20" x14ac:dyDescent="0.25">
      <c r="A546" s="161" t="str">
        <f>'[1]Magic Number Crunch'!A545</f>
        <v>Ring Of Evasion</v>
      </c>
      <c r="B546" s="162">
        <f>'[1]Magic Number Crunch'!L545</f>
        <v>4950</v>
      </c>
      <c r="C546" s="163">
        <f>B546*$N$6*$N$11</f>
        <v>4950</v>
      </c>
      <c r="D546" s="161" t="s">
        <v>2242</v>
      </c>
      <c r="E546" s="164">
        <f>_xlfn.FLOOR.MATH(C546,1)</f>
        <v>4950</v>
      </c>
      <c r="F546" s="161" t="s">
        <v>2241</v>
      </c>
      <c r="G546" s="164">
        <f>_xlfn.FLOOR.MATH(((C546-E546)*10), 1)</f>
        <v>0</v>
      </c>
      <c r="H546" s="161" t="s">
        <v>2240</v>
      </c>
      <c r="I546" s="164">
        <f>((C546-E546)*10-G546)*10</f>
        <v>0</v>
      </c>
      <c r="J546" s="161" t="s">
        <v>2239</v>
      </c>
      <c r="K546" s="163">
        <f>_xlfn.FLOOR.MATH(C546/'[1]Mark Conv'!$E$5,0.01)</f>
        <v>198</v>
      </c>
      <c r="L546" s="128"/>
      <c r="M546" s="128"/>
      <c r="N546" s="128"/>
      <c r="O546" s="128"/>
      <c r="P546" s="128"/>
      <c r="Q546" s="128"/>
      <c r="R546" s="128"/>
      <c r="S546" s="128"/>
      <c r="T546" s="128"/>
    </row>
    <row r="547" spans="1:20" x14ac:dyDescent="0.25">
      <c r="A547" s="161" t="str">
        <f>'[1]Magic Number Crunch'!A546</f>
        <v>Ring Of Feather Falling</v>
      </c>
      <c r="B547" s="162">
        <f>'[1]Magic Number Crunch'!L546</f>
        <v>2100</v>
      </c>
      <c r="C547" s="163">
        <f>B547*$N$6*$N$11</f>
        <v>2100</v>
      </c>
      <c r="D547" s="161" t="s">
        <v>2242</v>
      </c>
      <c r="E547" s="164">
        <f>_xlfn.FLOOR.MATH(C547,1)</f>
        <v>2100</v>
      </c>
      <c r="F547" s="161" t="s">
        <v>2241</v>
      </c>
      <c r="G547" s="164">
        <f>_xlfn.FLOOR.MATH(((C547-E547)*10), 1)</f>
        <v>0</v>
      </c>
      <c r="H547" s="161" t="s">
        <v>2240</v>
      </c>
      <c r="I547" s="164">
        <f>((C547-E547)*10-G547)*10</f>
        <v>0</v>
      </c>
      <c r="J547" s="161" t="s">
        <v>2239</v>
      </c>
      <c r="K547" s="163">
        <f>_xlfn.FLOOR.MATH(C547/'[1]Mark Conv'!$E$5,0.01)</f>
        <v>84</v>
      </c>
      <c r="L547" s="128"/>
      <c r="M547" s="128"/>
      <c r="N547" s="128"/>
      <c r="O547" s="128"/>
      <c r="P547" s="128"/>
      <c r="Q547" s="128"/>
      <c r="R547" s="128"/>
      <c r="S547" s="128"/>
      <c r="T547" s="128"/>
    </row>
    <row r="548" spans="1:20" x14ac:dyDescent="0.25">
      <c r="A548" s="161" t="str">
        <f>'[1]Magic Number Crunch'!A547</f>
        <v>Ring Of Fire Elemental Command</v>
      </c>
      <c r="B548" s="162">
        <f>'[1]Magic Number Crunch'!L547</f>
        <v>108500</v>
      </c>
      <c r="C548" s="163">
        <f>B548*$N$6*$N$11</f>
        <v>108500</v>
      </c>
      <c r="D548" s="161" t="s">
        <v>2242</v>
      </c>
      <c r="E548" s="164">
        <f>_xlfn.FLOOR.MATH(C548,1)</f>
        <v>108500</v>
      </c>
      <c r="F548" s="161" t="s">
        <v>2241</v>
      </c>
      <c r="G548" s="164">
        <f>_xlfn.FLOOR.MATH(((C548-E548)*10), 1)</f>
        <v>0</v>
      </c>
      <c r="H548" s="161" t="s">
        <v>2240</v>
      </c>
      <c r="I548" s="164">
        <f>((C548-E548)*10-G548)*10</f>
        <v>0</v>
      </c>
      <c r="J548" s="161" t="s">
        <v>2239</v>
      </c>
      <c r="K548" s="163">
        <f>_xlfn.FLOOR.MATH(C548/'[1]Mark Conv'!$E$5,0.01)</f>
        <v>4340</v>
      </c>
      <c r="L548" s="128"/>
      <c r="M548" s="128"/>
      <c r="N548" s="128"/>
      <c r="O548" s="128"/>
      <c r="P548" s="128"/>
      <c r="Q548" s="128"/>
      <c r="R548" s="128"/>
      <c r="S548" s="128"/>
      <c r="T548" s="128"/>
    </row>
    <row r="549" spans="1:20" x14ac:dyDescent="0.25">
      <c r="A549" s="161" t="str">
        <f>'[1]Magic Number Crunch'!A548</f>
        <v>Ring Of Free Action</v>
      </c>
      <c r="B549" s="162">
        <f>'[1]Magic Number Crunch'!L548</f>
        <v>12250</v>
      </c>
      <c r="C549" s="163">
        <f>B549*$N$6*$N$11</f>
        <v>12250</v>
      </c>
      <c r="D549" s="161" t="s">
        <v>2242</v>
      </c>
      <c r="E549" s="164">
        <f>_xlfn.FLOOR.MATH(C549,1)</f>
        <v>12250</v>
      </c>
      <c r="F549" s="161" t="s">
        <v>2241</v>
      </c>
      <c r="G549" s="164">
        <f>_xlfn.FLOOR.MATH(((C549-E549)*10), 1)</f>
        <v>0</v>
      </c>
      <c r="H549" s="161" t="s">
        <v>2240</v>
      </c>
      <c r="I549" s="164">
        <f>((C549-E549)*10-G549)*10</f>
        <v>0</v>
      </c>
      <c r="J549" s="161" t="s">
        <v>2239</v>
      </c>
      <c r="K549" s="163">
        <f>_xlfn.FLOOR.MATH(C549/'[1]Mark Conv'!$E$5,0.01)</f>
        <v>490</v>
      </c>
      <c r="L549" s="128"/>
      <c r="M549" s="128"/>
      <c r="N549" s="128"/>
      <c r="O549" s="128"/>
      <c r="P549" s="128"/>
      <c r="Q549" s="128"/>
      <c r="R549" s="128"/>
      <c r="S549" s="128"/>
      <c r="T549" s="128"/>
    </row>
    <row r="550" spans="1:20" x14ac:dyDescent="0.25">
      <c r="A550" s="161" t="str">
        <f>'[1]Magic Number Crunch'!A549</f>
        <v>Ring Of Invisibility</v>
      </c>
      <c r="B550" s="162">
        <f>'[1]Magic Number Crunch'!L549</f>
        <v>42500</v>
      </c>
      <c r="C550" s="163">
        <f>B550*$N$6*$N$11</f>
        <v>42500</v>
      </c>
      <c r="D550" s="161" t="s">
        <v>2242</v>
      </c>
      <c r="E550" s="164">
        <f>_xlfn.FLOOR.MATH(C550,1)</f>
        <v>42500</v>
      </c>
      <c r="F550" s="161" t="s">
        <v>2241</v>
      </c>
      <c r="G550" s="164">
        <f>_xlfn.FLOOR.MATH(((C550-E550)*10), 1)</f>
        <v>0</v>
      </c>
      <c r="H550" s="161" t="s">
        <v>2240</v>
      </c>
      <c r="I550" s="164">
        <f>((C550-E550)*10-G550)*10</f>
        <v>0</v>
      </c>
      <c r="J550" s="161" t="s">
        <v>2239</v>
      </c>
      <c r="K550" s="163">
        <f>_xlfn.FLOOR.MATH(C550/'[1]Mark Conv'!$E$5,0.01)</f>
        <v>1700</v>
      </c>
      <c r="L550" s="128"/>
      <c r="M550" s="128"/>
      <c r="N550" s="128"/>
      <c r="O550" s="128"/>
      <c r="P550" s="128"/>
      <c r="Q550" s="128"/>
      <c r="R550" s="128"/>
      <c r="S550" s="128"/>
      <c r="T550" s="128"/>
    </row>
    <row r="551" spans="1:20" x14ac:dyDescent="0.25">
      <c r="A551" s="161" t="str">
        <f>'[1]Magic Number Crunch'!A550</f>
        <v>Ring Of Jumping</v>
      </c>
      <c r="B551" s="162">
        <f>'[1]Magic Number Crunch'!L550</f>
        <v>1375</v>
      </c>
      <c r="C551" s="163">
        <f>B551*$N$6*$N$11</f>
        <v>1375</v>
      </c>
      <c r="D551" s="161" t="s">
        <v>2242</v>
      </c>
      <c r="E551" s="164">
        <f>_xlfn.FLOOR.MATH(C551,1)</f>
        <v>1375</v>
      </c>
      <c r="F551" s="161" t="s">
        <v>2241</v>
      </c>
      <c r="G551" s="164">
        <f>_xlfn.FLOOR.MATH(((C551-E551)*10), 1)</f>
        <v>0</v>
      </c>
      <c r="H551" s="161" t="s">
        <v>2240</v>
      </c>
      <c r="I551" s="164">
        <f>((C551-E551)*10-G551)*10</f>
        <v>0</v>
      </c>
      <c r="J551" s="161" t="s">
        <v>2239</v>
      </c>
      <c r="K551" s="163">
        <f>_xlfn.FLOOR.MATH(C551/'[1]Mark Conv'!$E$5,0.01)</f>
        <v>55</v>
      </c>
      <c r="L551" s="128"/>
      <c r="M551" s="128"/>
      <c r="N551" s="128"/>
      <c r="O551" s="128"/>
      <c r="P551" s="128"/>
      <c r="Q551" s="128"/>
      <c r="R551" s="128"/>
      <c r="S551" s="128"/>
      <c r="T551" s="128"/>
    </row>
    <row r="552" spans="1:20" x14ac:dyDescent="0.25">
      <c r="A552" s="161" t="str">
        <f>'[1]Magic Number Crunch'!A551</f>
        <v>Ring Of Mind Shielding</v>
      </c>
      <c r="B552" s="162">
        <f>'[1]Magic Number Crunch'!L551</f>
        <v>8125</v>
      </c>
      <c r="C552" s="163">
        <f>B552*$N$6*$N$11</f>
        <v>8125</v>
      </c>
      <c r="D552" s="161" t="s">
        <v>2242</v>
      </c>
      <c r="E552" s="164">
        <f>_xlfn.FLOOR.MATH(C552,1)</f>
        <v>8125</v>
      </c>
      <c r="F552" s="161" t="s">
        <v>2241</v>
      </c>
      <c r="G552" s="164">
        <f>_xlfn.FLOOR.MATH(((C552-E552)*10), 1)</f>
        <v>0</v>
      </c>
      <c r="H552" s="161" t="s">
        <v>2240</v>
      </c>
      <c r="I552" s="164">
        <f>((C552-E552)*10-G552)*10</f>
        <v>0</v>
      </c>
      <c r="J552" s="161" t="s">
        <v>2239</v>
      </c>
      <c r="K552" s="163">
        <f>_xlfn.FLOOR.MATH(C552/'[1]Mark Conv'!$E$5,0.01)</f>
        <v>325</v>
      </c>
      <c r="L552" s="128"/>
      <c r="M552" s="128"/>
      <c r="N552" s="128"/>
      <c r="O552" s="128"/>
      <c r="P552" s="128"/>
      <c r="Q552" s="128"/>
      <c r="R552" s="128"/>
      <c r="S552" s="128"/>
      <c r="T552" s="128"/>
    </row>
    <row r="553" spans="1:20" x14ac:dyDescent="0.25">
      <c r="A553" s="161" t="str">
        <f>'[1]Magic Number Crunch'!A552</f>
        <v>Ring of Obscuring</v>
      </c>
      <c r="B553" s="162">
        <f>'[1]Magic Number Crunch'!L552</f>
        <v>237.625</v>
      </c>
      <c r="C553" s="163">
        <f>B553*$N$6*$N$11</f>
        <v>237.625</v>
      </c>
      <c r="D553" s="161" t="s">
        <v>2242</v>
      </c>
      <c r="E553" s="164">
        <f>_xlfn.FLOOR.MATH(C553,1)</f>
        <v>237</v>
      </c>
      <c r="F553" s="161" t="s">
        <v>2241</v>
      </c>
      <c r="G553" s="164">
        <f>_xlfn.FLOOR.MATH(((C553-E553)*10), 1)</f>
        <v>6</v>
      </c>
      <c r="H553" s="161" t="s">
        <v>2240</v>
      </c>
      <c r="I553" s="164">
        <f>((C553-E553)*10-G553)*10</f>
        <v>2.5</v>
      </c>
      <c r="J553" s="161" t="s">
        <v>2239</v>
      </c>
      <c r="K553" s="163">
        <f>_xlfn.FLOOR.MATH(C553/'[1]Mark Conv'!$E$5,0.01)</f>
        <v>9.5</v>
      </c>
      <c r="L553" s="128"/>
      <c r="M553" s="128"/>
      <c r="N553" s="128"/>
      <c r="O553" s="128"/>
      <c r="P553" s="128"/>
      <c r="Q553" s="128"/>
      <c r="R553" s="128"/>
      <c r="S553" s="128"/>
      <c r="T553" s="128"/>
    </row>
    <row r="554" spans="1:20" x14ac:dyDescent="0.25">
      <c r="A554" s="161" t="str">
        <f>'[1]Magic Number Crunch'!A553</f>
        <v>Ring Of Protection</v>
      </c>
      <c r="B554" s="162">
        <f>'[1]Magic Number Crunch'!L553</f>
        <v>3250</v>
      </c>
      <c r="C554" s="163">
        <f>B554*$N$6*$N$11</f>
        <v>3250</v>
      </c>
      <c r="D554" s="161" t="s">
        <v>2242</v>
      </c>
      <c r="E554" s="164">
        <f>_xlfn.FLOOR.MATH(C554,1)</f>
        <v>3250</v>
      </c>
      <c r="F554" s="161" t="s">
        <v>2241</v>
      </c>
      <c r="G554" s="164">
        <f>_xlfn.FLOOR.MATH(((C554-E554)*10), 1)</f>
        <v>0</v>
      </c>
      <c r="H554" s="161" t="s">
        <v>2240</v>
      </c>
      <c r="I554" s="164">
        <f>((C554-E554)*10-G554)*10</f>
        <v>0</v>
      </c>
      <c r="J554" s="161" t="s">
        <v>2239</v>
      </c>
      <c r="K554" s="163">
        <f>_xlfn.FLOOR.MATH(C554/'[1]Mark Conv'!$E$5,0.01)</f>
        <v>130</v>
      </c>
      <c r="L554" s="128"/>
      <c r="M554" s="128"/>
      <c r="N554" s="128"/>
      <c r="O554" s="128"/>
      <c r="P554" s="128"/>
      <c r="Q554" s="128"/>
      <c r="R554" s="128"/>
      <c r="S554" s="128"/>
      <c r="T554" s="128"/>
    </row>
    <row r="555" spans="1:20" x14ac:dyDescent="0.25">
      <c r="A555" s="161" t="str">
        <f>'[1]Magic Number Crunch'!A554</f>
        <v>Ring Of Regeneration</v>
      </c>
      <c r="B555" s="162">
        <f>'[1]Magic Number Crunch'!L554</f>
        <v>26000</v>
      </c>
      <c r="C555" s="163">
        <f>B555*$N$6*$N$11</f>
        <v>26000</v>
      </c>
      <c r="D555" s="161" t="s">
        <v>2242</v>
      </c>
      <c r="E555" s="164">
        <f>_xlfn.FLOOR.MATH(C555,1)</f>
        <v>26000</v>
      </c>
      <c r="F555" s="161" t="s">
        <v>2241</v>
      </c>
      <c r="G555" s="164">
        <f>_xlfn.FLOOR.MATH(((C555-E555)*10), 1)</f>
        <v>0</v>
      </c>
      <c r="H555" s="161" t="s">
        <v>2240</v>
      </c>
      <c r="I555" s="164">
        <f>((C555-E555)*10-G555)*10</f>
        <v>0</v>
      </c>
      <c r="J555" s="161" t="s">
        <v>2239</v>
      </c>
      <c r="K555" s="163">
        <f>_xlfn.FLOOR.MATH(C555/'[1]Mark Conv'!$E$5,0.01)</f>
        <v>1040</v>
      </c>
      <c r="L555" s="128"/>
      <c r="M555" s="128"/>
      <c r="N555" s="128"/>
      <c r="O555" s="128"/>
      <c r="P555" s="128"/>
      <c r="Q555" s="128"/>
      <c r="R555" s="128"/>
      <c r="S555" s="128"/>
      <c r="T555" s="128"/>
    </row>
    <row r="556" spans="1:20" x14ac:dyDescent="0.25">
      <c r="A556" s="161" t="str">
        <f>'[1]Magic Number Crunch'!A555</f>
        <v>Ring Of Resistance</v>
      </c>
      <c r="B556" s="162">
        <f>'[1]Magic Number Crunch'!L555</f>
        <v>4750</v>
      </c>
      <c r="C556" s="163">
        <f>B556*$N$6*$N$11</f>
        <v>4750</v>
      </c>
      <c r="D556" s="161" t="s">
        <v>2242</v>
      </c>
      <c r="E556" s="164">
        <f>_xlfn.FLOOR.MATH(C556,1)</f>
        <v>4750</v>
      </c>
      <c r="F556" s="161" t="s">
        <v>2241</v>
      </c>
      <c r="G556" s="164">
        <f>_xlfn.FLOOR.MATH(((C556-E556)*10), 1)</f>
        <v>0</v>
      </c>
      <c r="H556" s="161" t="s">
        <v>2240</v>
      </c>
      <c r="I556" s="164">
        <f>((C556-E556)*10-G556)*10</f>
        <v>0</v>
      </c>
      <c r="J556" s="161" t="s">
        <v>2239</v>
      </c>
      <c r="K556" s="163">
        <f>_xlfn.FLOOR.MATH(C556/'[1]Mark Conv'!$E$5,0.01)</f>
        <v>190</v>
      </c>
      <c r="L556" s="128"/>
      <c r="M556" s="128"/>
      <c r="N556" s="128"/>
      <c r="O556" s="128"/>
      <c r="P556" s="128"/>
      <c r="Q556" s="128"/>
      <c r="R556" s="128"/>
      <c r="S556" s="128"/>
      <c r="T556" s="128"/>
    </row>
    <row r="557" spans="1:20" x14ac:dyDescent="0.25">
      <c r="A557" s="161" t="str">
        <f>'[1]Magic Number Crunch'!A556</f>
        <v>Ring Of Shooting Stars</v>
      </c>
      <c r="B557" s="162">
        <f>'[1]Magic Number Crunch'!L556</f>
        <v>17000</v>
      </c>
      <c r="C557" s="163">
        <f>B557*$N$6*$N$11</f>
        <v>17000</v>
      </c>
      <c r="D557" s="161" t="s">
        <v>2242</v>
      </c>
      <c r="E557" s="164">
        <f>_xlfn.FLOOR.MATH(C557,1)</f>
        <v>17000</v>
      </c>
      <c r="F557" s="161" t="s">
        <v>2241</v>
      </c>
      <c r="G557" s="164">
        <f>_xlfn.FLOOR.MATH(((C557-E557)*10), 1)</f>
        <v>0</v>
      </c>
      <c r="H557" s="161" t="s">
        <v>2240</v>
      </c>
      <c r="I557" s="164">
        <f>((C557-E557)*10-G557)*10</f>
        <v>0</v>
      </c>
      <c r="J557" s="161" t="s">
        <v>2239</v>
      </c>
      <c r="K557" s="163">
        <f>_xlfn.FLOOR.MATH(C557/'[1]Mark Conv'!$E$5,0.01)</f>
        <v>680</v>
      </c>
      <c r="L557" s="128"/>
      <c r="M557" s="128"/>
      <c r="N557" s="128"/>
      <c r="O557" s="128"/>
      <c r="P557" s="128"/>
      <c r="Q557" s="128"/>
      <c r="R557" s="128"/>
      <c r="S557" s="128"/>
      <c r="T557" s="128"/>
    </row>
    <row r="558" spans="1:20" x14ac:dyDescent="0.25">
      <c r="A558" s="161" t="str">
        <f>'[1]Magic Number Crunch'!A557</f>
        <v>Ring Of Spell Storing</v>
      </c>
      <c r="B558" s="162">
        <f>'[1]Magic Number Crunch'!L557</f>
        <v>13800</v>
      </c>
      <c r="C558" s="163">
        <f>B558*$N$6*$N$11</f>
        <v>13800</v>
      </c>
      <c r="D558" s="161" t="s">
        <v>2242</v>
      </c>
      <c r="E558" s="164">
        <f>_xlfn.FLOOR.MATH(C558,1)</f>
        <v>13800</v>
      </c>
      <c r="F558" s="161" t="s">
        <v>2241</v>
      </c>
      <c r="G558" s="164">
        <f>_xlfn.FLOOR.MATH(((C558-E558)*10), 1)</f>
        <v>0</v>
      </c>
      <c r="H558" s="161" t="s">
        <v>2240</v>
      </c>
      <c r="I558" s="164">
        <f>((C558-E558)*10-G558)*10</f>
        <v>0</v>
      </c>
      <c r="J558" s="161" t="s">
        <v>2239</v>
      </c>
      <c r="K558" s="163">
        <f>_xlfn.FLOOR.MATH(C558/'[1]Mark Conv'!$E$5,0.01)</f>
        <v>552</v>
      </c>
      <c r="L558" s="128"/>
      <c r="M558" s="128"/>
      <c r="N558" s="128"/>
      <c r="O558" s="128"/>
      <c r="P558" s="128"/>
      <c r="Q558" s="128"/>
      <c r="R558" s="128"/>
      <c r="S558" s="128"/>
      <c r="T558" s="128"/>
    </row>
    <row r="559" spans="1:20" x14ac:dyDescent="0.25">
      <c r="A559" s="161" t="str">
        <f>'[1]Magic Number Crunch'!A558</f>
        <v>Ring Of Spell Turning</v>
      </c>
      <c r="B559" s="162">
        <f>'[1]Magic Number Crunch'!L558</f>
        <v>48000</v>
      </c>
      <c r="C559" s="163">
        <f>B559*$N$6*$N$11</f>
        <v>48000</v>
      </c>
      <c r="D559" s="161" t="s">
        <v>2242</v>
      </c>
      <c r="E559" s="164">
        <f>_xlfn.FLOOR.MATH(C559,1)</f>
        <v>48000</v>
      </c>
      <c r="F559" s="161" t="s">
        <v>2241</v>
      </c>
      <c r="G559" s="164">
        <f>_xlfn.FLOOR.MATH(((C559-E559)*10), 1)</f>
        <v>0</v>
      </c>
      <c r="H559" s="161" t="s">
        <v>2240</v>
      </c>
      <c r="I559" s="164">
        <f>((C559-E559)*10-G559)*10</f>
        <v>0</v>
      </c>
      <c r="J559" s="161" t="s">
        <v>2239</v>
      </c>
      <c r="K559" s="163">
        <f>_xlfn.FLOOR.MATH(C559/'[1]Mark Conv'!$E$5,0.01)</f>
        <v>1920</v>
      </c>
      <c r="L559" s="128"/>
      <c r="M559" s="128"/>
      <c r="N559" s="128"/>
      <c r="O559" s="128"/>
      <c r="P559" s="128"/>
      <c r="Q559" s="128"/>
      <c r="R559" s="128"/>
      <c r="S559" s="128"/>
      <c r="T559" s="128"/>
    </row>
    <row r="560" spans="1:20" x14ac:dyDescent="0.25">
      <c r="A560" s="161" t="str">
        <f>'[1]Magic Number Crunch'!A559</f>
        <v>Ring Of Swimming</v>
      </c>
      <c r="B560" s="162">
        <f>'[1]Magic Number Crunch'!L559</f>
        <v>1650</v>
      </c>
      <c r="C560" s="163">
        <f>B560*$N$6*$N$11</f>
        <v>1650</v>
      </c>
      <c r="D560" s="161" t="s">
        <v>2242</v>
      </c>
      <c r="E560" s="164">
        <f>_xlfn.FLOOR.MATH(C560,1)</f>
        <v>1650</v>
      </c>
      <c r="F560" s="161" t="s">
        <v>2241</v>
      </c>
      <c r="G560" s="164">
        <f>_xlfn.FLOOR.MATH(((C560-E560)*10), 1)</f>
        <v>0</v>
      </c>
      <c r="H560" s="161" t="s">
        <v>2240</v>
      </c>
      <c r="I560" s="164">
        <f>((C560-E560)*10-G560)*10</f>
        <v>0</v>
      </c>
      <c r="J560" s="161" t="s">
        <v>2239</v>
      </c>
      <c r="K560" s="163">
        <f>_xlfn.FLOOR.MATH(C560/'[1]Mark Conv'!$E$5,0.01)</f>
        <v>66</v>
      </c>
      <c r="L560" s="128"/>
      <c r="M560" s="128"/>
      <c r="N560" s="128"/>
      <c r="O560" s="128"/>
      <c r="P560" s="128"/>
      <c r="Q560" s="128"/>
      <c r="R560" s="128"/>
      <c r="S560" s="128"/>
      <c r="T560" s="128"/>
    </row>
    <row r="561" spans="1:20" x14ac:dyDescent="0.25">
      <c r="A561" s="161" t="str">
        <f>'[1]Magic Number Crunch'!A560</f>
        <v>Ring Of Telekinesis</v>
      </c>
      <c r="B561" s="162">
        <f>'[1]Magic Number Crunch'!L560</f>
        <v>52500</v>
      </c>
      <c r="C561" s="163">
        <f>B561*$N$6*$N$11</f>
        <v>52500</v>
      </c>
      <c r="D561" s="161" t="s">
        <v>2242</v>
      </c>
      <c r="E561" s="164">
        <f>_xlfn.FLOOR.MATH(C561,1)</f>
        <v>52500</v>
      </c>
      <c r="F561" s="161" t="s">
        <v>2241</v>
      </c>
      <c r="G561" s="164">
        <f>_xlfn.FLOOR.MATH(((C561-E561)*10), 1)</f>
        <v>0</v>
      </c>
      <c r="H561" s="161" t="s">
        <v>2240</v>
      </c>
      <c r="I561" s="164">
        <f>((C561-E561)*10-G561)*10</f>
        <v>0</v>
      </c>
      <c r="J561" s="161" t="s">
        <v>2239</v>
      </c>
      <c r="K561" s="163">
        <f>_xlfn.FLOOR.MATH(C561/'[1]Mark Conv'!$E$5,0.01)</f>
        <v>2100</v>
      </c>
      <c r="L561" s="128"/>
      <c r="M561" s="128"/>
      <c r="N561" s="128"/>
      <c r="O561" s="128"/>
      <c r="P561" s="128"/>
      <c r="Q561" s="128"/>
      <c r="R561" s="128"/>
      <c r="S561" s="128"/>
      <c r="T561" s="128"/>
    </row>
    <row r="562" spans="1:20" x14ac:dyDescent="0.25">
      <c r="A562" s="161" t="str">
        <f>'[1]Magic Number Crunch'!A561</f>
        <v>Ring of Temporal Salvation</v>
      </c>
      <c r="B562" s="162">
        <f>'[1]Magic Number Crunch'!L561</f>
        <v>4562.625</v>
      </c>
      <c r="C562" s="163">
        <f>B562*$N$6*$N$11</f>
        <v>4562.625</v>
      </c>
      <c r="D562" s="161" t="s">
        <v>2242</v>
      </c>
      <c r="E562" s="164">
        <f>_xlfn.FLOOR.MATH(C562,1)</f>
        <v>4562</v>
      </c>
      <c r="F562" s="161" t="s">
        <v>2241</v>
      </c>
      <c r="G562" s="164">
        <f>_xlfn.FLOOR.MATH(((C562-E562)*10), 1)</f>
        <v>6</v>
      </c>
      <c r="H562" s="161" t="s">
        <v>2240</v>
      </c>
      <c r="I562" s="164">
        <f>((C562-E562)*10-G562)*10</f>
        <v>2.5</v>
      </c>
      <c r="J562" s="161" t="s">
        <v>2239</v>
      </c>
      <c r="K562" s="163">
        <f>_xlfn.FLOOR.MATH(C562/'[1]Mark Conv'!$E$5,0.01)</f>
        <v>182.5</v>
      </c>
      <c r="L562" s="128"/>
      <c r="M562" s="128"/>
      <c r="N562" s="128"/>
      <c r="O562" s="128"/>
      <c r="P562" s="128"/>
      <c r="Q562" s="128"/>
      <c r="R562" s="128"/>
      <c r="S562" s="128"/>
      <c r="T562" s="128"/>
    </row>
    <row r="563" spans="1:20" x14ac:dyDescent="0.25">
      <c r="A563" s="161" t="str">
        <f>'[1]Magic Number Crunch'!A562</f>
        <v>Ring Of The Ram</v>
      </c>
      <c r="B563" s="162">
        <f>'[1]Magic Number Crunch'!L562</f>
        <v>4500</v>
      </c>
      <c r="C563" s="163">
        <f>B563*$N$6*$N$11</f>
        <v>4500</v>
      </c>
      <c r="D563" s="161" t="s">
        <v>2242</v>
      </c>
      <c r="E563" s="164">
        <f>_xlfn.FLOOR.MATH(C563,1)</f>
        <v>4500</v>
      </c>
      <c r="F563" s="161" t="s">
        <v>2241</v>
      </c>
      <c r="G563" s="164">
        <f>_xlfn.FLOOR.MATH(((C563-E563)*10), 1)</f>
        <v>0</v>
      </c>
      <c r="H563" s="161" t="s">
        <v>2240</v>
      </c>
      <c r="I563" s="164">
        <f>((C563-E563)*10-G563)*10</f>
        <v>0</v>
      </c>
      <c r="J563" s="161" t="s">
        <v>2239</v>
      </c>
      <c r="K563" s="163">
        <f>_xlfn.FLOOR.MATH(C563/'[1]Mark Conv'!$E$5,0.01)</f>
        <v>180</v>
      </c>
      <c r="L563" s="128"/>
      <c r="M563" s="128"/>
      <c r="N563" s="128"/>
      <c r="O563" s="128"/>
      <c r="P563" s="128"/>
      <c r="Q563" s="128"/>
      <c r="R563" s="128"/>
      <c r="S563" s="128"/>
      <c r="T563" s="128"/>
    </row>
    <row r="564" spans="1:20" x14ac:dyDescent="0.25">
      <c r="A564" s="161" t="str">
        <f>'[1]Magic Number Crunch'!A563</f>
        <v>Ring Of Three Wishes</v>
      </c>
      <c r="B564" s="162">
        <f>'[1]Magic Number Crunch'!L563</f>
        <v>105225.25</v>
      </c>
      <c r="C564" s="163">
        <f>B564*$N$6*$N$11</f>
        <v>105225.25</v>
      </c>
      <c r="D564" s="161" t="s">
        <v>2242</v>
      </c>
      <c r="E564" s="164">
        <f>_xlfn.FLOOR.MATH(C564,1)</f>
        <v>105225</v>
      </c>
      <c r="F564" s="161" t="s">
        <v>2241</v>
      </c>
      <c r="G564" s="164">
        <f>_xlfn.FLOOR.MATH(((C564-E564)*10), 1)</f>
        <v>2</v>
      </c>
      <c r="H564" s="161" t="s">
        <v>2240</v>
      </c>
      <c r="I564" s="164">
        <f>((C564-E564)*10-G564)*10</f>
        <v>5</v>
      </c>
      <c r="J564" s="161" t="s">
        <v>2239</v>
      </c>
      <c r="K564" s="163">
        <f>_xlfn.FLOOR.MATH(C564/'[1]Mark Conv'!$E$5,0.01)</f>
        <v>4209.01</v>
      </c>
      <c r="L564" s="128"/>
      <c r="M564" s="128"/>
      <c r="N564" s="128"/>
      <c r="O564" s="128"/>
      <c r="P564" s="128"/>
      <c r="Q564" s="128"/>
      <c r="R564" s="128"/>
      <c r="S564" s="128"/>
      <c r="T564" s="128"/>
    </row>
    <row r="565" spans="1:20" x14ac:dyDescent="0.25">
      <c r="A565" s="161" t="str">
        <f>'[1]Magic Number Crunch'!A564</f>
        <v>Ring Of Truth Telling</v>
      </c>
      <c r="B565" s="162">
        <f>'[1]Magic Number Crunch'!L564</f>
        <v>237.625</v>
      </c>
      <c r="C565" s="163">
        <f>B565*$N$6*$N$11</f>
        <v>237.625</v>
      </c>
      <c r="D565" s="161" t="s">
        <v>2242</v>
      </c>
      <c r="E565" s="164">
        <f>_xlfn.FLOOR.MATH(C565,1)</f>
        <v>237</v>
      </c>
      <c r="F565" s="161" t="s">
        <v>2241</v>
      </c>
      <c r="G565" s="164">
        <f>_xlfn.FLOOR.MATH(((C565-E565)*10), 1)</f>
        <v>6</v>
      </c>
      <c r="H565" s="161" t="s">
        <v>2240</v>
      </c>
      <c r="I565" s="164">
        <f>((C565-E565)*10-G565)*10</f>
        <v>2.5</v>
      </c>
      <c r="J565" s="161" t="s">
        <v>2239</v>
      </c>
      <c r="K565" s="163">
        <f>_xlfn.FLOOR.MATH(C565/'[1]Mark Conv'!$E$5,0.01)</f>
        <v>9.5</v>
      </c>
      <c r="L565" s="128"/>
      <c r="M565" s="128"/>
      <c r="N565" s="128"/>
      <c r="O565" s="128"/>
      <c r="P565" s="128"/>
      <c r="Q565" s="128"/>
      <c r="R565" s="128"/>
      <c r="S565" s="128"/>
      <c r="T565" s="128"/>
    </row>
    <row r="566" spans="1:20" x14ac:dyDescent="0.25">
      <c r="A566" s="161" t="str">
        <f>'[1]Magic Number Crunch'!A565</f>
        <v>Ring Of Warmth</v>
      </c>
      <c r="B566" s="162">
        <f>'[1]Magic Number Crunch'!L565</f>
        <v>740</v>
      </c>
      <c r="C566" s="163">
        <f>B566*$N$6*$N$11</f>
        <v>740</v>
      </c>
      <c r="D566" s="161" t="s">
        <v>2242</v>
      </c>
      <c r="E566" s="164">
        <f>_xlfn.FLOOR.MATH(C566,1)</f>
        <v>740</v>
      </c>
      <c r="F566" s="161" t="s">
        <v>2241</v>
      </c>
      <c r="G566" s="164">
        <f>_xlfn.FLOOR.MATH(((C566-E566)*10), 1)</f>
        <v>0</v>
      </c>
      <c r="H566" s="161" t="s">
        <v>2240</v>
      </c>
      <c r="I566" s="164">
        <f>((C566-E566)*10-G566)*10</f>
        <v>0</v>
      </c>
      <c r="J566" s="161" t="s">
        <v>2239</v>
      </c>
      <c r="K566" s="163">
        <f>_xlfn.FLOOR.MATH(C566/'[1]Mark Conv'!$E$5,0.01)</f>
        <v>29.6</v>
      </c>
      <c r="L566" s="128"/>
      <c r="M566" s="128"/>
      <c r="N566" s="128"/>
      <c r="O566" s="128"/>
      <c r="P566" s="128"/>
      <c r="Q566" s="128"/>
      <c r="R566" s="128"/>
      <c r="S566" s="128"/>
      <c r="T566" s="128"/>
    </row>
    <row r="567" spans="1:20" x14ac:dyDescent="0.25">
      <c r="A567" s="161" t="str">
        <f>'[1]Magic Number Crunch'!A566</f>
        <v>Ring Of Water Elemental Command</v>
      </c>
      <c r="B567" s="162">
        <f>'[1]Magic Number Crunch'!L566</f>
        <v>112500</v>
      </c>
      <c r="C567" s="163">
        <f>B567*$N$6*$N$11</f>
        <v>112500</v>
      </c>
      <c r="D567" s="161" t="s">
        <v>2242</v>
      </c>
      <c r="E567" s="164">
        <f>_xlfn.FLOOR.MATH(C567,1)</f>
        <v>112500</v>
      </c>
      <c r="F567" s="161" t="s">
        <v>2241</v>
      </c>
      <c r="G567" s="164">
        <f>_xlfn.FLOOR.MATH(((C567-E567)*10), 1)</f>
        <v>0</v>
      </c>
      <c r="H567" s="161" t="s">
        <v>2240</v>
      </c>
      <c r="I567" s="164">
        <f>((C567-E567)*10-G567)*10</f>
        <v>0</v>
      </c>
      <c r="J567" s="161" t="s">
        <v>2239</v>
      </c>
      <c r="K567" s="163">
        <f>_xlfn.FLOOR.MATH(C567/'[1]Mark Conv'!$E$5,0.01)</f>
        <v>4500</v>
      </c>
      <c r="L567" s="128"/>
      <c r="M567" s="128"/>
      <c r="N567" s="128"/>
      <c r="O567" s="128"/>
      <c r="P567" s="128"/>
      <c r="Q567" s="128"/>
      <c r="R567" s="128"/>
      <c r="S567" s="128"/>
      <c r="T567" s="128"/>
    </row>
    <row r="568" spans="1:20" x14ac:dyDescent="0.25">
      <c r="A568" s="161" t="str">
        <f>'[1]Magic Number Crunch'!A567</f>
        <v>Ring Of Water Walking</v>
      </c>
      <c r="B568" s="162">
        <f>'[1]Magic Number Crunch'!L567</f>
        <v>1000</v>
      </c>
      <c r="C568" s="163">
        <f>B568*$N$6*$N$11</f>
        <v>1000</v>
      </c>
      <c r="D568" s="161" t="s">
        <v>2242</v>
      </c>
      <c r="E568" s="164">
        <f>_xlfn.FLOOR.MATH(C568,1)</f>
        <v>1000</v>
      </c>
      <c r="F568" s="161" t="s">
        <v>2241</v>
      </c>
      <c r="G568" s="164">
        <f>_xlfn.FLOOR.MATH(((C568-E568)*10), 1)</f>
        <v>0</v>
      </c>
      <c r="H568" s="161" t="s">
        <v>2240</v>
      </c>
      <c r="I568" s="164">
        <f>((C568-E568)*10-G568)*10</f>
        <v>0</v>
      </c>
      <c r="J568" s="161" t="s">
        <v>2239</v>
      </c>
      <c r="K568" s="163">
        <f>_xlfn.FLOOR.MATH(C568/'[1]Mark Conv'!$E$5,0.01)</f>
        <v>40</v>
      </c>
      <c r="L568" s="128"/>
      <c r="M568" s="128"/>
      <c r="N568" s="128"/>
      <c r="O568" s="128"/>
      <c r="P568" s="128"/>
      <c r="Q568" s="128"/>
      <c r="R568" s="128"/>
      <c r="S568" s="128"/>
      <c r="T568" s="128"/>
    </row>
    <row r="569" spans="1:20" x14ac:dyDescent="0.25">
      <c r="A569" s="161" t="str">
        <f>'[1]Magic Number Crunch'!A568</f>
        <v>Ring Of X-Ray Vision</v>
      </c>
      <c r="B569" s="162">
        <f>'[1]Magic Number Crunch'!L568</f>
        <v>4750</v>
      </c>
      <c r="C569" s="163">
        <f>B569*$N$6*$N$11</f>
        <v>4750</v>
      </c>
      <c r="D569" s="161" t="s">
        <v>2242</v>
      </c>
      <c r="E569" s="164">
        <f>_xlfn.FLOOR.MATH(C569,1)</f>
        <v>4750</v>
      </c>
      <c r="F569" s="161" t="s">
        <v>2241</v>
      </c>
      <c r="G569" s="164">
        <f>_xlfn.FLOOR.MATH(((C569-E569)*10), 1)</f>
        <v>0</v>
      </c>
      <c r="H569" s="161" t="s">
        <v>2240</v>
      </c>
      <c r="I569" s="164">
        <f>((C569-E569)*10-G569)*10</f>
        <v>0</v>
      </c>
      <c r="J569" s="161" t="s">
        <v>2239</v>
      </c>
      <c r="K569" s="163">
        <f>_xlfn.FLOOR.MATH(C569/'[1]Mark Conv'!$E$5,0.01)</f>
        <v>190</v>
      </c>
      <c r="L569" s="128"/>
      <c r="M569" s="128"/>
      <c r="N569" s="128"/>
      <c r="O569" s="128"/>
      <c r="P569" s="128"/>
      <c r="Q569" s="128"/>
      <c r="R569" s="128"/>
      <c r="S569" s="128"/>
      <c r="T569" s="128"/>
    </row>
    <row r="570" spans="1:20" x14ac:dyDescent="0.25">
      <c r="A570" s="161" t="str">
        <f>'[1]Magic Number Crunch'!A569</f>
        <v>Rings Of Shared Suffering</v>
      </c>
      <c r="B570" s="162">
        <f>'[1]Magic Number Crunch'!L569</f>
        <v>325.25</v>
      </c>
      <c r="C570" s="163">
        <f>B570*$N$6*$N$11</f>
        <v>325.25</v>
      </c>
      <c r="D570" s="161" t="s">
        <v>2242</v>
      </c>
      <c r="E570" s="164">
        <f>_xlfn.FLOOR.MATH(C570,1)</f>
        <v>325</v>
      </c>
      <c r="F570" s="161" t="s">
        <v>2241</v>
      </c>
      <c r="G570" s="164">
        <f>_xlfn.FLOOR.MATH(((C570-E570)*10), 1)</f>
        <v>2</v>
      </c>
      <c r="H570" s="161" t="s">
        <v>2240</v>
      </c>
      <c r="I570" s="164">
        <f>((C570-E570)*10-G570)*10</f>
        <v>5</v>
      </c>
      <c r="J570" s="161" t="s">
        <v>2239</v>
      </c>
      <c r="K570" s="163">
        <f>_xlfn.FLOOR.MATH(C570/'[1]Mark Conv'!$E$5,0.01)</f>
        <v>13.01</v>
      </c>
      <c r="L570" s="128"/>
      <c r="M570" s="128"/>
      <c r="N570" s="128"/>
      <c r="O570" s="128"/>
      <c r="P570" s="128"/>
      <c r="Q570" s="128"/>
      <c r="R570" s="128"/>
      <c r="S570" s="128"/>
      <c r="T570" s="128"/>
    </row>
    <row r="571" spans="1:20" x14ac:dyDescent="0.25">
      <c r="A571" s="161" t="str">
        <f>'[1]Magic Number Crunch'!A570</f>
        <v>Rings Of Shared Suffering</v>
      </c>
      <c r="B571" s="162">
        <f>'[1]Magic Number Crunch'!L570</f>
        <v>325.25</v>
      </c>
      <c r="C571" s="163">
        <f>B571*$N$6*$N$11</f>
        <v>325.25</v>
      </c>
      <c r="D571" s="161" t="s">
        <v>2242</v>
      </c>
      <c r="E571" s="164">
        <f>_xlfn.FLOOR.MATH(C571,1)</f>
        <v>325</v>
      </c>
      <c r="F571" s="161" t="s">
        <v>2241</v>
      </c>
      <c r="G571" s="164">
        <f>_xlfn.FLOOR.MATH(((C571-E571)*10), 1)</f>
        <v>2</v>
      </c>
      <c r="H571" s="161" t="s">
        <v>2240</v>
      </c>
      <c r="I571" s="164">
        <f>((C571-E571)*10-G571)*10</f>
        <v>5</v>
      </c>
      <c r="J571" s="161" t="s">
        <v>2239</v>
      </c>
      <c r="K571" s="163">
        <f>_xlfn.FLOOR.MATH(C571/'[1]Mark Conv'!$E$5,0.01)</f>
        <v>13.01</v>
      </c>
      <c r="L571" s="128"/>
      <c r="M571" s="128"/>
      <c r="N571" s="128"/>
      <c r="O571" s="128"/>
      <c r="P571" s="128"/>
      <c r="Q571" s="128"/>
      <c r="R571" s="128"/>
      <c r="S571" s="128"/>
      <c r="T571" s="128"/>
    </row>
    <row r="572" spans="1:20" x14ac:dyDescent="0.25">
      <c r="A572" s="161" t="str">
        <f>'[1]Magic Number Crunch'!A571</f>
        <v>Risian Pine Focus</v>
      </c>
      <c r="B572" s="162">
        <f>'[1]Magic Number Crunch'!L571</f>
        <v>60</v>
      </c>
      <c r="C572" s="163">
        <f>B572*$N$6*$N$11</f>
        <v>60</v>
      </c>
      <c r="D572" s="161" t="s">
        <v>2242</v>
      </c>
      <c r="E572" s="164">
        <f>_xlfn.FLOOR.MATH(C572,1)</f>
        <v>60</v>
      </c>
      <c r="F572" s="161" t="s">
        <v>2241</v>
      </c>
      <c r="G572" s="164">
        <f>_xlfn.FLOOR.MATH(((C572-E572)*10), 1)</f>
        <v>0</v>
      </c>
      <c r="H572" s="161" t="s">
        <v>2240</v>
      </c>
      <c r="I572" s="164">
        <f>((C572-E572)*10-G572)*10</f>
        <v>0</v>
      </c>
      <c r="J572" s="161" t="s">
        <v>2239</v>
      </c>
      <c r="K572" s="163">
        <f>_xlfn.FLOOR.MATH(C572/'[1]Mark Conv'!$E$5,0.01)</f>
        <v>2.4</v>
      </c>
      <c r="L572" s="128"/>
      <c r="M572" s="128"/>
      <c r="N572" s="128"/>
      <c r="O572" s="128"/>
      <c r="P572" s="128"/>
      <c r="Q572" s="128"/>
      <c r="R572" s="128"/>
      <c r="S572" s="128"/>
      <c r="T572" s="128"/>
    </row>
    <row r="573" spans="1:20" x14ac:dyDescent="0.25">
      <c r="A573" s="161" t="str">
        <f>'[1]Magic Number Crunch'!A572</f>
        <v>Risian Pine Focus</v>
      </c>
      <c r="B573" s="162">
        <f>'[1]Magic Number Crunch'!L572</f>
        <v>60</v>
      </c>
      <c r="C573" s="163">
        <f>B573*$N$6*$N$11</f>
        <v>60</v>
      </c>
      <c r="D573" s="161" t="s">
        <v>2242</v>
      </c>
      <c r="E573" s="164">
        <f>_xlfn.FLOOR.MATH(C573,1)</f>
        <v>60</v>
      </c>
      <c r="F573" s="161" t="s">
        <v>2241</v>
      </c>
      <c r="G573" s="164">
        <f>_xlfn.FLOOR.MATH(((C573-E573)*10), 1)</f>
        <v>0</v>
      </c>
      <c r="H573" s="161" t="s">
        <v>2240</v>
      </c>
      <c r="I573" s="164">
        <f>((C573-E573)*10-G573)*10</f>
        <v>0</v>
      </c>
      <c r="J573" s="161" t="s">
        <v>2239</v>
      </c>
      <c r="K573" s="163">
        <f>_xlfn.FLOOR.MATH(C573/'[1]Mark Conv'!$E$5,0.01)</f>
        <v>2.4</v>
      </c>
      <c r="L573" s="128"/>
      <c r="M573" s="128"/>
      <c r="N573" s="128"/>
      <c r="O573" s="128"/>
      <c r="P573" s="128"/>
      <c r="Q573" s="128"/>
      <c r="R573" s="128"/>
      <c r="S573" s="128"/>
      <c r="T573" s="128"/>
    </row>
    <row r="574" spans="1:20" x14ac:dyDescent="0.25">
      <c r="A574" s="161" t="str">
        <f>'[1]Magic Number Crunch'!A573</f>
        <v>Robe Of Eyes</v>
      </c>
      <c r="B574" s="162">
        <f>'[1]Magic Number Crunch'!L573</f>
        <v>17500</v>
      </c>
      <c r="C574" s="163">
        <f>B574*$N$6*$N$11</f>
        <v>17500</v>
      </c>
      <c r="D574" s="161" t="s">
        <v>2242</v>
      </c>
      <c r="E574" s="164">
        <f>_xlfn.FLOOR.MATH(C574,1)</f>
        <v>17500</v>
      </c>
      <c r="F574" s="161" t="s">
        <v>2241</v>
      </c>
      <c r="G574" s="164">
        <f>_xlfn.FLOOR.MATH(((C574-E574)*10), 1)</f>
        <v>0</v>
      </c>
      <c r="H574" s="161" t="s">
        <v>2240</v>
      </c>
      <c r="I574" s="164">
        <f>((C574-E574)*10-G574)*10</f>
        <v>0</v>
      </c>
      <c r="J574" s="161" t="s">
        <v>2239</v>
      </c>
      <c r="K574" s="163">
        <f>_xlfn.FLOOR.MATH(C574/'[1]Mark Conv'!$E$5,0.01)</f>
        <v>700</v>
      </c>
      <c r="L574" s="128"/>
      <c r="M574" s="128"/>
      <c r="N574" s="128"/>
      <c r="O574" s="128"/>
      <c r="P574" s="128"/>
      <c r="Q574" s="128"/>
      <c r="R574" s="128"/>
      <c r="S574" s="128"/>
      <c r="T574" s="128"/>
    </row>
    <row r="575" spans="1:20" x14ac:dyDescent="0.25">
      <c r="A575" s="161" t="str">
        <f>'[1]Magic Number Crunch'!A574</f>
        <v>Robe Of Scintillating Colors</v>
      </c>
      <c r="B575" s="162">
        <f>'[1]Magic Number Crunch'!L574</f>
        <v>16500</v>
      </c>
      <c r="C575" s="163">
        <f>B575*$N$6*$N$11</f>
        <v>16500</v>
      </c>
      <c r="D575" s="161" t="s">
        <v>2242</v>
      </c>
      <c r="E575" s="164">
        <f>_xlfn.FLOOR.MATH(C575,1)</f>
        <v>16500</v>
      </c>
      <c r="F575" s="161" t="s">
        <v>2241</v>
      </c>
      <c r="G575" s="164">
        <f>_xlfn.FLOOR.MATH(((C575-E575)*10), 1)</f>
        <v>0</v>
      </c>
      <c r="H575" s="161" t="s">
        <v>2240</v>
      </c>
      <c r="I575" s="164">
        <f>((C575-E575)*10-G575)*10</f>
        <v>0</v>
      </c>
      <c r="J575" s="161" t="s">
        <v>2239</v>
      </c>
      <c r="K575" s="163">
        <f>_xlfn.FLOOR.MATH(C575/'[1]Mark Conv'!$E$5,0.01)</f>
        <v>660</v>
      </c>
      <c r="L575" s="128"/>
      <c r="M575" s="128"/>
      <c r="N575" s="128"/>
      <c r="O575" s="128"/>
      <c r="P575" s="128"/>
      <c r="Q575" s="128"/>
      <c r="R575" s="128"/>
      <c r="S575" s="128"/>
      <c r="T575" s="128"/>
    </row>
    <row r="576" spans="1:20" x14ac:dyDescent="0.25">
      <c r="A576" s="161" t="str">
        <f>'[1]Magic Number Crunch'!A575</f>
        <v>Robe Of Serpents</v>
      </c>
      <c r="B576" s="162">
        <f>'[1]Magic Number Crunch'!L575</f>
        <v>350.125</v>
      </c>
      <c r="C576" s="163">
        <f>B576*$N$6*$N$11</f>
        <v>350.125</v>
      </c>
      <c r="D576" s="161" t="s">
        <v>2242</v>
      </c>
      <c r="E576" s="164">
        <f>_xlfn.FLOOR.MATH(C576,1)</f>
        <v>350</v>
      </c>
      <c r="F576" s="161" t="s">
        <v>2241</v>
      </c>
      <c r="G576" s="164">
        <f>_xlfn.FLOOR.MATH(((C576-E576)*10), 1)</f>
        <v>1</v>
      </c>
      <c r="H576" s="161" t="s">
        <v>2240</v>
      </c>
      <c r="I576" s="164">
        <f>((C576-E576)*10-G576)*10</f>
        <v>2.5</v>
      </c>
      <c r="J576" s="161" t="s">
        <v>2239</v>
      </c>
      <c r="K576" s="163">
        <f>_xlfn.FLOOR.MATH(C576/'[1]Mark Conv'!$E$5,0.01)</f>
        <v>14</v>
      </c>
      <c r="L576" s="128"/>
      <c r="M576" s="128"/>
      <c r="N576" s="128"/>
      <c r="O576" s="128"/>
      <c r="P576" s="128"/>
      <c r="Q576" s="128"/>
      <c r="R576" s="128"/>
      <c r="S576" s="128"/>
      <c r="T576" s="128"/>
    </row>
    <row r="577" spans="1:20" x14ac:dyDescent="0.25">
      <c r="A577" s="161" t="str">
        <f>'[1]Magic Number Crunch'!A576</f>
        <v>Robe Of Stars</v>
      </c>
      <c r="B577" s="162">
        <f>'[1]Magic Number Crunch'!L576</f>
        <v>52500</v>
      </c>
      <c r="C577" s="163">
        <f>B577*$N$6*$N$11</f>
        <v>52500</v>
      </c>
      <c r="D577" s="161" t="s">
        <v>2242</v>
      </c>
      <c r="E577" s="164">
        <f>_xlfn.FLOOR.MATH(C577,1)</f>
        <v>52500</v>
      </c>
      <c r="F577" s="161" t="s">
        <v>2241</v>
      </c>
      <c r="G577" s="164">
        <f>_xlfn.FLOOR.MATH(((C577-E577)*10), 1)</f>
        <v>0</v>
      </c>
      <c r="H577" s="161" t="s">
        <v>2240</v>
      </c>
      <c r="I577" s="164">
        <f>((C577-E577)*10-G577)*10</f>
        <v>0</v>
      </c>
      <c r="J577" s="161" t="s">
        <v>2239</v>
      </c>
      <c r="K577" s="163">
        <f>_xlfn.FLOOR.MATH(C577/'[1]Mark Conv'!$E$5,0.01)</f>
        <v>2100</v>
      </c>
      <c r="L577" s="128"/>
      <c r="M577" s="128"/>
      <c r="N577" s="128"/>
      <c r="O577" s="128"/>
      <c r="P577" s="128"/>
      <c r="Q577" s="128"/>
      <c r="R577" s="128"/>
      <c r="S577" s="128"/>
      <c r="T577" s="128"/>
    </row>
    <row r="578" spans="1:20" x14ac:dyDescent="0.25">
      <c r="A578" s="161" t="str">
        <f>'[1]Magic Number Crunch'!A577</f>
        <v>Robe Of Summer</v>
      </c>
      <c r="B578" s="162">
        <f>'[1]Magic Number Crunch'!L577</f>
        <v>4887.625</v>
      </c>
      <c r="C578" s="163">
        <f>B578*$N$6*$N$11</f>
        <v>4887.625</v>
      </c>
      <c r="D578" s="161" t="s">
        <v>2242</v>
      </c>
      <c r="E578" s="164">
        <f>_xlfn.FLOOR.MATH(C578,1)</f>
        <v>4887</v>
      </c>
      <c r="F578" s="161" t="s">
        <v>2241</v>
      </c>
      <c r="G578" s="164">
        <f>_xlfn.FLOOR.MATH(((C578-E578)*10), 1)</f>
        <v>6</v>
      </c>
      <c r="H578" s="161" t="s">
        <v>2240</v>
      </c>
      <c r="I578" s="164">
        <f>((C578-E578)*10-G578)*10</f>
        <v>2.5</v>
      </c>
      <c r="J578" s="161" t="s">
        <v>2239</v>
      </c>
      <c r="K578" s="163">
        <f>_xlfn.FLOOR.MATH(C578/'[1]Mark Conv'!$E$5,0.01)</f>
        <v>195.5</v>
      </c>
      <c r="L578" s="128"/>
      <c r="M578" s="128"/>
      <c r="N578" s="128"/>
      <c r="O578" s="128"/>
      <c r="P578" s="128"/>
      <c r="Q578" s="128"/>
      <c r="R578" s="128"/>
      <c r="S578" s="128"/>
      <c r="T578" s="128"/>
    </row>
    <row r="579" spans="1:20" x14ac:dyDescent="0.25">
      <c r="A579" s="161" t="str">
        <f>'[1]Magic Number Crunch'!A578</f>
        <v>Robe Of The Archmagi</v>
      </c>
      <c r="B579" s="162">
        <f>'[1]Magic Number Crunch'!L578</f>
        <v>54500</v>
      </c>
      <c r="C579" s="163">
        <f>B579*$N$6*$N$11</f>
        <v>54500</v>
      </c>
      <c r="D579" s="161" t="s">
        <v>2242</v>
      </c>
      <c r="E579" s="164">
        <f>_xlfn.FLOOR.MATH(C579,1)</f>
        <v>54500</v>
      </c>
      <c r="F579" s="161" t="s">
        <v>2241</v>
      </c>
      <c r="G579" s="164">
        <f>_xlfn.FLOOR.MATH(((C579-E579)*10), 1)</f>
        <v>0</v>
      </c>
      <c r="H579" s="161" t="s">
        <v>2240</v>
      </c>
      <c r="I579" s="164">
        <f>((C579-E579)*10-G579)*10</f>
        <v>0</v>
      </c>
      <c r="J579" s="161" t="s">
        <v>2239</v>
      </c>
      <c r="K579" s="163">
        <f>_xlfn.FLOOR.MATH(C579/'[1]Mark Conv'!$E$5,0.01)</f>
        <v>2180</v>
      </c>
      <c r="L579" s="128"/>
      <c r="M579" s="128"/>
      <c r="N579" s="128"/>
      <c r="O579" s="128"/>
      <c r="P579" s="128"/>
      <c r="Q579" s="128"/>
      <c r="R579" s="128"/>
      <c r="S579" s="128"/>
      <c r="T579" s="128"/>
    </row>
    <row r="580" spans="1:20" x14ac:dyDescent="0.25">
      <c r="A580" s="161" t="str">
        <f>'[1]Magic Number Crunch'!A579</f>
        <v>Robe Of Useful Items</v>
      </c>
      <c r="B580" s="162">
        <f>'[1]Magic Number Crunch'!L579</f>
        <v>362.625</v>
      </c>
      <c r="C580" s="163">
        <f>B580*$N$6*$N$11</f>
        <v>362.625</v>
      </c>
      <c r="D580" s="161" t="s">
        <v>2242</v>
      </c>
      <c r="E580" s="164">
        <f>_xlfn.FLOOR.MATH(C580,1)</f>
        <v>362</v>
      </c>
      <c r="F580" s="161" t="s">
        <v>2241</v>
      </c>
      <c r="G580" s="164">
        <f>_xlfn.FLOOR.MATH(((C580-E580)*10), 1)</f>
        <v>6</v>
      </c>
      <c r="H580" s="161" t="s">
        <v>2240</v>
      </c>
      <c r="I580" s="164">
        <f>((C580-E580)*10-G580)*10</f>
        <v>2.5</v>
      </c>
      <c r="J580" s="161" t="s">
        <v>2239</v>
      </c>
      <c r="K580" s="163">
        <f>_xlfn.FLOOR.MATH(C580/'[1]Mark Conv'!$E$5,0.01)</f>
        <v>14.5</v>
      </c>
      <c r="L580" s="128"/>
      <c r="M580" s="128"/>
      <c r="N580" s="128"/>
      <c r="O580" s="128"/>
      <c r="P580" s="128"/>
      <c r="Q580" s="128"/>
      <c r="R580" s="128"/>
      <c r="S580" s="128"/>
      <c r="T580" s="128"/>
    </row>
    <row r="581" spans="1:20" x14ac:dyDescent="0.25">
      <c r="A581" s="161" t="str">
        <f>'[1]Magic Number Crunch'!A580</f>
        <v>Rod Of Absorption</v>
      </c>
      <c r="B581" s="162">
        <f>'[1]Magic Number Crunch'!L580</f>
        <v>49000</v>
      </c>
      <c r="C581" s="163">
        <f>B581*$N$6*$N$11</f>
        <v>49000</v>
      </c>
      <c r="D581" s="161" t="s">
        <v>2242</v>
      </c>
      <c r="E581" s="164">
        <f>_xlfn.FLOOR.MATH(C581,1)</f>
        <v>49000</v>
      </c>
      <c r="F581" s="161" t="s">
        <v>2241</v>
      </c>
      <c r="G581" s="164">
        <f>_xlfn.FLOOR.MATH(((C581-E581)*10), 1)</f>
        <v>0</v>
      </c>
      <c r="H581" s="161" t="s">
        <v>2240</v>
      </c>
      <c r="I581" s="164">
        <f>((C581-E581)*10-G581)*10</f>
        <v>0</v>
      </c>
      <c r="J581" s="161" t="s">
        <v>2239</v>
      </c>
      <c r="K581" s="163">
        <f>_xlfn.FLOOR.MATH(C581/'[1]Mark Conv'!$E$5,0.01)</f>
        <v>1960</v>
      </c>
      <c r="L581" s="128"/>
      <c r="M581" s="128"/>
      <c r="N581" s="128"/>
      <c r="O581" s="128"/>
      <c r="P581" s="128"/>
      <c r="Q581" s="128"/>
      <c r="R581" s="128"/>
      <c r="S581" s="128"/>
      <c r="T581" s="128"/>
    </row>
    <row r="582" spans="1:20" x14ac:dyDescent="0.25">
      <c r="A582" s="161" t="str">
        <f>'[1]Magic Number Crunch'!A581</f>
        <v>Rod Of Alertness</v>
      </c>
      <c r="B582" s="162">
        <f>'[1]Magic Number Crunch'!L581</f>
        <v>18000</v>
      </c>
      <c r="C582" s="163">
        <f>B582*$N$6*$N$11</f>
        <v>18000</v>
      </c>
      <c r="D582" s="161" t="s">
        <v>2242</v>
      </c>
      <c r="E582" s="164">
        <f>_xlfn.FLOOR.MATH(C582,1)</f>
        <v>18000</v>
      </c>
      <c r="F582" s="161" t="s">
        <v>2241</v>
      </c>
      <c r="G582" s="164">
        <f>_xlfn.FLOOR.MATH(((C582-E582)*10), 1)</f>
        <v>0</v>
      </c>
      <c r="H582" s="161" t="s">
        <v>2240</v>
      </c>
      <c r="I582" s="164">
        <f>((C582-E582)*10-G582)*10</f>
        <v>0</v>
      </c>
      <c r="J582" s="161" t="s">
        <v>2239</v>
      </c>
      <c r="K582" s="163">
        <f>_xlfn.FLOOR.MATH(C582/'[1]Mark Conv'!$E$5,0.01)</f>
        <v>720</v>
      </c>
      <c r="L582" s="128"/>
      <c r="M582" s="128"/>
      <c r="N582" s="128"/>
      <c r="O582" s="128"/>
      <c r="P582" s="128"/>
      <c r="Q582" s="128"/>
      <c r="R582" s="128"/>
      <c r="S582" s="128"/>
      <c r="T582" s="128"/>
    </row>
    <row r="583" spans="1:20" x14ac:dyDescent="0.25">
      <c r="A583" s="161" t="str">
        <f>'[1]Magic Number Crunch'!A582</f>
        <v>Rod Of Lordly Might</v>
      </c>
      <c r="B583" s="162">
        <f>'[1]Magic Number Crunch'!L582</f>
        <v>49000</v>
      </c>
      <c r="C583" s="163">
        <f>B583*$N$6*$N$11</f>
        <v>49000</v>
      </c>
      <c r="D583" s="161" t="s">
        <v>2242</v>
      </c>
      <c r="E583" s="164">
        <f>_xlfn.FLOOR.MATH(C583,1)</f>
        <v>49000</v>
      </c>
      <c r="F583" s="161" t="s">
        <v>2241</v>
      </c>
      <c r="G583" s="164">
        <f>_xlfn.FLOOR.MATH(((C583-E583)*10), 1)</f>
        <v>0</v>
      </c>
      <c r="H583" s="161" t="s">
        <v>2240</v>
      </c>
      <c r="I583" s="164">
        <f>((C583-E583)*10-G583)*10</f>
        <v>0</v>
      </c>
      <c r="J583" s="161" t="s">
        <v>2239</v>
      </c>
      <c r="K583" s="163">
        <f>_xlfn.FLOOR.MATH(C583/'[1]Mark Conv'!$E$5,0.01)</f>
        <v>1960</v>
      </c>
      <c r="L583" s="128"/>
      <c r="M583" s="128"/>
      <c r="N583" s="128"/>
      <c r="O583" s="128"/>
      <c r="P583" s="128"/>
      <c r="Q583" s="128"/>
      <c r="R583" s="128"/>
      <c r="S583" s="128"/>
      <c r="T583" s="128"/>
    </row>
    <row r="584" spans="1:20" x14ac:dyDescent="0.25">
      <c r="A584" s="161" t="str">
        <f>'[1]Magic Number Crunch'!A583</f>
        <v>Rod Of Resurrection</v>
      </c>
      <c r="B584" s="162">
        <f>'[1]Magic Number Crunch'!L583</f>
        <v>118750.25</v>
      </c>
      <c r="C584" s="163">
        <f>B584*$N$6*$N$11</f>
        <v>118750.25</v>
      </c>
      <c r="D584" s="161" t="s">
        <v>2242</v>
      </c>
      <c r="E584" s="164">
        <f>_xlfn.FLOOR.MATH(C584,1)</f>
        <v>118750</v>
      </c>
      <c r="F584" s="161" t="s">
        <v>2241</v>
      </c>
      <c r="G584" s="164">
        <f>_xlfn.FLOOR.MATH(((C584-E584)*10), 1)</f>
        <v>2</v>
      </c>
      <c r="H584" s="161" t="s">
        <v>2240</v>
      </c>
      <c r="I584" s="164">
        <f>((C584-E584)*10-G584)*10</f>
        <v>5</v>
      </c>
      <c r="J584" s="161" t="s">
        <v>2239</v>
      </c>
      <c r="K584" s="163">
        <f>_xlfn.FLOOR.MATH(C584/'[1]Mark Conv'!$E$5,0.01)</f>
        <v>4750.01</v>
      </c>
      <c r="L584" s="128"/>
      <c r="M584" s="128"/>
      <c r="N584" s="128"/>
      <c r="O584" s="128"/>
      <c r="P584" s="128"/>
      <c r="Q584" s="128"/>
      <c r="R584" s="128"/>
      <c r="S584" s="128"/>
      <c r="T584" s="128"/>
    </row>
    <row r="585" spans="1:20" x14ac:dyDescent="0.25">
      <c r="A585" s="161" t="str">
        <f>'[1]Magic Number Crunch'!A584</f>
        <v>Rod of Retribution</v>
      </c>
      <c r="B585" s="162">
        <f>'[1]Magic Number Crunch'!L584</f>
        <v>287.625</v>
      </c>
      <c r="C585" s="163">
        <f>B585*$N$6*$N$11</f>
        <v>287.625</v>
      </c>
      <c r="D585" s="161" t="s">
        <v>2242</v>
      </c>
      <c r="E585" s="164">
        <f>_xlfn.FLOOR.MATH(C585,1)</f>
        <v>287</v>
      </c>
      <c r="F585" s="161" t="s">
        <v>2241</v>
      </c>
      <c r="G585" s="164">
        <f>_xlfn.FLOOR.MATH(((C585-E585)*10), 1)</f>
        <v>6</v>
      </c>
      <c r="H585" s="161" t="s">
        <v>2240</v>
      </c>
      <c r="I585" s="164">
        <f>((C585-E585)*10-G585)*10</f>
        <v>2.5</v>
      </c>
      <c r="J585" s="161" t="s">
        <v>2239</v>
      </c>
      <c r="K585" s="163">
        <f>_xlfn.FLOOR.MATH(C585/'[1]Mark Conv'!$E$5,0.01)</f>
        <v>11.5</v>
      </c>
      <c r="L585" s="128"/>
      <c r="M585" s="128"/>
      <c r="N585" s="128"/>
      <c r="O585" s="128"/>
      <c r="P585" s="128"/>
      <c r="Q585" s="128"/>
      <c r="R585" s="128"/>
      <c r="S585" s="128"/>
      <c r="T585" s="128"/>
    </row>
    <row r="586" spans="1:20" x14ac:dyDescent="0.25">
      <c r="A586" s="161" t="str">
        <f>'[1]Magic Number Crunch'!A585</f>
        <v>Rod Of Rulership</v>
      </c>
      <c r="B586" s="162">
        <f>'[1]Magic Number Crunch'!L585</f>
        <v>9800</v>
      </c>
      <c r="C586" s="163">
        <f>B586*$N$6*$N$11</f>
        <v>9800</v>
      </c>
      <c r="D586" s="161" t="s">
        <v>2242</v>
      </c>
      <c r="E586" s="164">
        <f>_xlfn.FLOOR.MATH(C586,1)</f>
        <v>9800</v>
      </c>
      <c r="F586" s="161" t="s">
        <v>2241</v>
      </c>
      <c r="G586" s="164">
        <f>_xlfn.FLOOR.MATH(((C586-E586)*10), 1)</f>
        <v>0</v>
      </c>
      <c r="H586" s="161" t="s">
        <v>2240</v>
      </c>
      <c r="I586" s="164">
        <f>((C586-E586)*10-G586)*10</f>
        <v>0</v>
      </c>
      <c r="J586" s="161" t="s">
        <v>2239</v>
      </c>
      <c r="K586" s="163">
        <f>_xlfn.FLOOR.MATH(C586/'[1]Mark Conv'!$E$5,0.01)</f>
        <v>392</v>
      </c>
      <c r="L586" s="128"/>
      <c r="M586" s="128"/>
      <c r="N586" s="128"/>
      <c r="O586" s="128"/>
      <c r="P586" s="128"/>
      <c r="Q586" s="128"/>
      <c r="R586" s="128"/>
      <c r="S586" s="128"/>
      <c r="T586" s="128"/>
    </row>
    <row r="587" spans="1:20" x14ac:dyDescent="0.25">
      <c r="A587" s="161" t="str">
        <f>'[1]Magic Number Crunch'!A586</f>
        <v>Rod Of Security</v>
      </c>
      <c r="B587" s="162">
        <f>'[1]Magic Number Crunch'!L586</f>
        <v>67500</v>
      </c>
      <c r="C587" s="163">
        <f>B587*$N$6*$N$11</f>
        <v>67500</v>
      </c>
      <c r="D587" s="161" t="s">
        <v>2242</v>
      </c>
      <c r="E587" s="164">
        <f>_xlfn.FLOOR.MATH(C587,1)</f>
        <v>67500</v>
      </c>
      <c r="F587" s="161" t="s">
        <v>2241</v>
      </c>
      <c r="G587" s="164">
        <f>_xlfn.FLOOR.MATH(((C587-E587)*10), 1)</f>
        <v>0</v>
      </c>
      <c r="H587" s="161" t="s">
        <v>2240</v>
      </c>
      <c r="I587" s="164">
        <f>((C587-E587)*10-G587)*10</f>
        <v>0</v>
      </c>
      <c r="J587" s="161" t="s">
        <v>2239</v>
      </c>
      <c r="K587" s="163">
        <f>_xlfn.FLOOR.MATH(C587/'[1]Mark Conv'!$E$5,0.01)</f>
        <v>2700</v>
      </c>
      <c r="L587" s="128"/>
      <c r="M587" s="128"/>
      <c r="N587" s="128"/>
      <c r="O587" s="128"/>
      <c r="P587" s="128"/>
      <c r="Q587" s="128"/>
      <c r="R587" s="128"/>
      <c r="S587" s="128"/>
      <c r="T587" s="128"/>
    </row>
    <row r="588" spans="1:20" x14ac:dyDescent="0.25">
      <c r="A588" s="161" t="str">
        <f>'[1]Magic Number Crunch'!A587</f>
        <v>Rod Of The Pact Keeper +1</v>
      </c>
      <c r="B588" s="162">
        <f>'[1]Magic Number Crunch'!L587</f>
        <v>6200</v>
      </c>
      <c r="C588" s="163">
        <f>B588*$N$6*$N$11</f>
        <v>6200</v>
      </c>
      <c r="D588" s="161" t="s">
        <v>2242</v>
      </c>
      <c r="E588" s="164">
        <f>_xlfn.FLOOR.MATH(C588,1)</f>
        <v>6200</v>
      </c>
      <c r="F588" s="161" t="s">
        <v>2241</v>
      </c>
      <c r="G588" s="164">
        <f>_xlfn.FLOOR.MATH(((C588-E588)*10), 1)</f>
        <v>0</v>
      </c>
      <c r="H588" s="161" t="s">
        <v>2240</v>
      </c>
      <c r="I588" s="164">
        <f>((C588-E588)*10-G588)*10</f>
        <v>0</v>
      </c>
      <c r="J588" s="161" t="s">
        <v>2239</v>
      </c>
      <c r="K588" s="163">
        <f>_xlfn.FLOOR.MATH(C588/'[1]Mark Conv'!$E$5,0.01)</f>
        <v>248</v>
      </c>
      <c r="L588" s="128"/>
      <c r="M588" s="128"/>
      <c r="N588" s="128"/>
      <c r="O588" s="128"/>
      <c r="P588" s="128"/>
      <c r="Q588" s="128"/>
      <c r="R588" s="128"/>
      <c r="S588" s="128"/>
      <c r="T588" s="128"/>
    </row>
    <row r="589" spans="1:20" x14ac:dyDescent="0.25">
      <c r="A589" s="161" t="str">
        <f>'[1]Magic Number Crunch'!A588</f>
        <v>Rod Of The Pact Keeper +2</v>
      </c>
      <c r="B589" s="162">
        <f>'[1]Magic Number Crunch'!L588</f>
        <v>10000</v>
      </c>
      <c r="C589" s="163">
        <f>B589*$N$6*$N$11</f>
        <v>10000</v>
      </c>
      <c r="D589" s="161" t="s">
        <v>2242</v>
      </c>
      <c r="E589" s="164">
        <f>_xlfn.FLOOR.MATH(C589,1)</f>
        <v>10000</v>
      </c>
      <c r="F589" s="161" t="s">
        <v>2241</v>
      </c>
      <c r="G589" s="164">
        <f>_xlfn.FLOOR.MATH(((C589-E589)*10), 1)</f>
        <v>0</v>
      </c>
      <c r="H589" s="161" t="s">
        <v>2240</v>
      </c>
      <c r="I589" s="164">
        <f>((C589-E589)*10-G589)*10</f>
        <v>0</v>
      </c>
      <c r="J589" s="161" t="s">
        <v>2239</v>
      </c>
      <c r="K589" s="163">
        <f>_xlfn.FLOOR.MATH(C589/'[1]Mark Conv'!$E$5,0.01)</f>
        <v>400</v>
      </c>
      <c r="L589" s="128"/>
      <c r="M589" s="128"/>
      <c r="N589" s="128"/>
      <c r="O589" s="128"/>
      <c r="P589" s="128"/>
      <c r="Q589" s="128"/>
      <c r="R589" s="128"/>
      <c r="S589" s="128"/>
      <c r="T589" s="128"/>
    </row>
    <row r="590" spans="1:20" x14ac:dyDescent="0.25">
      <c r="A590" s="161" t="str">
        <f>'[1]Magic Number Crunch'!A589</f>
        <v>Rod Of The Pact Keeper +3</v>
      </c>
      <c r="B590" s="162">
        <f>'[1]Magic Number Crunch'!L589</f>
        <v>21000</v>
      </c>
      <c r="C590" s="163">
        <f>B590*$N$6*$N$11</f>
        <v>21000</v>
      </c>
      <c r="D590" s="161" t="s">
        <v>2242</v>
      </c>
      <c r="E590" s="164">
        <f>_xlfn.FLOOR.MATH(C590,1)</f>
        <v>21000</v>
      </c>
      <c r="F590" s="161" t="s">
        <v>2241</v>
      </c>
      <c r="G590" s="164">
        <f>_xlfn.FLOOR.MATH(((C590-E590)*10), 1)</f>
        <v>0</v>
      </c>
      <c r="H590" s="161" t="s">
        <v>2240</v>
      </c>
      <c r="I590" s="164">
        <f>((C590-E590)*10-G590)*10</f>
        <v>0</v>
      </c>
      <c r="J590" s="161" t="s">
        <v>2239</v>
      </c>
      <c r="K590" s="163">
        <f>_xlfn.FLOOR.MATH(C590/'[1]Mark Conv'!$E$5,0.01)</f>
        <v>840</v>
      </c>
      <c r="L590" s="128"/>
      <c r="M590" s="128"/>
      <c r="N590" s="128"/>
      <c r="O590" s="128"/>
      <c r="P590" s="128"/>
      <c r="Q590" s="128"/>
      <c r="R590" s="128"/>
      <c r="S590" s="128"/>
      <c r="T590" s="128"/>
    </row>
    <row r="591" spans="1:20" x14ac:dyDescent="0.25">
      <c r="A591" s="161" t="str">
        <f>'[1]Magic Number Crunch'!A590</f>
        <v>Rod Of The Vonindod</v>
      </c>
      <c r="B591" s="162">
        <f>'[1]Magic Number Crunch'!L590</f>
        <v>5137.625</v>
      </c>
      <c r="C591" s="163">
        <f>B591*$N$6*$N$11</f>
        <v>5137.625</v>
      </c>
      <c r="D591" s="161" t="s">
        <v>2242</v>
      </c>
      <c r="E591" s="164">
        <f>_xlfn.FLOOR.MATH(C591,1)</f>
        <v>5137</v>
      </c>
      <c r="F591" s="161" t="s">
        <v>2241</v>
      </c>
      <c r="G591" s="164">
        <f>_xlfn.FLOOR.MATH(((C591-E591)*10), 1)</f>
        <v>6</v>
      </c>
      <c r="H591" s="161" t="s">
        <v>2240</v>
      </c>
      <c r="I591" s="164">
        <f>((C591-E591)*10-G591)*10</f>
        <v>2.5</v>
      </c>
      <c r="J591" s="161" t="s">
        <v>2239</v>
      </c>
      <c r="K591" s="163">
        <f>_xlfn.FLOOR.MATH(C591/'[1]Mark Conv'!$E$5,0.01)</f>
        <v>205.5</v>
      </c>
      <c r="L591" s="128"/>
      <c r="M591" s="128"/>
      <c r="N591" s="128"/>
      <c r="O591" s="128"/>
      <c r="P591" s="128"/>
      <c r="Q591" s="128"/>
      <c r="R591" s="128"/>
      <c r="S591" s="128"/>
      <c r="T591" s="128"/>
    </row>
    <row r="592" spans="1:20" x14ac:dyDescent="0.25">
      <c r="A592" s="161" t="str">
        <f>'[1]Magic Number Crunch'!A591</f>
        <v>Rope Of Climbing</v>
      </c>
      <c r="B592" s="162">
        <f>'[1]Magic Number Crunch'!L591</f>
        <v>1175</v>
      </c>
      <c r="C592" s="163">
        <f>B592*$N$6*$N$11</f>
        <v>1175</v>
      </c>
      <c r="D592" s="161" t="s">
        <v>2242</v>
      </c>
      <c r="E592" s="164">
        <f>_xlfn.FLOOR.MATH(C592,1)</f>
        <v>1175</v>
      </c>
      <c r="F592" s="161" t="s">
        <v>2241</v>
      </c>
      <c r="G592" s="164">
        <f>_xlfn.FLOOR.MATH(((C592-E592)*10), 1)</f>
        <v>0</v>
      </c>
      <c r="H592" s="161" t="s">
        <v>2240</v>
      </c>
      <c r="I592" s="164">
        <f>((C592-E592)*10-G592)*10</f>
        <v>0</v>
      </c>
      <c r="J592" s="161" t="s">
        <v>2239</v>
      </c>
      <c r="K592" s="163">
        <f>_xlfn.FLOOR.MATH(C592/'[1]Mark Conv'!$E$5,0.01)</f>
        <v>47</v>
      </c>
      <c r="L592" s="128"/>
      <c r="M592" s="128"/>
      <c r="N592" s="128"/>
      <c r="O592" s="128"/>
      <c r="P592" s="128"/>
      <c r="Q592" s="128"/>
      <c r="R592" s="128"/>
      <c r="S592" s="128"/>
      <c r="T592" s="128"/>
    </row>
    <row r="593" spans="1:20" x14ac:dyDescent="0.25">
      <c r="A593" s="161" t="str">
        <f>'[1]Magic Number Crunch'!A592</f>
        <v>Rope Of Entanglement</v>
      </c>
      <c r="B593" s="162">
        <f>'[1]Magic Number Crunch'!L592</f>
        <v>2500</v>
      </c>
      <c r="C593" s="163">
        <f>B593*$N$6*$N$11</f>
        <v>2500</v>
      </c>
      <c r="D593" s="161" t="s">
        <v>2242</v>
      </c>
      <c r="E593" s="164">
        <f>_xlfn.FLOOR.MATH(C593,1)</f>
        <v>2500</v>
      </c>
      <c r="F593" s="161" t="s">
        <v>2241</v>
      </c>
      <c r="G593" s="164">
        <f>_xlfn.FLOOR.MATH(((C593-E593)*10), 1)</f>
        <v>0</v>
      </c>
      <c r="H593" s="161" t="s">
        <v>2240</v>
      </c>
      <c r="I593" s="164">
        <f>((C593-E593)*10-G593)*10</f>
        <v>0</v>
      </c>
      <c r="J593" s="161" t="s">
        <v>2239</v>
      </c>
      <c r="K593" s="163">
        <f>_xlfn.FLOOR.MATH(C593/'[1]Mark Conv'!$E$5,0.01)</f>
        <v>100</v>
      </c>
      <c r="L593" s="128"/>
      <c r="M593" s="128"/>
      <c r="N593" s="128"/>
      <c r="O593" s="128"/>
      <c r="P593" s="128"/>
      <c r="Q593" s="128"/>
      <c r="R593" s="128"/>
      <c r="S593" s="128"/>
      <c r="T593" s="128"/>
    </row>
    <row r="594" spans="1:20" x14ac:dyDescent="0.25">
      <c r="A594" s="161" t="str">
        <f>'[1]Magic Number Crunch'!A593</f>
        <v>Rope Of Mending</v>
      </c>
      <c r="B594" s="162">
        <f>'[1]Magic Number Crunch'!L593</f>
        <v>55</v>
      </c>
      <c r="C594" s="163">
        <f>B594*$N$6*$N$11</f>
        <v>55</v>
      </c>
      <c r="D594" s="161" t="s">
        <v>2242</v>
      </c>
      <c r="E594" s="164">
        <f>_xlfn.FLOOR.MATH(C594,1)</f>
        <v>55</v>
      </c>
      <c r="F594" s="161" t="s">
        <v>2241</v>
      </c>
      <c r="G594" s="164">
        <f>_xlfn.FLOOR.MATH(((C594-E594)*10), 1)</f>
        <v>0</v>
      </c>
      <c r="H594" s="161" t="s">
        <v>2240</v>
      </c>
      <c r="I594" s="164">
        <f>((C594-E594)*10-G594)*10</f>
        <v>0</v>
      </c>
      <c r="J594" s="161" t="s">
        <v>2239</v>
      </c>
      <c r="K594" s="163">
        <f>_xlfn.FLOOR.MATH(C594/'[1]Mark Conv'!$E$5,0.01)</f>
        <v>2.2000000000000002</v>
      </c>
      <c r="L594" s="128"/>
      <c r="M594" s="128"/>
      <c r="N594" s="128"/>
      <c r="O594" s="128"/>
      <c r="P594" s="128"/>
      <c r="Q594" s="128"/>
      <c r="R594" s="128"/>
      <c r="S594" s="128"/>
      <c r="T594" s="128"/>
    </row>
    <row r="595" spans="1:20" x14ac:dyDescent="0.25">
      <c r="A595" s="161" t="str">
        <f>'[1]Magic Number Crunch'!A594</f>
        <v>Rotor Of Return</v>
      </c>
      <c r="B595" s="162">
        <f>'[1]Magic Number Crunch'!L594</f>
        <v>16875.125</v>
      </c>
      <c r="C595" s="163">
        <f>B595*$N$6*$N$11</f>
        <v>16875.125</v>
      </c>
      <c r="D595" s="161" t="s">
        <v>2242</v>
      </c>
      <c r="E595" s="164">
        <f>_xlfn.FLOOR.MATH(C595,1)</f>
        <v>16875</v>
      </c>
      <c r="F595" s="161" t="s">
        <v>2241</v>
      </c>
      <c r="G595" s="164">
        <f>_xlfn.FLOOR.MATH(((C595-E595)*10), 1)</f>
        <v>1</v>
      </c>
      <c r="H595" s="161" t="s">
        <v>2240</v>
      </c>
      <c r="I595" s="164">
        <f>((C595-E595)*10-G595)*10</f>
        <v>2.5</v>
      </c>
      <c r="J595" s="161" t="s">
        <v>2239</v>
      </c>
      <c r="K595" s="163">
        <f>_xlfn.FLOOR.MATH(C595/'[1]Mark Conv'!$E$5,0.01)</f>
        <v>675</v>
      </c>
      <c r="L595" s="128"/>
      <c r="M595" s="128"/>
      <c r="N595" s="128"/>
      <c r="O595" s="128"/>
      <c r="P595" s="128"/>
      <c r="Q595" s="128"/>
      <c r="R595" s="128"/>
      <c r="S595" s="128"/>
      <c r="T595" s="128"/>
    </row>
    <row r="596" spans="1:20" x14ac:dyDescent="0.25">
      <c r="A596" s="161" t="str">
        <f>'[1]Magic Number Crunch'!A595</f>
        <v>Ruby Of The War Mage</v>
      </c>
      <c r="B596" s="162">
        <f>'[1]Magic Number Crunch'!L595</f>
        <v>80</v>
      </c>
      <c r="C596" s="163">
        <f>B596*$N$6*$N$11</f>
        <v>80</v>
      </c>
      <c r="D596" s="161" t="s">
        <v>2242</v>
      </c>
      <c r="E596" s="164">
        <f>_xlfn.FLOOR.MATH(C596,1)</f>
        <v>80</v>
      </c>
      <c r="F596" s="161" t="s">
        <v>2241</v>
      </c>
      <c r="G596" s="164">
        <f>_xlfn.FLOOR.MATH(((C596-E596)*10), 1)</f>
        <v>0</v>
      </c>
      <c r="H596" s="161" t="s">
        <v>2240</v>
      </c>
      <c r="I596" s="164">
        <f>((C596-E596)*10-G596)*10</f>
        <v>0</v>
      </c>
      <c r="J596" s="161" t="s">
        <v>2239</v>
      </c>
      <c r="K596" s="163">
        <f>_xlfn.FLOOR.MATH(C596/'[1]Mark Conv'!$E$5,0.01)</f>
        <v>3.2</v>
      </c>
      <c r="L596" s="128"/>
      <c r="M596" s="128"/>
      <c r="N596" s="128"/>
      <c r="O596" s="128"/>
      <c r="P596" s="128"/>
      <c r="Q596" s="128"/>
      <c r="R596" s="128"/>
      <c r="S596" s="128"/>
      <c r="T596" s="128"/>
    </row>
    <row r="597" spans="1:20" x14ac:dyDescent="0.25">
      <c r="A597" s="161" t="str">
        <f>'[1]Magic Number Crunch'!A596</f>
        <v>Saddle Of The Cavalier</v>
      </c>
      <c r="B597" s="162">
        <f>'[1]Magic Number Crunch'!L596</f>
        <v>1125</v>
      </c>
      <c r="C597" s="163">
        <f>B597*$N$6*$N$11</f>
        <v>1125</v>
      </c>
      <c r="D597" s="161" t="s">
        <v>2242</v>
      </c>
      <c r="E597" s="164">
        <f>_xlfn.FLOOR.MATH(C597,1)</f>
        <v>1125</v>
      </c>
      <c r="F597" s="161" t="s">
        <v>2241</v>
      </c>
      <c r="G597" s="164">
        <f>_xlfn.FLOOR.MATH(((C597-E597)*10), 1)</f>
        <v>0</v>
      </c>
      <c r="H597" s="161" t="s">
        <v>2240</v>
      </c>
      <c r="I597" s="164">
        <f>((C597-E597)*10-G597)*10</f>
        <v>0</v>
      </c>
      <c r="J597" s="161" t="s">
        <v>2239</v>
      </c>
      <c r="K597" s="163">
        <f>_xlfn.FLOOR.MATH(C597/'[1]Mark Conv'!$E$5,0.01)</f>
        <v>45</v>
      </c>
      <c r="L597" s="128"/>
      <c r="M597" s="128"/>
      <c r="N597" s="128"/>
      <c r="O597" s="128"/>
      <c r="P597" s="128"/>
      <c r="Q597" s="128"/>
      <c r="R597" s="128"/>
      <c r="S597" s="128"/>
      <c r="T597" s="128"/>
    </row>
    <row r="598" spans="1:20" x14ac:dyDescent="0.25">
      <c r="A598" s="161" t="str">
        <f>'[1]Magic Number Crunch'!A597</f>
        <v>Saint Markovia's Thighbone</v>
      </c>
      <c r="B598" s="162">
        <f>'[1]Magic Number Crunch'!L597</f>
        <v>6875.25</v>
      </c>
      <c r="C598" s="163">
        <f>B598*$N$6*$N$11</f>
        <v>6875.25</v>
      </c>
      <c r="D598" s="161" t="s">
        <v>2242</v>
      </c>
      <c r="E598" s="164">
        <f>_xlfn.FLOOR.MATH(C598,1)</f>
        <v>6875</v>
      </c>
      <c r="F598" s="161" t="s">
        <v>2241</v>
      </c>
      <c r="G598" s="164">
        <f>_xlfn.FLOOR.MATH(((C598-E598)*10), 1)</f>
        <v>2</v>
      </c>
      <c r="H598" s="161" t="s">
        <v>2240</v>
      </c>
      <c r="I598" s="164">
        <f>((C598-E598)*10-G598)*10</f>
        <v>5</v>
      </c>
      <c r="J598" s="161" t="s">
        <v>2239</v>
      </c>
      <c r="K598" s="163">
        <f>_xlfn.FLOOR.MATH(C598/'[1]Mark Conv'!$E$5,0.01)</f>
        <v>275.01</v>
      </c>
      <c r="L598" s="128"/>
      <c r="M598" s="128"/>
      <c r="N598" s="128"/>
      <c r="O598" s="128"/>
      <c r="P598" s="128"/>
      <c r="Q598" s="128"/>
      <c r="R598" s="128"/>
      <c r="S598" s="128"/>
      <c r="T598" s="128"/>
    </row>
    <row r="599" spans="1:20" x14ac:dyDescent="0.25">
      <c r="A599" s="161" t="str">
        <f>'[1]Magic Number Crunch'!A598</f>
        <v>Scarab Of Protection</v>
      </c>
      <c r="B599" s="162">
        <f>'[1]Magic Number Crunch'!L598</f>
        <v>47000</v>
      </c>
      <c r="C599" s="163">
        <f>B599*$N$6*$N$11</f>
        <v>47000</v>
      </c>
      <c r="D599" s="161" t="s">
        <v>2242</v>
      </c>
      <c r="E599" s="164">
        <f>_xlfn.FLOOR.MATH(C599,1)</f>
        <v>47000</v>
      </c>
      <c r="F599" s="161" t="s">
        <v>2241</v>
      </c>
      <c r="G599" s="164">
        <f>_xlfn.FLOOR.MATH(((C599-E599)*10), 1)</f>
        <v>0</v>
      </c>
      <c r="H599" s="161" t="s">
        <v>2240</v>
      </c>
      <c r="I599" s="164">
        <f>((C599-E599)*10-G599)*10</f>
        <v>0</v>
      </c>
      <c r="J599" s="161" t="s">
        <v>2239</v>
      </c>
      <c r="K599" s="163">
        <f>_xlfn.FLOOR.MATH(C599/'[1]Mark Conv'!$E$5,0.01)</f>
        <v>1880</v>
      </c>
      <c r="L599" s="128"/>
      <c r="M599" s="128"/>
      <c r="N599" s="128"/>
      <c r="O599" s="128"/>
      <c r="P599" s="128"/>
      <c r="Q599" s="128"/>
      <c r="R599" s="128"/>
      <c r="S599" s="128"/>
      <c r="T599" s="128"/>
    </row>
    <row r="600" spans="1:20" x14ac:dyDescent="0.25">
      <c r="A600" s="161" t="str">
        <f>'[1]Magic Number Crunch'!A599</f>
        <v>Scimitar Of Speed</v>
      </c>
      <c r="B600" s="162">
        <f>'[1]Magic Number Crunch'!L599</f>
        <v>6750</v>
      </c>
      <c r="C600" s="163">
        <f>B600*$N$6*$N$11</f>
        <v>6750</v>
      </c>
      <c r="D600" s="161" t="s">
        <v>2242</v>
      </c>
      <c r="E600" s="164">
        <f>_xlfn.FLOOR.MATH(C600,1)</f>
        <v>6750</v>
      </c>
      <c r="F600" s="161" t="s">
        <v>2241</v>
      </c>
      <c r="G600" s="164">
        <f>_xlfn.FLOOR.MATH(((C600-E600)*10), 1)</f>
        <v>0</v>
      </c>
      <c r="H600" s="161" t="s">
        <v>2240</v>
      </c>
      <c r="I600" s="164">
        <f>((C600-E600)*10-G600)*10</f>
        <v>0</v>
      </c>
      <c r="J600" s="161" t="s">
        <v>2239</v>
      </c>
      <c r="K600" s="163">
        <f>_xlfn.FLOOR.MATH(C600/'[1]Mark Conv'!$E$5,0.01)</f>
        <v>270</v>
      </c>
      <c r="L600" s="128"/>
      <c r="M600" s="128"/>
      <c r="N600" s="128"/>
      <c r="O600" s="128"/>
      <c r="P600" s="128"/>
      <c r="Q600" s="128"/>
      <c r="R600" s="128"/>
      <c r="S600" s="128"/>
      <c r="T600" s="128"/>
    </row>
    <row r="601" spans="1:20" x14ac:dyDescent="0.25">
      <c r="A601" s="161" t="str">
        <f>'[1]Magic Number Crunch'!A600</f>
        <v>Scorpion Armor (plate)</v>
      </c>
      <c r="B601" s="162">
        <f>'[1]Magic Number Crunch'!L600</f>
        <v>4487.625</v>
      </c>
      <c r="C601" s="163">
        <f>B601*$N$6*$N$11</f>
        <v>4487.625</v>
      </c>
      <c r="D601" s="161" t="s">
        <v>2242</v>
      </c>
      <c r="E601" s="164">
        <f>_xlfn.FLOOR.MATH(C601,1)</f>
        <v>4487</v>
      </c>
      <c r="F601" s="161" t="s">
        <v>2241</v>
      </c>
      <c r="G601" s="164">
        <f>_xlfn.FLOOR.MATH(((C601-E601)*10), 1)</f>
        <v>6</v>
      </c>
      <c r="H601" s="161" t="s">
        <v>2240</v>
      </c>
      <c r="I601" s="164">
        <f>((C601-E601)*10-G601)*10</f>
        <v>2.5</v>
      </c>
      <c r="J601" s="161" t="s">
        <v>2239</v>
      </c>
      <c r="K601" s="163">
        <f>_xlfn.FLOOR.MATH(C601/'[1]Mark Conv'!$E$5,0.01)</f>
        <v>179.5</v>
      </c>
      <c r="L601" s="128"/>
      <c r="M601" s="128"/>
      <c r="N601" s="128"/>
      <c r="O601" s="128"/>
      <c r="P601" s="128"/>
      <c r="Q601" s="128"/>
      <c r="R601" s="128"/>
      <c r="S601" s="128"/>
      <c r="T601" s="128"/>
    </row>
    <row r="602" spans="1:20" x14ac:dyDescent="0.25">
      <c r="A602" s="161" t="str">
        <f>'[1]Magic Number Crunch'!A602</f>
        <v>Scribes Pen</v>
      </c>
      <c r="B602" s="162">
        <f>'[1]Magic Number Crunch'!L602</f>
        <v>60</v>
      </c>
      <c r="C602" s="163">
        <f>B602*$N$6*$N$11</f>
        <v>60</v>
      </c>
      <c r="D602" s="161" t="s">
        <v>2242</v>
      </c>
      <c r="E602" s="164">
        <f>_xlfn.FLOOR.MATH(C602,1)</f>
        <v>60</v>
      </c>
      <c r="F602" s="161" t="s">
        <v>2241</v>
      </c>
      <c r="G602" s="164">
        <f>_xlfn.FLOOR.MATH(((C602-E602)*10), 1)</f>
        <v>0</v>
      </c>
      <c r="H602" s="161" t="s">
        <v>2240</v>
      </c>
      <c r="I602" s="164">
        <f>((C602-E602)*10-G602)*10</f>
        <v>0</v>
      </c>
      <c r="J602" s="161" t="s">
        <v>2239</v>
      </c>
      <c r="K602" s="163">
        <f>_xlfn.FLOOR.MATH(C602/'[1]Mark Conv'!$E$5,0.01)</f>
        <v>2.4</v>
      </c>
      <c r="L602" s="128"/>
      <c r="M602" s="128"/>
      <c r="N602" s="128"/>
      <c r="O602" s="128"/>
      <c r="P602" s="128"/>
      <c r="Q602" s="128"/>
      <c r="R602" s="128"/>
      <c r="S602" s="128"/>
      <c r="T602" s="128"/>
    </row>
    <row r="603" spans="1:20" x14ac:dyDescent="0.25">
      <c r="A603" s="161" t="str">
        <f>'[1]Magic Number Crunch'!A601</f>
        <v>Scribe's Pen</v>
      </c>
      <c r="B603" s="162">
        <f>'[1]Magic Number Crunch'!L601</f>
        <v>60</v>
      </c>
      <c r="C603" s="163">
        <f>B603*$N$6*$N$11</f>
        <v>60</v>
      </c>
      <c r="D603" s="161" t="s">
        <v>2242</v>
      </c>
      <c r="E603" s="164">
        <f>_xlfn.FLOOR.MATH(C603,1)</f>
        <v>60</v>
      </c>
      <c r="F603" s="161" t="s">
        <v>2241</v>
      </c>
      <c r="G603" s="164">
        <f>_xlfn.FLOOR.MATH(((C603-E603)*10), 1)</f>
        <v>0</v>
      </c>
      <c r="H603" s="161" t="s">
        <v>2240</v>
      </c>
      <c r="I603" s="164">
        <f>((C603-E603)*10-G603)*10</f>
        <v>0</v>
      </c>
      <c r="J603" s="161" t="s">
        <v>2239</v>
      </c>
      <c r="K603" s="163">
        <f>_xlfn.FLOOR.MATH(C603/'[1]Mark Conv'!$E$5,0.01)</f>
        <v>2.4</v>
      </c>
      <c r="L603" s="128"/>
      <c r="M603" s="128"/>
      <c r="N603" s="128"/>
      <c r="O603" s="128"/>
      <c r="P603" s="128"/>
      <c r="Q603" s="128"/>
      <c r="R603" s="128"/>
      <c r="S603" s="128"/>
      <c r="T603" s="128"/>
    </row>
    <row r="604" spans="1:20" x14ac:dyDescent="0.25">
      <c r="A604" s="161" t="str">
        <f>'[1]Magic Number Crunch'!A603</f>
        <v>Scroll Of Protection</v>
      </c>
      <c r="B604" s="162">
        <f>'[1]Magic Number Crunch'!L603</f>
        <v>1840</v>
      </c>
      <c r="C604" s="163">
        <f>B604*$N$6*$N$11</f>
        <v>1840</v>
      </c>
      <c r="D604" s="161" t="s">
        <v>2242</v>
      </c>
      <c r="E604" s="164">
        <f>_xlfn.FLOOR.MATH(C604,1)</f>
        <v>1840</v>
      </c>
      <c r="F604" s="161" t="s">
        <v>2241</v>
      </c>
      <c r="G604" s="164">
        <f>_xlfn.FLOOR.MATH(((C604-E604)*10), 1)</f>
        <v>0</v>
      </c>
      <c r="H604" s="161" t="s">
        <v>2240</v>
      </c>
      <c r="I604" s="164">
        <f>((C604-E604)*10-G604)*10</f>
        <v>0</v>
      </c>
      <c r="J604" s="161" t="s">
        <v>2239</v>
      </c>
      <c r="K604" s="163">
        <f>_xlfn.FLOOR.MATH(C604/'[1]Mark Conv'!$E$5,0.01)</f>
        <v>73.600000000000009</v>
      </c>
      <c r="L604" s="128"/>
      <c r="M604" s="128"/>
      <c r="N604" s="128"/>
      <c r="O604" s="128"/>
      <c r="P604" s="128"/>
      <c r="Q604" s="128"/>
      <c r="R604" s="128"/>
      <c r="S604" s="128"/>
      <c r="T604" s="128"/>
    </row>
    <row r="605" spans="1:20" x14ac:dyDescent="0.25">
      <c r="A605" s="161" t="str">
        <f>'[1]Magic Number Crunch'!A604</f>
        <v>Scroll of Tarrasque Summoning</v>
      </c>
      <c r="B605" s="162">
        <f>'[1]Magic Number Crunch'!L604</f>
        <v>112500.5</v>
      </c>
      <c r="C605" s="163">
        <f>B605*$N$6*$N$11</f>
        <v>112500.5</v>
      </c>
      <c r="D605" s="161" t="s">
        <v>2242</v>
      </c>
      <c r="E605" s="164">
        <f>_xlfn.FLOOR.MATH(C605,1)</f>
        <v>112500</v>
      </c>
      <c r="F605" s="161" t="s">
        <v>2241</v>
      </c>
      <c r="G605" s="164">
        <f>_xlfn.FLOOR.MATH(((C605-E605)*10), 1)</f>
        <v>5</v>
      </c>
      <c r="H605" s="161" t="s">
        <v>2240</v>
      </c>
      <c r="I605" s="164">
        <f>((C605-E605)*10-G605)*10</f>
        <v>0</v>
      </c>
      <c r="J605" s="161" t="s">
        <v>2239</v>
      </c>
      <c r="K605" s="163">
        <f>_xlfn.FLOOR.MATH(C605/'[1]Mark Conv'!$E$5,0.01)</f>
        <v>4500.0200000000004</v>
      </c>
      <c r="L605" s="128"/>
      <c r="M605" s="128"/>
      <c r="N605" s="128"/>
      <c r="O605" s="128"/>
      <c r="P605" s="128"/>
      <c r="Q605" s="128"/>
      <c r="R605" s="128"/>
      <c r="S605" s="128"/>
      <c r="T605" s="128"/>
    </row>
    <row r="606" spans="1:20" x14ac:dyDescent="0.25">
      <c r="A606" s="161" t="str">
        <f>'[1]Magic Number Crunch'!A605</f>
        <v>Scroll of the Comet</v>
      </c>
      <c r="B606" s="162">
        <f>'[1]Magic Number Crunch'!L605</f>
        <v>112500.5</v>
      </c>
      <c r="C606" s="163">
        <f>B606*$N$6*$N$11</f>
        <v>112500.5</v>
      </c>
      <c r="D606" s="161" t="s">
        <v>2242</v>
      </c>
      <c r="E606" s="164">
        <f>_xlfn.FLOOR.MATH(C606,1)</f>
        <v>112500</v>
      </c>
      <c r="F606" s="161" t="s">
        <v>2241</v>
      </c>
      <c r="G606" s="164">
        <f>_xlfn.FLOOR.MATH(((C606-E606)*10), 1)</f>
        <v>5</v>
      </c>
      <c r="H606" s="161" t="s">
        <v>2240</v>
      </c>
      <c r="I606" s="164">
        <f>((C606-E606)*10-G606)*10</f>
        <v>0</v>
      </c>
      <c r="J606" s="161" t="s">
        <v>2239</v>
      </c>
      <c r="K606" s="163">
        <f>_xlfn.FLOOR.MATH(C606/'[1]Mark Conv'!$E$5,0.01)</f>
        <v>4500.0200000000004</v>
      </c>
      <c r="L606" s="128"/>
      <c r="M606" s="128"/>
      <c r="N606" s="128"/>
      <c r="O606" s="128"/>
      <c r="P606" s="128"/>
      <c r="Q606" s="128"/>
      <c r="R606" s="128"/>
      <c r="S606" s="128"/>
      <c r="T606" s="128"/>
    </row>
    <row r="607" spans="1:20" x14ac:dyDescent="0.25">
      <c r="A607" s="161" t="str">
        <f>'[1]Magic Number Crunch'!A606</f>
        <v>Seeker Dart</v>
      </c>
      <c r="B607" s="162">
        <f>'[1]Magic Number Crunch'!L606</f>
        <v>212.625</v>
      </c>
      <c r="C607" s="163">
        <f>B607*$N$6*$N$11</f>
        <v>212.625</v>
      </c>
      <c r="D607" s="161" t="s">
        <v>2242</v>
      </c>
      <c r="E607" s="164">
        <f>_xlfn.FLOOR.MATH(C607,1)</f>
        <v>212</v>
      </c>
      <c r="F607" s="161" t="s">
        <v>2241</v>
      </c>
      <c r="G607" s="164">
        <f>_xlfn.FLOOR.MATH(((C607-E607)*10), 1)</f>
        <v>6</v>
      </c>
      <c r="H607" s="161" t="s">
        <v>2240</v>
      </c>
      <c r="I607" s="164">
        <f>((C607-E607)*10-G607)*10</f>
        <v>2.5</v>
      </c>
      <c r="J607" s="161" t="s">
        <v>2239</v>
      </c>
      <c r="K607" s="163">
        <f>_xlfn.FLOOR.MATH(C607/'[1]Mark Conv'!$E$5,0.01)</f>
        <v>8.5</v>
      </c>
      <c r="L607" s="128"/>
      <c r="M607" s="128"/>
      <c r="N607" s="128"/>
      <c r="O607" s="128"/>
      <c r="P607" s="128"/>
      <c r="Q607" s="128"/>
      <c r="R607" s="128"/>
      <c r="S607" s="128"/>
      <c r="T607" s="128"/>
    </row>
    <row r="608" spans="1:20" x14ac:dyDescent="0.25">
      <c r="A608" s="161" t="str">
        <f>'[1]Magic Number Crunch'!A607</f>
        <v>Sekolahian Worshiping Statuette</v>
      </c>
      <c r="B608" s="162">
        <f>'[1]Magic Number Crunch'!L607</f>
        <v>55</v>
      </c>
      <c r="C608" s="163">
        <f>B608*$N$6*$N$11</f>
        <v>55</v>
      </c>
      <c r="D608" s="161" t="s">
        <v>2242</v>
      </c>
      <c r="E608" s="164">
        <f>_xlfn.FLOOR.MATH(C608,1)</f>
        <v>55</v>
      </c>
      <c r="F608" s="161" t="s">
        <v>2241</v>
      </c>
      <c r="G608" s="164">
        <f>_xlfn.FLOOR.MATH(((C608-E608)*10), 1)</f>
        <v>0</v>
      </c>
      <c r="H608" s="161" t="s">
        <v>2240</v>
      </c>
      <c r="I608" s="164">
        <f>((C608-E608)*10-G608)*10</f>
        <v>0</v>
      </c>
      <c r="J608" s="161" t="s">
        <v>2239</v>
      </c>
      <c r="K608" s="163">
        <f>_xlfn.FLOOR.MATH(C608/'[1]Mark Conv'!$E$5,0.01)</f>
        <v>2.2000000000000002</v>
      </c>
      <c r="L608" s="128"/>
      <c r="M608" s="128"/>
      <c r="N608" s="128"/>
      <c r="O608" s="128"/>
      <c r="P608" s="128"/>
      <c r="Q608" s="128"/>
      <c r="R608" s="128"/>
      <c r="S608" s="128"/>
      <c r="T608" s="128"/>
    </row>
    <row r="609" spans="1:20" x14ac:dyDescent="0.25">
      <c r="A609" s="161" t="str">
        <f>'[1]Magic Number Crunch'!A608</f>
        <v>Sending Stone</v>
      </c>
      <c r="B609" s="162">
        <f>'[1]Magic Number Crunch'!L608</f>
        <v>412.625</v>
      </c>
      <c r="C609" s="163">
        <f>B609*$N$6*$N$11</f>
        <v>412.625</v>
      </c>
      <c r="D609" s="161" t="s">
        <v>2242</v>
      </c>
      <c r="E609" s="164">
        <f>_xlfn.FLOOR.MATH(C609,1)</f>
        <v>412</v>
      </c>
      <c r="F609" s="161" t="s">
        <v>2241</v>
      </c>
      <c r="G609" s="164">
        <f>_xlfn.FLOOR.MATH(((C609-E609)*10), 1)</f>
        <v>6</v>
      </c>
      <c r="H609" s="161" t="s">
        <v>2240</v>
      </c>
      <c r="I609" s="164">
        <f>((C609-E609)*10-G609)*10</f>
        <v>2.5</v>
      </c>
      <c r="J609" s="161" t="s">
        <v>2239</v>
      </c>
      <c r="K609" s="163">
        <f>_xlfn.FLOOR.MATH(C609/'[1]Mark Conv'!$E$5,0.01)</f>
        <v>16.5</v>
      </c>
      <c r="L609" s="128"/>
      <c r="M609" s="128"/>
      <c r="N609" s="128"/>
      <c r="O609" s="128"/>
      <c r="P609" s="128"/>
      <c r="Q609" s="128"/>
      <c r="R609" s="128"/>
      <c r="S609" s="128"/>
      <c r="T609" s="128"/>
    </row>
    <row r="610" spans="1:20" x14ac:dyDescent="0.25">
      <c r="A610" s="161" t="str">
        <f>'[1]Magic Number Crunch'!A609</f>
        <v>Sending Stones</v>
      </c>
      <c r="B610" s="162">
        <f>'[1]Magic Number Crunch'!L609</f>
        <v>1250</v>
      </c>
      <c r="C610" s="163">
        <f>B610*$N$6*$N$11</f>
        <v>1250</v>
      </c>
      <c r="D610" s="161" t="s">
        <v>2242</v>
      </c>
      <c r="E610" s="164">
        <f>_xlfn.FLOOR.MATH(C610,1)</f>
        <v>1250</v>
      </c>
      <c r="F610" s="161" t="s">
        <v>2241</v>
      </c>
      <c r="G610" s="164">
        <f>_xlfn.FLOOR.MATH(((C610-E610)*10), 1)</f>
        <v>0</v>
      </c>
      <c r="H610" s="161" t="s">
        <v>2240</v>
      </c>
      <c r="I610" s="164">
        <f>((C610-E610)*10-G610)*10</f>
        <v>0</v>
      </c>
      <c r="J610" s="161" t="s">
        <v>2239</v>
      </c>
      <c r="K610" s="163">
        <f>_xlfn.FLOOR.MATH(C610/'[1]Mark Conv'!$E$5,0.01)</f>
        <v>50</v>
      </c>
      <c r="L610" s="128"/>
      <c r="M610" s="128"/>
      <c r="N610" s="128"/>
      <c r="O610" s="128"/>
      <c r="P610" s="128"/>
      <c r="Q610" s="128"/>
      <c r="R610" s="128"/>
      <c r="S610" s="128"/>
      <c r="T610" s="128"/>
    </row>
    <row r="611" spans="1:20" x14ac:dyDescent="0.25">
      <c r="A611" s="161" t="str">
        <f>'[1]Magic Number Crunch'!A610</f>
        <v>Sentinel Shield</v>
      </c>
      <c r="B611" s="162">
        <f>'[1]Magic Number Crunch'!L610</f>
        <v>10150</v>
      </c>
      <c r="C611" s="163">
        <f>B611*$N$6*$N$11</f>
        <v>10150</v>
      </c>
      <c r="D611" s="161" t="s">
        <v>2242</v>
      </c>
      <c r="E611" s="164">
        <f>_xlfn.FLOOR.MATH(C611,1)</f>
        <v>10150</v>
      </c>
      <c r="F611" s="161" t="s">
        <v>2241</v>
      </c>
      <c r="G611" s="164">
        <f>_xlfn.FLOOR.MATH(((C611-E611)*10), 1)</f>
        <v>0</v>
      </c>
      <c r="H611" s="161" t="s">
        <v>2240</v>
      </c>
      <c r="I611" s="164">
        <f>((C611-E611)*10-G611)*10</f>
        <v>0</v>
      </c>
      <c r="J611" s="161" t="s">
        <v>2239</v>
      </c>
      <c r="K611" s="163">
        <f>_xlfn.FLOOR.MATH(C611/'[1]Mark Conv'!$E$5,0.01)</f>
        <v>406</v>
      </c>
      <c r="L611" s="128"/>
      <c r="M611" s="128"/>
      <c r="N611" s="128"/>
      <c r="O611" s="128"/>
      <c r="P611" s="128"/>
      <c r="Q611" s="128"/>
      <c r="R611" s="128"/>
      <c r="S611" s="128"/>
      <c r="T611" s="128"/>
    </row>
    <row r="612" spans="1:20" x14ac:dyDescent="0.25">
      <c r="A612" s="161" t="str">
        <f>'[1]Magic Number Crunch'!A611</f>
        <v>Shadowfell Brand Tattoo</v>
      </c>
      <c r="B612" s="162">
        <f>'[1]Magic Number Crunch'!L611</f>
        <v>6875.25</v>
      </c>
      <c r="C612" s="163">
        <f>B612*$N$6*$N$11</f>
        <v>6875.25</v>
      </c>
      <c r="D612" s="161" t="s">
        <v>2242</v>
      </c>
      <c r="E612" s="164">
        <f>_xlfn.FLOOR.MATH(C612,1)</f>
        <v>6875</v>
      </c>
      <c r="F612" s="161" t="s">
        <v>2241</v>
      </c>
      <c r="G612" s="164">
        <f>_xlfn.FLOOR.MATH(((C612-E612)*10), 1)</f>
        <v>2</v>
      </c>
      <c r="H612" s="161" t="s">
        <v>2240</v>
      </c>
      <c r="I612" s="164">
        <f>((C612-E612)*10-G612)*10</f>
        <v>5</v>
      </c>
      <c r="J612" s="161" t="s">
        <v>2239</v>
      </c>
      <c r="K612" s="163">
        <f>_xlfn.FLOOR.MATH(C612/'[1]Mark Conv'!$E$5,0.01)</f>
        <v>275.01</v>
      </c>
      <c r="L612" s="128"/>
      <c r="M612" s="128"/>
      <c r="N612" s="128"/>
      <c r="O612" s="128"/>
      <c r="P612" s="128"/>
      <c r="Q612" s="128"/>
      <c r="R612" s="128"/>
      <c r="S612" s="128"/>
      <c r="T612" s="128"/>
    </row>
    <row r="613" spans="1:20" x14ac:dyDescent="0.25">
      <c r="A613" s="161" t="str">
        <f>'[1]Magic Number Crunch'!A612</f>
        <v>Shadowfell Shard</v>
      </c>
      <c r="B613" s="162">
        <f>'[1]Magic Number Crunch'!L612</f>
        <v>6875.25</v>
      </c>
      <c r="C613" s="163">
        <f>B613*$N$6*$N$11</f>
        <v>6875.25</v>
      </c>
      <c r="D613" s="161" t="s">
        <v>2242</v>
      </c>
      <c r="E613" s="164">
        <f>_xlfn.FLOOR.MATH(C613,1)</f>
        <v>6875</v>
      </c>
      <c r="F613" s="161" t="s">
        <v>2241</v>
      </c>
      <c r="G613" s="164">
        <f>_xlfn.FLOOR.MATH(((C613-E613)*10), 1)</f>
        <v>2</v>
      </c>
      <c r="H613" s="161" t="s">
        <v>2240</v>
      </c>
      <c r="I613" s="164">
        <f>((C613-E613)*10-G613)*10</f>
        <v>5</v>
      </c>
      <c r="J613" s="161" t="s">
        <v>2239</v>
      </c>
      <c r="K613" s="163">
        <f>_xlfn.FLOOR.MATH(C613/'[1]Mark Conv'!$E$5,0.01)</f>
        <v>275.01</v>
      </c>
      <c r="L613" s="128"/>
      <c r="M613" s="128"/>
      <c r="N613" s="128"/>
      <c r="O613" s="128"/>
      <c r="P613" s="128"/>
      <c r="Q613" s="128"/>
      <c r="R613" s="128"/>
      <c r="S613" s="128"/>
      <c r="T613" s="128"/>
    </row>
    <row r="614" spans="1:20" x14ac:dyDescent="0.25">
      <c r="A614" s="161" t="str">
        <f>'[1]Magic Number Crunch'!A613</f>
        <v>Shard Of The Ise Rune</v>
      </c>
      <c r="B614" s="162">
        <f>'[1]Magic Number Crunch'!L613</f>
        <v>20125.125</v>
      </c>
      <c r="C614" s="163">
        <f>B614*$N$6*$N$11</f>
        <v>20125.125</v>
      </c>
      <c r="D614" s="161" t="s">
        <v>2242</v>
      </c>
      <c r="E614" s="164">
        <f>_xlfn.FLOOR.MATH(C614,1)</f>
        <v>20125</v>
      </c>
      <c r="F614" s="161" t="s">
        <v>2241</v>
      </c>
      <c r="G614" s="164">
        <f>_xlfn.FLOOR.MATH(((C614-E614)*10), 1)</f>
        <v>1</v>
      </c>
      <c r="H614" s="161" t="s">
        <v>2240</v>
      </c>
      <c r="I614" s="164">
        <f>((C614-E614)*10-G614)*10</f>
        <v>2.5</v>
      </c>
      <c r="J614" s="161" t="s">
        <v>2239</v>
      </c>
      <c r="K614" s="163">
        <f>_xlfn.FLOOR.MATH(C614/'[1]Mark Conv'!$E$5,0.01)</f>
        <v>805</v>
      </c>
      <c r="L614" s="128"/>
      <c r="M614" s="128"/>
      <c r="N614" s="128"/>
      <c r="O614" s="128"/>
      <c r="P614" s="128"/>
      <c r="Q614" s="128"/>
      <c r="R614" s="128"/>
      <c r="S614" s="128"/>
      <c r="T614" s="128"/>
    </row>
    <row r="615" spans="1:20" x14ac:dyDescent="0.25">
      <c r="A615" s="161" t="str">
        <f>'[1]Magic Number Crunch'!A614</f>
        <v>Shatterspike (longsword)</v>
      </c>
      <c r="B615" s="162">
        <f>'[1]Magic Number Crunch'!L614</f>
        <v>437.625</v>
      </c>
      <c r="C615" s="163">
        <f>B615*$N$6*$N$11</f>
        <v>437.625</v>
      </c>
      <c r="D615" s="161" t="s">
        <v>2242</v>
      </c>
      <c r="E615" s="164">
        <f>_xlfn.FLOOR.MATH(C615,1)</f>
        <v>437</v>
      </c>
      <c r="F615" s="161" t="s">
        <v>2241</v>
      </c>
      <c r="G615" s="164">
        <f>_xlfn.FLOOR.MATH(((C615-E615)*10), 1)</f>
        <v>6</v>
      </c>
      <c r="H615" s="161" t="s">
        <v>2240</v>
      </c>
      <c r="I615" s="164">
        <f>((C615-E615)*10-G615)*10</f>
        <v>2.5</v>
      </c>
      <c r="J615" s="161" t="s">
        <v>2239</v>
      </c>
      <c r="K615" s="163">
        <f>_xlfn.FLOOR.MATH(C615/'[1]Mark Conv'!$E$5,0.01)</f>
        <v>17.5</v>
      </c>
      <c r="L615" s="128"/>
      <c r="M615" s="128"/>
      <c r="N615" s="128"/>
      <c r="O615" s="128"/>
      <c r="P615" s="128"/>
      <c r="Q615" s="128"/>
      <c r="R615" s="128"/>
      <c r="S615" s="128"/>
      <c r="T615" s="128"/>
    </row>
    <row r="616" spans="1:20" x14ac:dyDescent="0.25">
      <c r="A616" s="161" t="str">
        <f>'[1]Magic Number Crunch'!A615</f>
        <v>Shavaran Birch Focus</v>
      </c>
      <c r="B616" s="162">
        <f>'[1]Magic Number Crunch'!L615</f>
        <v>60</v>
      </c>
      <c r="C616" s="163">
        <f>B616*$N$6*$N$11</f>
        <v>60</v>
      </c>
      <c r="D616" s="161" t="s">
        <v>2242</v>
      </c>
      <c r="E616" s="164">
        <f>_xlfn.FLOOR.MATH(C616,1)</f>
        <v>60</v>
      </c>
      <c r="F616" s="161" t="s">
        <v>2241</v>
      </c>
      <c r="G616" s="164">
        <f>_xlfn.FLOOR.MATH(((C616-E616)*10), 1)</f>
        <v>0</v>
      </c>
      <c r="H616" s="161" t="s">
        <v>2240</v>
      </c>
      <c r="I616" s="164">
        <f>((C616-E616)*10-G616)*10</f>
        <v>0</v>
      </c>
      <c r="J616" s="161" t="s">
        <v>2239</v>
      </c>
      <c r="K616" s="163">
        <f>_xlfn.FLOOR.MATH(C616/'[1]Mark Conv'!$E$5,0.01)</f>
        <v>2.4</v>
      </c>
      <c r="L616" s="128"/>
      <c r="M616" s="128"/>
      <c r="N616" s="128"/>
      <c r="O616" s="128"/>
      <c r="P616" s="128"/>
      <c r="Q616" s="128"/>
      <c r="R616" s="128"/>
      <c r="S616" s="128"/>
      <c r="T616" s="128"/>
    </row>
    <row r="617" spans="1:20" x14ac:dyDescent="0.25">
      <c r="A617" s="161" t="str">
        <f>'[1]Magic Number Crunch'!A616</f>
        <v>Shavarran Birch Focus</v>
      </c>
      <c r="B617" s="162">
        <f>'[1]Magic Number Crunch'!L616</f>
        <v>60</v>
      </c>
      <c r="C617" s="163">
        <f>B617*$N$6*$N$11</f>
        <v>60</v>
      </c>
      <c r="D617" s="161" t="s">
        <v>2242</v>
      </c>
      <c r="E617" s="164">
        <f>_xlfn.FLOOR.MATH(C617,1)</f>
        <v>60</v>
      </c>
      <c r="F617" s="161" t="s">
        <v>2241</v>
      </c>
      <c r="G617" s="164">
        <f>_xlfn.FLOOR.MATH(((C617-E617)*10), 1)</f>
        <v>0</v>
      </c>
      <c r="H617" s="161" t="s">
        <v>2240</v>
      </c>
      <c r="I617" s="164">
        <f>((C617-E617)*10-G617)*10</f>
        <v>0</v>
      </c>
      <c r="J617" s="161" t="s">
        <v>2239</v>
      </c>
      <c r="K617" s="163">
        <f>_xlfn.FLOOR.MATH(C617/'[1]Mark Conv'!$E$5,0.01)</f>
        <v>2.4</v>
      </c>
      <c r="L617" s="128"/>
      <c r="M617" s="128"/>
      <c r="N617" s="128"/>
      <c r="O617" s="128"/>
      <c r="P617" s="128"/>
      <c r="Q617" s="128"/>
      <c r="R617" s="128"/>
      <c r="S617" s="128"/>
      <c r="T617" s="128"/>
    </row>
    <row r="618" spans="1:20" x14ac:dyDescent="0.25">
      <c r="A618" s="161" t="str">
        <f>'[1]Magic Number Crunch'!A617</f>
        <v>Shield Of Expression</v>
      </c>
      <c r="B618" s="162">
        <f>'[1]Magic Number Crunch'!L617</f>
        <v>55</v>
      </c>
      <c r="C618" s="163">
        <f>B618*$N$6*$N$11</f>
        <v>55</v>
      </c>
      <c r="D618" s="161" t="s">
        <v>2242</v>
      </c>
      <c r="E618" s="164">
        <f>_xlfn.FLOOR.MATH(C618,1)</f>
        <v>55</v>
      </c>
      <c r="F618" s="161" t="s">
        <v>2241</v>
      </c>
      <c r="G618" s="164">
        <f>_xlfn.FLOOR.MATH(((C618-E618)*10), 1)</f>
        <v>0</v>
      </c>
      <c r="H618" s="161" t="s">
        <v>2240</v>
      </c>
      <c r="I618" s="164">
        <f>((C618-E618)*10-G618)*10</f>
        <v>0</v>
      </c>
      <c r="J618" s="161" t="s">
        <v>2239</v>
      </c>
      <c r="K618" s="163">
        <f>_xlfn.FLOOR.MATH(C618/'[1]Mark Conv'!$E$5,0.01)</f>
        <v>2.2000000000000002</v>
      </c>
      <c r="L618" s="128"/>
      <c r="M618" s="128"/>
      <c r="N618" s="128"/>
      <c r="O618" s="128"/>
      <c r="P618" s="128"/>
      <c r="Q618" s="128"/>
      <c r="R618" s="128"/>
      <c r="S618" s="128"/>
      <c r="T618" s="128"/>
    </row>
    <row r="619" spans="1:20" x14ac:dyDescent="0.25">
      <c r="A619" s="161" t="str">
        <f>'[1]Magic Number Crunch'!A618</f>
        <v>Shield Of Far Sight</v>
      </c>
      <c r="B619" s="162">
        <f>'[1]Magic Number Crunch'!L618</f>
        <v>6875.25</v>
      </c>
      <c r="C619" s="163">
        <f>B619*$N$6*$N$11</f>
        <v>6875.25</v>
      </c>
      <c r="D619" s="161" t="s">
        <v>2242</v>
      </c>
      <c r="E619" s="164">
        <f>_xlfn.FLOOR.MATH(C619,1)</f>
        <v>6875</v>
      </c>
      <c r="F619" s="161" t="s">
        <v>2241</v>
      </c>
      <c r="G619" s="164">
        <f>_xlfn.FLOOR.MATH(((C619-E619)*10), 1)</f>
        <v>2</v>
      </c>
      <c r="H619" s="161" t="s">
        <v>2240</v>
      </c>
      <c r="I619" s="164">
        <f>((C619-E619)*10-G619)*10</f>
        <v>5</v>
      </c>
      <c r="J619" s="161" t="s">
        <v>2239</v>
      </c>
      <c r="K619" s="163">
        <f>_xlfn.FLOOR.MATH(C619/'[1]Mark Conv'!$E$5,0.01)</f>
        <v>275.01</v>
      </c>
      <c r="L619" s="128"/>
      <c r="M619" s="128"/>
      <c r="N619" s="128"/>
      <c r="O619" s="128"/>
      <c r="P619" s="128"/>
      <c r="Q619" s="128"/>
      <c r="R619" s="128"/>
      <c r="S619" s="128"/>
      <c r="T619" s="128"/>
    </row>
    <row r="620" spans="1:20" x14ac:dyDescent="0.25">
      <c r="A620" s="161" t="str">
        <f>'[1]Magic Number Crunch'!A619</f>
        <v>Shield Of Missile Attraction</v>
      </c>
      <c r="B620" s="162">
        <f>'[1]Magic Number Crunch'!L619</f>
        <v>3500</v>
      </c>
      <c r="C620" s="163">
        <f>B620*$N$6*$N$11</f>
        <v>3500</v>
      </c>
      <c r="D620" s="161" t="s">
        <v>2242</v>
      </c>
      <c r="E620" s="164">
        <f>_xlfn.FLOOR.MATH(C620,1)</f>
        <v>3500</v>
      </c>
      <c r="F620" s="161" t="s">
        <v>2241</v>
      </c>
      <c r="G620" s="164">
        <f>_xlfn.FLOOR.MATH(((C620-E620)*10), 1)</f>
        <v>0</v>
      </c>
      <c r="H620" s="161" t="s">
        <v>2240</v>
      </c>
      <c r="I620" s="164">
        <f>((C620-E620)*10-G620)*10</f>
        <v>0</v>
      </c>
      <c r="J620" s="161" t="s">
        <v>2239</v>
      </c>
      <c r="K620" s="163">
        <f>_xlfn.FLOOR.MATH(C620/'[1]Mark Conv'!$E$5,0.01)</f>
        <v>140</v>
      </c>
      <c r="L620" s="128"/>
      <c r="M620" s="128"/>
      <c r="N620" s="128"/>
      <c r="O620" s="128"/>
      <c r="P620" s="128"/>
      <c r="Q620" s="128"/>
      <c r="R620" s="128"/>
      <c r="S620" s="128"/>
      <c r="T620" s="128"/>
    </row>
    <row r="621" spans="1:20" x14ac:dyDescent="0.25">
      <c r="A621" s="161" t="str">
        <f>'[1]Magic Number Crunch'!A620</f>
        <v>Shield Of The Hidden Lord</v>
      </c>
      <c r="B621" s="162">
        <f>'[1]Magic Number Crunch'!L620</f>
        <v>99250.25</v>
      </c>
      <c r="C621" s="163">
        <f>B621*$N$6*$N$11</f>
        <v>99250.25</v>
      </c>
      <c r="D621" s="161" t="s">
        <v>2242</v>
      </c>
      <c r="E621" s="164">
        <f>_xlfn.FLOOR.MATH(C621,1)</f>
        <v>99250</v>
      </c>
      <c r="F621" s="161" t="s">
        <v>2241</v>
      </c>
      <c r="G621" s="164">
        <f>_xlfn.FLOOR.MATH(((C621-E621)*10), 1)</f>
        <v>2</v>
      </c>
      <c r="H621" s="161" t="s">
        <v>2240</v>
      </c>
      <c r="I621" s="164">
        <f>((C621-E621)*10-G621)*10</f>
        <v>5</v>
      </c>
      <c r="J621" s="161" t="s">
        <v>2239</v>
      </c>
      <c r="K621" s="163">
        <f>_xlfn.FLOOR.MATH(C621/'[1]Mark Conv'!$E$5,0.01)</f>
        <v>3970.01</v>
      </c>
      <c r="L621" s="128"/>
      <c r="M621" s="128"/>
      <c r="N621" s="128"/>
      <c r="O621" s="128"/>
      <c r="P621" s="128"/>
      <c r="Q621" s="128"/>
      <c r="R621" s="128"/>
      <c r="S621" s="128"/>
      <c r="T621" s="128"/>
    </row>
    <row r="622" spans="1:20" x14ac:dyDescent="0.25">
      <c r="A622" s="161" t="str">
        <f>'[1]Magic Number Crunch'!A621</f>
        <v>Shield Of The Uven Rune</v>
      </c>
      <c r="B622" s="162">
        <f>'[1]Magic Number Crunch'!L621</f>
        <v>31250.25</v>
      </c>
      <c r="C622" s="163">
        <f>B622*$N$6*$N$11</f>
        <v>31250.25</v>
      </c>
      <c r="D622" s="161" t="s">
        <v>2242</v>
      </c>
      <c r="E622" s="164">
        <f>_xlfn.FLOOR.MATH(C622,1)</f>
        <v>31250</v>
      </c>
      <c r="F622" s="161" t="s">
        <v>2241</v>
      </c>
      <c r="G622" s="164">
        <f>_xlfn.FLOOR.MATH(((C622-E622)*10), 1)</f>
        <v>2</v>
      </c>
      <c r="H622" s="161" t="s">
        <v>2240</v>
      </c>
      <c r="I622" s="164">
        <f>((C622-E622)*10-G622)*10</f>
        <v>5</v>
      </c>
      <c r="J622" s="161" t="s">
        <v>2239</v>
      </c>
      <c r="K622" s="163">
        <f>_xlfn.FLOOR.MATH(C622/'[1]Mark Conv'!$E$5,0.01)</f>
        <v>1250.01</v>
      </c>
      <c r="L622" s="128"/>
      <c r="M622" s="128"/>
      <c r="N622" s="128"/>
      <c r="O622" s="128"/>
      <c r="P622" s="128"/>
      <c r="Q622" s="128"/>
      <c r="R622" s="128"/>
      <c r="S622" s="128"/>
      <c r="T622" s="128"/>
    </row>
    <row r="623" spans="1:20" x14ac:dyDescent="0.25">
      <c r="A623" s="161" t="str">
        <f>'[1]Magic Number Crunch'!A622</f>
        <v>Shield, +1</v>
      </c>
      <c r="B623" s="162">
        <f>'[1]Magic Number Crunch'!L622</f>
        <v>975</v>
      </c>
      <c r="C623" s="163">
        <f>B623*$N$6*$N$11</f>
        <v>975</v>
      </c>
      <c r="D623" s="161" t="s">
        <v>2242</v>
      </c>
      <c r="E623" s="164">
        <f>_xlfn.FLOOR.MATH(C623,1)</f>
        <v>975</v>
      </c>
      <c r="F623" s="161" t="s">
        <v>2241</v>
      </c>
      <c r="G623" s="164">
        <f>_xlfn.FLOOR.MATH(((C623-E623)*10), 1)</f>
        <v>0</v>
      </c>
      <c r="H623" s="161" t="s">
        <v>2240</v>
      </c>
      <c r="I623" s="164">
        <f>((C623-E623)*10-G623)*10</f>
        <v>0</v>
      </c>
      <c r="J623" s="161" t="s">
        <v>2239</v>
      </c>
      <c r="K623" s="163">
        <f>_xlfn.FLOOR.MATH(C623/'[1]Mark Conv'!$E$5,0.01)</f>
        <v>39</v>
      </c>
      <c r="L623" s="128"/>
      <c r="M623" s="128"/>
      <c r="N623" s="128"/>
      <c r="O623" s="128"/>
      <c r="P623" s="128"/>
      <c r="Q623" s="128"/>
      <c r="R623" s="128"/>
      <c r="S623" s="128"/>
      <c r="T623" s="128"/>
    </row>
    <row r="624" spans="1:20" x14ac:dyDescent="0.25">
      <c r="A624" s="161" t="str">
        <f>'[1]Magic Number Crunch'!A623</f>
        <v>Shield, +2</v>
      </c>
      <c r="B624" s="162">
        <f>'[1]Magic Number Crunch'!L623</f>
        <v>5000</v>
      </c>
      <c r="C624" s="163">
        <f>B624*$N$6*$N$11</f>
        <v>5000</v>
      </c>
      <c r="D624" s="161" t="s">
        <v>2242</v>
      </c>
      <c r="E624" s="164">
        <f>_xlfn.FLOOR.MATH(C624,1)</f>
        <v>5000</v>
      </c>
      <c r="F624" s="161" t="s">
        <v>2241</v>
      </c>
      <c r="G624" s="164">
        <f>_xlfn.FLOOR.MATH(((C624-E624)*10), 1)</f>
        <v>0</v>
      </c>
      <c r="H624" s="161" t="s">
        <v>2240</v>
      </c>
      <c r="I624" s="164">
        <f>((C624-E624)*10-G624)*10</f>
        <v>0</v>
      </c>
      <c r="J624" s="161" t="s">
        <v>2239</v>
      </c>
      <c r="K624" s="163">
        <f>_xlfn.FLOOR.MATH(C624/'[1]Mark Conv'!$E$5,0.01)</f>
        <v>200</v>
      </c>
      <c r="L624" s="128"/>
      <c r="M624" s="128"/>
      <c r="N624" s="128"/>
      <c r="O624" s="128"/>
      <c r="P624" s="128"/>
      <c r="Q624" s="128"/>
      <c r="R624" s="128"/>
      <c r="S624" s="128"/>
      <c r="T624" s="128"/>
    </row>
    <row r="625" spans="1:20" x14ac:dyDescent="0.25">
      <c r="A625" s="161" t="str">
        <f>'[1]Magic Number Crunch'!A624</f>
        <v>Shield, +3</v>
      </c>
      <c r="B625" s="162">
        <f>'[1]Magic Number Crunch'!L624</f>
        <v>23000</v>
      </c>
      <c r="C625" s="163">
        <f>B625*$N$6*$N$11</f>
        <v>23000</v>
      </c>
      <c r="D625" s="161" t="s">
        <v>2242</v>
      </c>
      <c r="E625" s="164">
        <f>_xlfn.FLOOR.MATH(C625,1)</f>
        <v>23000</v>
      </c>
      <c r="F625" s="161" t="s">
        <v>2241</v>
      </c>
      <c r="G625" s="164">
        <f>_xlfn.FLOOR.MATH(((C625-E625)*10), 1)</f>
        <v>0</v>
      </c>
      <c r="H625" s="161" t="s">
        <v>2240</v>
      </c>
      <c r="I625" s="164">
        <f>((C625-E625)*10-G625)*10</f>
        <v>0</v>
      </c>
      <c r="J625" s="161" t="s">
        <v>2239</v>
      </c>
      <c r="K625" s="163">
        <f>_xlfn.FLOOR.MATH(C625/'[1]Mark Conv'!$E$5,0.01)</f>
        <v>920</v>
      </c>
      <c r="L625" s="128"/>
      <c r="M625" s="128"/>
      <c r="N625" s="128"/>
      <c r="O625" s="128"/>
      <c r="P625" s="128"/>
      <c r="Q625" s="128"/>
      <c r="R625" s="128"/>
      <c r="S625" s="128"/>
      <c r="T625" s="128"/>
    </row>
    <row r="626" spans="1:20" x14ac:dyDescent="0.25">
      <c r="A626" s="161" t="str">
        <f>'[1]Magic Number Crunch'!A625</f>
        <v>Shiftweave</v>
      </c>
      <c r="B626" s="162">
        <f>'[1]Magic Number Crunch'!L625</f>
        <v>80</v>
      </c>
      <c r="C626" s="163">
        <f>B626*$N$6*$N$11</f>
        <v>80</v>
      </c>
      <c r="D626" s="161" t="s">
        <v>2242</v>
      </c>
      <c r="E626" s="164">
        <f>_xlfn.FLOOR.MATH(C626,1)</f>
        <v>80</v>
      </c>
      <c r="F626" s="161" t="s">
        <v>2241</v>
      </c>
      <c r="G626" s="164">
        <f>_xlfn.FLOOR.MATH(((C626-E626)*10), 1)</f>
        <v>0</v>
      </c>
      <c r="H626" s="161" t="s">
        <v>2240</v>
      </c>
      <c r="I626" s="164">
        <f>((C626-E626)*10-G626)*10</f>
        <v>0</v>
      </c>
      <c r="J626" s="161" t="s">
        <v>2239</v>
      </c>
      <c r="K626" s="163">
        <f>_xlfn.FLOOR.MATH(C626/'[1]Mark Conv'!$E$5,0.01)</f>
        <v>3.2</v>
      </c>
      <c r="L626" s="128"/>
      <c r="M626" s="128"/>
      <c r="N626" s="128"/>
      <c r="O626" s="128"/>
      <c r="P626" s="128"/>
      <c r="Q626" s="128"/>
      <c r="R626" s="128"/>
      <c r="S626" s="128"/>
      <c r="T626" s="128"/>
    </row>
    <row r="627" spans="1:20" x14ac:dyDescent="0.25">
      <c r="A627" s="161" t="str">
        <f>'[1]Magic Number Crunch'!A626</f>
        <v>Shiftweave</v>
      </c>
      <c r="B627" s="162">
        <f>'[1]Magic Number Crunch'!L626</f>
        <v>80</v>
      </c>
      <c r="C627" s="163">
        <f>B627*$N$6*$N$11</f>
        <v>80</v>
      </c>
      <c r="D627" s="161" t="s">
        <v>2242</v>
      </c>
      <c r="E627" s="164">
        <f>_xlfn.FLOOR.MATH(C627,1)</f>
        <v>80</v>
      </c>
      <c r="F627" s="161" t="s">
        <v>2241</v>
      </c>
      <c r="G627" s="164">
        <f>_xlfn.FLOOR.MATH(((C627-E627)*10), 1)</f>
        <v>0</v>
      </c>
      <c r="H627" s="161" t="s">
        <v>2240</v>
      </c>
      <c r="I627" s="164">
        <f>((C627-E627)*10-G627)*10</f>
        <v>0</v>
      </c>
      <c r="J627" s="161" t="s">
        <v>2239</v>
      </c>
      <c r="K627" s="163">
        <f>_xlfn.FLOOR.MATH(C627/'[1]Mark Conv'!$E$5,0.01)</f>
        <v>3.2</v>
      </c>
      <c r="L627" s="128"/>
      <c r="M627" s="128"/>
      <c r="N627" s="128"/>
      <c r="O627" s="128"/>
      <c r="P627" s="128"/>
      <c r="Q627" s="128"/>
      <c r="R627" s="128"/>
      <c r="S627" s="128"/>
      <c r="T627" s="128"/>
    </row>
    <row r="628" spans="1:20" x14ac:dyDescent="0.25">
      <c r="A628" s="161" t="str">
        <f>'[1]Magic Number Crunch'!A627</f>
        <v>Siren Song Lyre</v>
      </c>
      <c r="B628" s="162">
        <f>'[1]Magic Number Crunch'!L627</f>
        <v>3762.625</v>
      </c>
      <c r="C628" s="163">
        <f>B628*$N$6*$N$11</f>
        <v>3762.625</v>
      </c>
      <c r="D628" s="161" t="s">
        <v>2242</v>
      </c>
      <c r="E628" s="164">
        <f>_xlfn.FLOOR.MATH(C628,1)</f>
        <v>3762</v>
      </c>
      <c r="F628" s="161" t="s">
        <v>2241</v>
      </c>
      <c r="G628" s="164">
        <f>_xlfn.FLOOR.MATH(((C628-E628)*10), 1)</f>
        <v>6</v>
      </c>
      <c r="H628" s="161" t="s">
        <v>2240</v>
      </c>
      <c r="I628" s="164">
        <f>((C628-E628)*10-G628)*10</f>
        <v>2.5</v>
      </c>
      <c r="J628" s="161" t="s">
        <v>2239</v>
      </c>
      <c r="K628" s="163">
        <f>_xlfn.FLOOR.MATH(C628/'[1]Mark Conv'!$E$5,0.01)</f>
        <v>150.5</v>
      </c>
      <c r="L628" s="128"/>
      <c r="M628" s="128"/>
      <c r="N628" s="128"/>
      <c r="O628" s="128"/>
      <c r="P628" s="128"/>
      <c r="Q628" s="128"/>
      <c r="R628" s="128"/>
      <c r="S628" s="128"/>
      <c r="T628" s="128"/>
    </row>
    <row r="629" spans="1:20" x14ac:dyDescent="0.25">
      <c r="A629" s="161" t="str">
        <f>'[1]Magic Number Crunch'!A628</f>
        <v>Skyblinder Staff</v>
      </c>
      <c r="B629" s="162">
        <f>'[1]Magic Number Crunch'!L628</f>
        <v>350.125</v>
      </c>
      <c r="C629" s="163">
        <f>B629*$N$6*$N$11</f>
        <v>350.125</v>
      </c>
      <c r="D629" s="161" t="s">
        <v>2242</v>
      </c>
      <c r="E629" s="164">
        <f>_xlfn.FLOOR.MATH(C629,1)</f>
        <v>350</v>
      </c>
      <c r="F629" s="161" t="s">
        <v>2241</v>
      </c>
      <c r="G629" s="164">
        <f>_xlfn.FLOOR.MATH(((C629-E629)*10), 1)</f>
        <v>1</v>
      </c>
      <c r="H629" s="161" t="s">
        <v>2240</v>
      </c>
      <c r="I629" s="164">
        <f>((C629-E629)*10-G629)*10</f>
        <v>2.5</v>
      </c>
      <c r="J629" s="161" t="s">
        <v>2239</v>
      </c>
      <c r="K629" s="163">
        <f>_xlfn.FLOOR.MATH(C629/'[1]Mark Conv'!$E$5,0.01)</f>
        <v>14</v>
      </c>
      <c r="L629" s="128"/>
      <c r="M629" s="128"/>
      <c r="N629" s="128"/>
      <c r="O629" s="128"/>
      <c r="P629" s="128"/>
      <c r="Q629" s="128"/>
      <c r="R629" s="128"/>
      <c r="S629" s="128"/>
      <c r="T629" s="128"/>
    </row>
    <row r="630" spans="1:20" x14ac:dyDescent="0.25">
      <c r="A630" s="161" t="str">
        <f>'[1]Magic Number Crunch'!A629</f>
        <v>Sling Bullets of Althemone</v>
      </c>
      <c r="B630" s="162">
        <f>'[1]Magic Number Crunch'!L629</f>
        <v>18375.125</v>
      </c>
      <c r="C630" s="163">
        <f>B630*$N$6*$N$11</f>
        <v>18375.125</v>
      </c>
      <c r="D630" s="161" t="s">
        <v>2242</v>
      </c>
      <c r="E630" s="164">
        <f>_xlfn.FLOOR.MATH(C630,1)</f>
        <v>18375</v>
      </c>
      <c r="F630" s="161" t="s">
        <v>2241</v>
      </c>
      <c r="G630" s="164">
        <f>_xlfn.FLOOR.MATH(((C630-E630)*10), 1)</f>
        <v>1</v>
      </c>
      <c r="H630" s="161" t="s">
        <v>2240</v>
      </c>
      <c r="I630" s="164">
        <f>((C630-E630)*10-G630)*10</f>
        <v>2.5</v>
      </c>
      <c r="J630" s="161" t="s">
        <v>2239</v>
      </c>
      <c r="K630" s="163">
        <f>_xlfn.FLOOR.MATH(C630/'[1]Mark Conv'!$E$5,0.01)</f>
        <v>735</v>
      </c>
      <c r="L630" s="128"/>
      <c r="M630" s="128"/>
      <c r="N630" s="128"/>
      <c r="O630" s="128"/>
      <c r="P630" s="128"/>
      <c r="Q630" s="128"/>
      <c r="R630" s="128"/>
      <c r="S630" s="128"/>
      <c r="T630" s="128"/>
    </row>
    <row r="631" spans="1:20" x14ac:dyDescent="0.25">
      <c r="A631" s="161" t="str">
        <f>'[1]Magic Number Crunch'!A630</f>
        <v>Slippers Of Spider Climbing</v>
      </c>
      <c r="B631" s="162">
        <f>'[1]Magic Number Crunch'!L630</f>
        <v>2750</v>
      </c>
      <c r="C631" s="163">
        <f>B631*$N$6*$N$11</f>
        <v>2750</v>
      </c>
      <c r="D631" s="161" t="s">
        <v>2242</v>
      </c>
      <c r="E631" s="164">
        <f>_xlfn.FLOOR.MATH(C631,1)</f>
        <v>2750</v>
      </c>
      <c r="F631" s="161" t="s">
        <v>2241</v>
      </c>
      <c r="G631" s="164">
        <f>_xlfn.FLOOR.MATH(((C631-E631)*10), 1)</f>
        <v>0</v>
      </c>
      <c r="H631" s="161" t="s">
        <v>2240</v>
      </c>
      <c r="I631" s="164">
        <f>((C631-E631)*10-G631)*10</f>
        <v>0</v>
      </c>
      <c r="J631" s="161" t="s">
        <v>2239</v>
      </c>
      <c r="K631" s="163">
        <f>_xlfn.FLOOR.MATH(C631/'[1]Mark Conv'!$E$5,0.01)</f>
        <v>110</v>
      </c>
      <c r="L631" s="128"/>
      <c r="M631" s="128"/>
      <c r="N631" s="128"/>
      <c r="O631" s="128"/>
      <c r="P631" s="128"/>
      <c r="Q631" s="128"/>
      <c r="R631" s="128"/>
      <c r="S631" s="128"/>
      <c r="T631" s="128"/>
    </row>
    <row r="632" spans="1:20" x14ac:dyDescent="0.25">
      <c r="A632" s="161" t="str">
        <f>'[1]Magic Number Crunch'!A631</f>
        <v>Smokepowder</v>
      </c>
      <c r="B632" s="162">
        <f>'[1]Magic Number Crunch'!L631</f>
        <v>325.125</v>
      </c>
      <c r="C632" s="163">
        <f>B632*$N$6*$N$11</f>
        <v>325.125</v>
      </c>
      <c r="D632" s="161" t="s">
        <v>2242</v>
      </c>
      <c r="E632" s="164">
        <f>_xlfn.FLOOR.MATH(C632,1)</f>
        <v>325</v>
      </c>
      <c r="F632" s="161" t="s">
        <v>2241</v>
      </c>
      <c r="G632" s="164">
        <f>_xlfn.FLOOR.MATH(((C632-E632)*10), 1)</f>
        <v>1</v>
      </c>
      <c r="H632" s="161" t="s">
        <v>2240</v>
      </c>
      <c r="I632" s="164">
        <f>((C632-E632)*10-G632)*10</f>
        <v>2.5</v>
      </c>
      <c r="J632" s="161" t="s">
        <v>2239</v>
      </c>
      <c r="K632" s="163">
        <f>_xlfn.FLOOR.MATH(C632/'[1]Mark Conv'!$E$5,0.01)</f>
        <v>13</v>
      </c>
      <c r="L632" s="128"/>
      <c r="M632" s="128"/>
      <c r="N632" s="128"/>
      <c r="O632" s="128"/>
      <c r="P632" s="128"/>
      <c r="Q632" s="128"/>
      <c r="R632" s="128"/>
      <c r="S632" s="128"/>
      <c r="T632" s="128"/>
    </row>
    <row r="633" spans="1:20" x14ac:dyDescent="0.25">
      <c r="A633" s="161" t="str">
        <f>'[1]Magic Number Crunch'!A632</f>
        <v>Smoldering Armor</v>
      </c>
      <c r="B633" s="162">
        <f>'[1]Magic Number Crunch'!L632</f>
        <v>67.5</v>
      </c>
      <c r="C633" s="163">
        <f>B633*$N$6*$N$11</f>
        <v>67.5</v>
      </c>
      <c r="D633" s="161" t="s">
        <v>2242</v>
      </c>
      <c r="E633" s="164">
        <f>_xlfn.FLOOR.MATH(C633,1)</f>
        <v>67</v>
      </c>
      <c r="F633" s="161" t="s">
        <v>2241</v>
      </c>
      <c r="G633" s="164">
        <f>_xlfn.FLOOR.MATH(((C633-E633)*10), 1)</f>
        <v>5</v>
      </c>
      <c r="H633" s="161" t="s">
        <v>2240</v>
      </c>
      <c r="I633" s="164">
        <f>((C633-E633)*10-G633)*10</f>
        <v>0</v>
      </c>
      <c r="J633" s="161" t="s">
        <v>2239</v>
      </c>
      <c r="K633" s="163">
        <f>_xlfn.FLOOR.MATH(C633/'[1]Mark Conv'!$E$5,0.01)</f>
        <v>2.7</v>
      </c>
      <c r="L633" s="128"/>
      <c r="M633" s="128"/>
      <c r="N633" s="128"/>
      <c r="O633" s="128"/>
      <c r="P633" s="128"/>
      <c r="Q633" s="128"/>
      <c r="R633" s="128"/>
      <c r="S633" s="128"/>
      <c r="T633" s="128"/>
    </row>
    <row r="634" spans="1:20" x14ac:dyDescent="0.25">
      <c r="A634" s="161" t="str">
        <f>'[1]Magic Number Crunch'!A633</f>
        <v>Soul Coin</v>
      </c>
      <c r="B634" s="162">
        <f>'[1]Magic Number Crunch'!L633</f>
        <v>287.625</v>
      </c>
      <c r="C634" s="163">
        <f>B634*$N$6*$N$11</f>
        <v>287.625</v>
      </c>
      <c r="D634" s="161" t="s">
        <v>2242</v>
      </c>
      <c r="E634" s="164">
        <f>_xlfn.FLOOR.MATH(C634,1)</f>
        <v>287</v>
      </c>
      <c r="F634" s="161" t="s">
        <v>2241</v>
      </c>
      <c r="G634" s="164">
        <f>_xlfn.FLOOR.MATH(((C634-E634)*10), 1)</f>
        <v>6</v>
      </c>
      <c r="H634" s="161" t="s">
        <v>2240</v>
      </c>
      <c r="I634" s="164">
        <f>((C634-E634)*10-G634)*10</f>
        <v>2.5</v>
      </c>
      <c r="J634" s="161" t="s">
        <v>2239</v>
      </c>
      <c r="K634" s="163">
        <f>_xlfn.FLOOR.MATH(C634/'[1]Mark Conv'!$E$5,0.01)</f>
        <v>11.5</v>
      </c>
      <c r="L634" s="128"/>
      <c r="M634" s="128"/>
      <c r="N634" s="128"/>
      <c r="O634" s="128"/>
      <c r="P634" s="128"/>
      <c r="Q634" s="128"/>
      <c r="R634" s="128"/>
      <c r="S634" s="128"/>
      <c r="T634" s="128"/>
    </row>
    <row r="635" spans="1:20" x14ac:dyDescent="0.25">
      <c r="A635" s="161" t="str">
        <f>'[1]Magic Number Crunch'!A634</f>
        <v>Sovereign Glue</v>
      </c>
      <c r="B635" s="162">
        <f>'[1]Magic Number Crunch'!L634</f>
        <v>2700</v>
      </c>
      <c r="C635" s="163">
        <f>B635*$N$6*$N$11</f>
        <v>2700</v>
      </c>
      <c r="D635" s="161" t="s">
        <v>2242</v>
      </c>
      <c r="E635" s="164">
        <f>_xlfn.FLOOR.MATH(C635,1)</f>
        <v>2700</v>
      </c>
      <c r="F635" s="161" t="s">
        <v>2241</v>
      </c>
      <c r="G635" s="164">
        <f>_xlfn.FLOOR.MATH(((C635-E635)*10), 1)</f>
        <v>0</v>
      </c>
      <c r="H635" s="161" t="s">
        <v>2240</v>
      </c>
      <c r="I635" s="164">
        <f>((C635-E635)*10-G635)*10</f>
        <v>0</v>
      </c>
      <c r="J635" s="161" t="s">
        <v>2239</v>
      </c>
      <c r="K635" s="163">
        <f>_xlfn.FLOOR.MATH(C635/'[1]Mark Conv'!$E$5,0.01)</f>
        <v>108</v>
      </c>
      <c r="L635" s="128"/>
      <c r="M635" s="128"/>
      <c r="N635" s="128"/>
      <c r="O635" s="128"/>
      <c r="P635" s="128"/>
      <c r="Q635" s="128"/>
      <c r="R635" s="128"/>
      <c r="S635" s="128"/>
      <c r="T635" s="128"/>
    </row>
    <row r="636" spans="1:20" x14ac:dyDescent="0.25">
      <c r="A636" s="161" t="str">
        <f>'[1]Magic Number Crunch'!A635</f>
        <v>Speaking Stone</v>
      </c>
      <c r="B636" s="162">
        <f>'[1]Magic Number Crunch'!L635</f>
        <v>2662.625</v>
      </c>
      <c r="C636" s="163">
        <f>B636*$N$6*$N$11</f>
        <v>2662.625</v>
      </c>
      <c r="D636" s="161" t="s">
        <v>2242</v>
      </c>
      <c r="E636" s="164">
        <f>_xlfn.FLOOR.MATH(C636,1)</f>
        <v>2662</v>
      </c>
      <c r="F636" s="161" t="s">
        <v>2241</v>
      </c>
      <c r="G636" s="164">
        <f>_xlfn.FLOOR.MATH(((C636-E636)*10), 1)</f>
        <v>6</v>
      </c>
      <c r="H636" s="161" t="s">
        <v>2240</v>
      </c>
      <c r="I636" s="164">
        <f>((C636-E636)*10-G636)*10</f>
        <v>2.5</v>
      </c>
      <c r="J636" s="161" t="s">
        <v>2239</v>
      </c>
      <c r="K636" s="163">
        <f>_xlfn.FLOOR.MATH(C636/'[1]Mark Conv'!$E$5,0.01)</f>
        <v>106.5</v>
      </c>
      <c r="L636" s="128"/>
      <c r="M636" s="128"/>
      <c r="N636" s="128"/>
      <c r="O636" s="128"/>
      <c r="P636" s="128"/>
      <c r="Q636" s="128"/>
      <c r="R636" s="128"/>
      <c r="S636" s="128"/>
      <c r="T636" s="128"/>
    </row>
    <row r="637" spans="1:20" x14ac:dyDescent="0.25">
      <c r="A637" s="161" t="str">
        <f>'[1]Magic Number Crunch'!A636</f>
        <v>Speaking Stone</v>
      </c>
      <c r="B637" s="162">
        <f>'[1]Magic Number Crunch'!L636</f>
        <v>5937.625</v>
      </c>
      <c r="C637" s="163">
        <f>B637*$N$6*$N$11</f>
        <v>5937.625</v>
      </c>
      <c r="D637" s="161" t="s">
        <v>2242</v>
      </c>
      <c r="E637" s="164">
        <f>_xlfn.FLOOR.MATH(C637,1)</f>
        <v>5937</v>
      </c>
      <c r="F637" s="161" t="s">
        <v>2241</v>
      </c>
      <c r="G637" s="164">
        <f>_xlfn.FLOOR.MATH(((C637-E637)*10), 1)</f>
        <v>6</v>
      </c>
      <c r="H637" s="161" t="s">
        <v>2240</v>
      </c>
      <c r="I637" s="164">
        <f>((C637-E637)*10-G637)*10</f>
        <v>2.5</v>
      </c>
      <c r="J637" s="161" t="s">
        <v>2239</v>
      </c>
      <c r="K637" s="163">
        <f>_xlfn.FLOOR.MATH(C637/'[1]Mark Conv'!$E$5,0.01)</f>
        <v>237.5</v>
      </c>
      <c r="L637" s="128"/>
      <c r="M637" s="128"/>
      <c r="N637" s="128"/>
      <c r="O637" s="128"/>
      <c r="P637" s="128"/>
      <c r="Q637" s="128"/>
      <c r="R637" s="128"/>
      <c r="S637" s="128"/>
      <c r="T637" s="128"/>
    </row>
    <row r="638" spans="1:20" x14ac:dyDescent="0.25">
      <c r="A638" s="161" t="str">
        <f>'[1]Magic Number Crunch'!A637</f>
        <v>Spear Of Backbiting (javelin or spear)</v>
      </c>
      <c r="B638" s="162">
        <f>'[1]Magic Number Crunch'!L637</f>
        <v>18875.125</v>
      </c>
      <c r="C638" s="163">
        <f>B638*$N$6*$N$11</f>
        <v>18875.125</v>
      </c>
      <c r="D638" s="161" t="s">
        <v>2242</v>
      </c>
      <c r="E638" s="164">
        <f>_xlfn.FLOOR.MATH(C638,1)</f>
        <v>18875</v>
      </c>
      <c r="F638" s="161" t="s">
        <v>2241</v>
      </c>
      <c r="G638" s="164">
        <f>_xlfn.FLOOR.MATH(((C638-E638)*10), 1)</f>
        <v>1</v>
      </c>
      <c r="H638" s="161" t="s">
        <v>2240</v>
      </c>
      <c r="I638" s="164">
        <f>((C638-E638)*10-G638)*10</f>
        <v>2.5</v>
      </c>
      <c r="J638" s="161" t="s">
        <v>2239</v>
      </c>
      <c r="K638" s="163">
        <f>_xlfn.FLOOR.MATH(C638/'[1]Mark Conv'!$E$5,0.01)</f>
        <v>755</v>
      </c>
      <c r="L638" s="128"/>
      <c r="M638" s="128"/>
      <c r="N638" s="128"/>
      <c r="O638" s="128"/>
      <c r="P638" s="128"/>
      <c r="Q638" s="128"/>
      <c r="R638" s="128"/>
      <c r="S638" s="128"/>
      <c r="T638" s="128"/>
    </row>
    <row r="639" spans="1:20" x14ac:dyDescent="0.25">
      <c r="A639" s="161" t="str">
        <f>'[1]Magic Number Crunch'!A638</f>
        <v>Spell Bottle</v>
      </c>
      <c r="B639" s="162">
        <f>'[1]Magic Number Crunch'!L638</f>
        <v>93750.25</v>
      </c>
      <c r="C639" s="163">
        <f>B639*$N$6*$N$11</f>
        <v>93750.25</v>
      </c>
      <c r="D639" s="161" t="s">
        <v>2242</v>
      </c>
      <c r="E639" s="164">
        <f>_xlfn.FLOOR.MATH(C639,1)</f>
        <v>93750</v>
      </c>
      <c r="F639" s="161" t="s">
        <v>2241</v>
      </c>
      <c r="G639" s="164">
        <f>_xlfn.FLOOR.MATH(((C639-E639)*10), 1)</f>
        <v>2</v>
      </c>
      <c r="H639" s="161" t="s">
        <v>2240</v>
      </c>
      <c r="I639" s="164">
        <f>((C639-E639)*10-G639)*10</f>
        <v>5</v>
      </c>
      <c r="J639" s="161" t="s">
        <v>2239</v>
      </c>
      <c r="K639" s="163">
        <f>_xlfn.FLOOR.MATH(C639/'[1]Mark Conv'!$E$5,0.01)</f>
        <v>3750.01</v>
      </c>
      <c r="L639" s="128"/>
      <c r="M639" s="128"/>
      <c r="N639" s="128"/>
      <c r="O639" s="128"/>
      <c r="P639" s="128"/>
      <c r="Q639" s="128"/>
      <c r="R639" s="128"/>
      <c r="S639" s="128"/>
      <c r="T639" s="128"/>
    </row>
    <row r="640" spans="1:20" x14ac:dyDescent="0.25">
      <c r="A640" s="161" t="str">
        <f>'[1]Magic Number Crunch'!A639</f>
        <v>Spell Gem (Amber, Level 4)</v>
      </c>
      <c r="B640" s="162">
        <f>'[1]Magic Number Crunch'!L639</f>
        <v>19625.125</v>
      </c>
      <c r="C640" s="163">
        <f>B640*$N$6*$N$11</f>
        <v>19625.125</v>
      </c>
      <c r="D640" s="161" t="s">
        <v>2242</v>
      </c>
      <c r="E640" s="164">
        <f>_xlfn.FLOOR.MATH(C640,1)</f>
        <v>19625</v>
      </c>
      <c r="F640" s="161" t="s">
        <v>2241</v>
      </c>
      <c r="G640" s="164">
        <f>_xlfn.FLOOR.MATH(((C640-E640)*10), 1)</f>
        <v>1</v>
      </c>
      <c r="H640" s="161" t="s">
        <v>2240</v>
      </c>
      <c r="I640" s="164">
        <f>((C640-E640)*10-G640)*10</f>
        <v>2.5</v>
      </c>
      <c r="J640" s="161" t="s">
        <v>2239</v>
      </c>
      <c r="K640" s="163">
        <f>_xlfn.FLOOR.MATH(C640/'[1]Mark Conv'!$E$5,0.01)</f>
        <v>785</v>
      </c>
      <c r="L640" s="128"/>
      <c r="M640" s="128"/>
      <c r="N640" s="128"/>
      <c r="O640" s="128"/>
      <c r="P640" s="128"/>
      <c r="Q640" s="128"/>
      <c r="R640" s="128"/>
      <c r="S640" s="128"/>
      <c r="T640" s="128"/>
    </row>
    <row r="641" spans="1:20" x14ac:dyDescent="0.25">
      <c r="A641" s="161" t="str">
        <f>'[1]Magic Number Crunch'!A640</f>
        <v>Spell Gem (Bloodstone, Level 3)</v>
      </c>
      <c r="B641" s="162">
        <f>'[1]Magic Number Crunch'!L640</f>
        <v>5437.625</v>
      </c>
      <c r="C641" s="163">
        <f>B641*$N$6*$N$11</f>
        <v>5437.625</v>
      </c>
      <c r="D641" s="161" t="s">
        <v>2242</v>
      </c>
      <c r="E641" s="164">
        <f>_xlfn.FLOOR.MATH(C641,1)</f>
        <v>5437</v>
      </c>
      <c r="F641" s="161" t="s">
        <v>2241</v>
      </c>
      <c r="G641" s="164">
        <f>_xlfn.FLOOR.MATH(((C641-E641)*10), 1)</f>
        <v>6</v>
      </c>
      <c r="H641" s="161" t="s">
        <v>2240</v>
      </c>
      <c r="I641" s="164">
        <f>((C641-E641)*10-G641)*10</f>
        <v>2.5</v>
      </c>
      <c r="J641" s="161" t="s">
        <v>2239</v>
      </c>
      <c r="K641" s="163">
        <f>_xlfn.FLOOR.MATH(C641/'[1]Mark Conv'!$E$5,0.01)</f>
        <v>217.5</v>
      </c>
      <c r="L641" s="128"/>
      <c r="M641" s="128"/>
      <c r="N641" s="128"/>
      <c r="O641" s="128"/>
      <c r="P641" s="128"/>
      <c r="Q641" s="128"/>
      <c r="R641" s="128"/>
      <c r="S641" s="128"/>
      <c r="T641" s="128"/>
    </row>
    <row r="642" spans="1:20" x14ac:dyDescent="0.25">
      <c r="A642" s="161" t="str">
        <f>'[1]Magic Number Crunch'!A641</f>
        <v>Spell Gem (Diamond, Level 9)</v>
      </c>
      <c r="B642" s="162">
        <f>'[1]Magic Number Crunch'!L641</f>
        <v>95250.25</v>
      </c>
      <c r="C642" s="163">
        <f>B642*$N$6*$N$11</f>
        <v>95250.25</v>
      </c>
      <c r="D642" s="161" t="s">
        <v>2242</v>
      </c>
      <c r="E642" s="164">
        <f>_xlfn.FLOOR.MATH(C642,1)</f>
        <v>95250</v>
      </c>
      <c r="F642" s="161" t="s">
        <v>2241</v>
      </c>
      <c r="G642" s="164">
        <f>_xlfn.FLOOR.MATH(((C642-E642)*10), 1)</f>
        <v>2</v>
      </c>
      <c r="H642" s="161" t="s">
        <v>2240</v>
      </c>
      <c r="I642" s="164">
        <f>((C642-E642)*10-G642)*10</f>
        <v>5</v>
      </c>
      <c r="J642" s="161" t="s">
        <v>2239</v>
      </c>
      <c r="K642" s="163">
        <f>_xlfn.FLOOR.MATH(C642/'[1]Mark Conv'!$E$5,0.01)</f>
        <v>3810.01</v>
      </c>
      <c r="L642" s="128"/>
      <c r="M642" s="128"/>
      <c r="N642" s="128"/>
      <c r="O642" s="128"/>
      <c r="P642" s="128"/>
      <c r="Q642" s="128"/>
      <c r="R642" s="128"/>
      <c r="S642" s="128"/>
      <c r="T642" s="128"/>
    </row>
    <row r="643" spans="1:20" x14ac:dyDescent="0.25">
      <c r="A643" s="161" t="str">
        <f>'[1]Magic Number Crunch'!A642</f>
        <v>Spell Gem (Jade, Level 5)</v>
      </c>
      <c r="B643" s="162">
        <f>'[1]Magic Number Crunch'!L642</f>
        <v>23125.125</v>
      </c>
      <c r="C643" s="163">
        <f>B643*$N$6*$N$11</f>
        <v>23125.125</v>
      </c>
      <c r="D643" s="161" t="s">
        <v>2242</v>
      </c>
      <c r="E643" s="164">
        <f>_xlfn.FLOOR.MATH(C643,1)</f>
        <v>23125</v>
      </c>
      <c r="F643" s="161" t="s">
        <v>2241</v>
      </c>
      <c r="G643" s="164">
        <f>_xlfn.FLOOR.MATH(((C643-E643)*10), 1)</f>
        <v>1</v>
      </c>
      <c r="H643" s="161" t="s">
        <v>2240</v>
      </c>
      <c r="I643" s="164">
        <f>((C643-E643)*10-G643)*10</f>
        <v>2.5</v>
      </c>
      <c r="J643" s="161" t="s">
        <v>2239</v>
      </c>
      <c r="K643" s="163">
        <f>_xlfn.FLOOR.MATH(C643/'[1]Mark Conv'!$E$5,0.01)</f>
        <v>925</v>
      </c>
      <c r="L643" s="128"/>
      <c r="M643" s="128"/>
      <c r="N643" s="128"/>
      <c r="O643" s="128"/>
      <c r="P643" s="128"/>
      <c r="Q643" s="128"/>
      <c r="R643" s="128"/>
      <c r="S643" s="128"/>
      <c r="T643" s="128"/>
    </row>
    <row r="644" spans="1:20" x14ac:dyDescent="0.25">
      <c r="A644" s="161" t="str">
        <f>'[1]Magic Number Crunch'!A643</f>
        <v>Spell Gem (Lapis Lazuli, Level 1)</v>
      </c>
      <c r="B644" s="162">
        <f>'[1]Magic Number Crunch'!L643</f>
        <v>337.625</v>
      </c>
      <c r="C644" s="163">
        <f>B644*$N$6*$N$11</f>
        <v>337.625</v>
      </c>
      <c r="D644" s="161" t="s">
        <v>2242</v>
      </c>
      <c r="E644" s="164">
        <f>_xlfn.FLOOR.MATH(C644,1)</f>
        <v>337</v>
      </c>
      <c r="F644" s="161" t="s">
        <v>2241</v>
      </c>
      <c r="G644" s="164">
        <f>_xlfn.FLOOR.MATH(((C644-E644)*10), 1)</f>
        <v>6</v>
      </c>
      <c r="H644" s="161" t="s">
        <v>2240</v>
      </c>
      <c r="I644" s="164">
        <f>((C644-E644)*10-G644)*10</f>
        <v>2.5</v>
      </c>
      <c r="J644" s="161" t="s">
        <v>2239</v>
      </c>
      <c r="K644" s="163">
        <f>_xlfn.FLOOR.MATH(C644/'[1]Mark Conv'!$E$5,0.01)</f>
        <v>13.5</v>
      </c>
      <c r="L644" s="128"/>
      <c r="M644" s="128"/>
      <c r="N644" s="128"/>
      <c r="O644" s="128"/>
      <c r="P644" s="128"/>
      <c r="Q644" s="128"/>
      <c r="R644" s="128"/>
      <c r="S644" s="128"/>
      <c r="T644" s="128"/>
    </row>
    <row r="645" spans="1:20" x14ac:dyDescent="0.25">
      <c r="A645" s="161" t="str">
        <f>'[1]Magic Number Crunch'!A644</f>
        <v>Spell Gem (Obsidian, Level 0)</v>
      </c>
      <c r="B645" s="162">
        <f>'[1]Magic Number Crunch'!L644</f>
        <v>237.625</v>
      </c>
      <c r="C645" s="163">
        <f>B645*$N$6*$N$11</f>
        <v>237.625</v>
      </c>
      <c r="D645" s="161" t="s">
        <v>2242</v>
      </c>
      <c r="E645" s="164">
        <f>_xlfn.FLOOR.MATH(C645,1)</f>
        <v>237</v>
      </c>
      <c r="F645" s="161" t="s">
        <v>2241</v>
      </c>
      <c r="G645" s="164">
        <f>_xlfn.FLOOR.MATH(((C645-E645)*10), 1)</f>
        <v>6</v>
      </c>
      <c r="H645" s="161" t="s">
        <v>2240</v>
      </c>
      <c r="I645" s="164">
        <f>((C645-E645)*10-G645)*10</f>
        <v>2.5</v>
      </c>
      <c r="J645" s="161" t="s">
        <v>2239</v>
      </c>
      <c r="K645" s="163">
        <f>_xlfn.FLOOR.MATH(C645/'[1]Mark Conv'!$E$5,0.01)</f>
        <v>9.5</v>
      </c>
      <c r="L645" s="128"/>
      <c r="M645" s="128"/>
      <c r="N645" s="128"/>
      <c r="O645" s="128"/>
      <c r="P645" s="128"/>
      <c r="Q645" s="128"/>
      <c r="R645" s="128"/>
      <c r="S645" s="128"/>
      <c r="T645" s="128"/>
    </row>
    <row r="646" spans="1:20" x14ac:dyDescent="0.25">
      <c r="A646" s="161" t="str">
        <f>'[1]Magic Number Crunch'!A645</f>
        <v>Spell Gem (Quartz ,Level 2)</v>
      </c>
      <c r="B646" s="162">
        <f>'[1]Magic Number Crunch'!L645</f>
        <v>4187.625</v>
      </c>
      <c r="C646" s="163">
        <f>B646*$N$6*$N$11</f>
        <v>4187.625</v>
      </c>
      <c r="D646" s="161" t="s">
        <v>2242</v>
      </c>
      <c r="E646" s="164">
        <f>_xlfn.FLOOR.MATH(C646,1)</f>
        <v>4187</v>
      </c>
      <c r="F646" s="161" t="s">
        <v>2241</v>
      </c>
      <c r="G646" s="164">
        <f>_xlfn.FLOOR.MATH(((C646-E646)*10), 1)</f>
        <v>6</v>
      </c>
      <c r="H646" s="161" t="s">
        <v>2240</v>
      </c>
      <c r="I646" s="164">
        <f>((C646-E646)*10-G646)*10</f>
        <v>2.5</v>
      </c>
      <c r="J646" s="161" t="s">
        <v>2239</v>
      </c>
      <c r="K646" s="163">
        <f>_xlfn.FLOOR.MATH(C646/'[1]Mark Conv'!$E$5,0.01)</f>
        <v>167.5</v>
      </c>
      <c r="L646" s="128"/>
      <c r="M646" s="128"/>
      <c r="N646" s="128"/>
      <c r="O646" s="128"/>
      <c r="P646" s="128"/>
      <c r="Q646" s="128"/>
      <c r="R646" s="128"/>
      <c r="S646" s="128"/>
      <c r="T646" s="128"/>
    </row>
    <row r="647" spans="1:20" x14ac:dyDescent="0.25">
      <c r="A647" s="161" t="str">
        <f>'[1]Magic Number Crunch'!A646</f>
        <v>Spell Gem (Ruby, Level 8)</v>
      </c>
      <c r="B647" s="162">
        <f>'[1]Magic Number Crunch'!L646</f>
        <v>81750.25</v>
      </c>
      <c r="C647" s="163">
        <f>B647*$N$6*$N$11</f>
        <v>81750.25</v>
      </c>
      <c r="D647" s="161" t="s">
        <v>2242</v>
      </c>
      <c r="E647" s="164">
        <f>_xlfn.FLOOR.MATH(C647,1)</f>
        <v>81750</v>
      </c>
      <c r="F647" s="161" t="s">
        <v>2241</v>
      </c>
      <c r="G647" s="164">
        <f>_xlfn.FLOOR.MATH(((C647-E647)*10), 1)</f>
        <v>2</v>
      </c>
      <c r="H647" s="161" t="s">
        <v>2240</v>
      </c>
      <c r="I647" s="164">
        <f>((C647-E647)*10-G647)*10</f>
        <v>5</v>
      </c>
      <c r="J647" s="161" t="s">
        <v>2239</v>
      </c>
      <c r="K647" s="163">
        <f>_xlfn.FLOOR.MATH(C647/'[1]Mark Conv'!$E$5,0.01)</f>
        <v>3270.01</v>
      </c>
      <c r="L647" s="128"/>
      <c r="M647" s="128"/>
      <c r="N647" s="128"/>
      <c r="O647" s="128"/>
      <c r="P647" s="128"/>
      <c r="Q647" s="128"/>
      <c r="R647" s="128"/>
      <c r="S647" s="128"/>
      <c r="T647" s="128"/>
    </row>
    <row r="648" spans="1:20" x14ac:dyDescent="0.25">
      <c r="A648" s="161" t="str">
        <f>'[1]Magic Number Crunch'!A647</f>
        <v>Spell Gem (Star Ruby, Level 7)</v>
      </c>
      <c r="B648" s="162">
        <f>'[1]Magic Number Crunch'!L647</f>
        <v>73750.25</v>
      </c>
      <c r="C648" s="163">
        <f>B648*$N$6*$N$11</f>
        <v>73750.25</v>
      </c>
      <c r="D648" s="161" t="s">
        <v>2242</v>
      </c>
      <c r="E648" s="164">
        <f>_xlfn.FLOOR.MATH(C648,1)</f>
        <v>73750</v>
      </c>
      <c r="F648" s="161" t="s">
        <v>2241</v>
      </c>
      <c r="G648" s="164">
        <f>_xlfn.FLOOR.MATH(((C648-E648)*10), 1)</f>
        <v>2</v>
      </c>
      <c r="H648" s="161" t="s">
        <v>2240</v>
      </c>
      <c r="I648" s="164">
        <f>((C648-E648)*10-G648)*10</f>
        <v>5</v>
      </c>
      <c r="J648" s="161" t="s">
        <v>2239</v>
      </c>
      <c r="K648" s="163">
        <f>_xlfn.FLOOR.MATH(C648/'[1]Mark Conv'!$E$5,0.01)</f>
        <v>2950.01</v>
      </c>
      <c r="L648" s="128"/>
      <c r="M648" s="128"/>
      <c r="N648" s="128"/>
      <c r="O648" s="128"/>
      <c r="P648" s="128"/>
      <c r="Q648" s="128"/>
      <c r="R648" s="128"/>
      <c r="S648" s="128"/>
      <c r="T648" s="128"/>
    </row>
    <row r="649" spans="1:20" x14ac:dyDescent="0.25">
      <c r="A649" s="161" t="str">
        <f>'[1]Magic Number Crunch'!A648</f>
        <v>Spell Gem (Topaz, Level 6)</v>
      </c>
      <c r="B649" s="162">
        <f>'[1]Magic Number Crunch'!L648</f>
        <v>25625.125</v>
      </c>
      <c r="C649" s="163">
        <f>B649*$N$6*$N$11</f>
        <v>25625.125</v>
      </c>
      <c r="D649" s="161" t="s">
        <v>2242</v>
      </c>
      <c r="E649" s="164">
        <f>_xlfn.FLOOR.MATH(C649,1)</f>
        <v>25625</v>
      </c>
      <c r="F649" s="161" t="s">
        <v>2241</v>
      </c>
      <c r="G649" s="164">
        <f>_xlfn.FLOOR.MATH(((C649-E649)*10), 1)</f>
        <v>1</v>
      </c>
      <c r="H649" s="161" t="s">
        <v>2240</v>
      </c>
      <c r="I649" s="164">
        <f>((C649-E649)*10-G649)*10</f>
        <v>2.5</v>
      </c>
      <c r="J649" s="161" t="s">
        <v>2239</v>
      </c>
      <c r="K649" s="163">
        <f>_xlfn.FLOOR.MATH(C649/'[1]Mark Conv'!$E$5,0.01)</f>
        <v>1025</v>
      </c>
      <c r="L649" s="128"/>
      <c r="M649" s="128"/>
      <c r="N649" s="128"/>
      <c r="O649" s="128"/>
      <c r="P649" s="128"/>
      <c r="Q649" s="128"/>
      <c r="R649" s="128"/>
      <c r="S649" s="128"/>
      <c r="T649" s="128"/>
    </row>
    <row r="650" spans="1:20" x14ac:dyDescent="0.25">
      <c r="A650" s="161" t="str">
        <f>'[1]Magic Number Crunch'!A649</f>
        <v>Spell Scroll (Level 0)</v>
      </c>
      <c r="B650" s="162">
        <f>'[1]Magic Number Crunch'!L649</f>
        <v>12.5</v>
      </c>
      <c r="C650" s="163">
        <f>B650*$N$6*$N$11</f>
        <v>12.5</v>
      </c>
      <c r="D650" s="161" t="s">
        <v>2242</v>
      </c>
      <c r="E650" s="164">
        <f>_xlfn.FLOOR.MATH(C650,1)</f>
        <v>12</v>
      </c>
      <c r="F650" s="161" t="s">
        <v>2241</v>
      </c>
      <c r="G650" s="164">
        <f>_xlfn.FLOOR.MATH(((C650-E650)*10), 1)</f>
        <v>5</v>
      </c>
      <c r="H650" s="161" t="s">
        <v>2240</v>
      </c>
      <c r="I650" s="164">
        <f>((C650-E650)*10-G650)*10</f>
        <v>0</v>
      </c>
      <c r="J650" s="161" t="s">
        <v>2239</v>
      </c>
      <c r="K650" s="163">
        <f>_xlfn.FLOOR.MATH(C650/'[1]Mark Conv'!$E$5,0.01)</f>
        <v>0.5</v>
      </c>
      <c r="L650" s="128"/>
      <c r="M650" s="128"/>
      <c r="N650" s="128"/>
      <c r="O650" s="128"/>
      <c r="P650" s="128"/>
      <c r="Q650" s="128"/>
      <c r="R650" s="128"/>
      <c r="S650" s="128"/>
      <c r="T650" s="128"/>
    </row>
    <row r="651" spans="1:20" x14ac:dyDescent="0.25">
      <c r="A651" s="161" t="str">
        <f>'[1]Magic Number Crunch'!A650</f>
        <v>Spell Scroll (Level 1)</v>
      </c>
      <c r="B651" s="162">
        <f>'[1]Magic Number Crunch'!L650</f>
        <v>42.5</v>
      </c>
      <c r="C651" s="163">
        <f>B651*$N$6*$N$11</f>
        <v>42.5</v>
      </c>
      <c r="D651" s="161" t="s">
        <v>2242</v>
      </c>
      <c r="E651" s="164">
        <f>_xlfn.FLOOR.MATH(C651,1)</f>
        <v>42</v>
      </c>
      <c r="F651" s="161" t="s">
        <v>2241</v>
      </c>
      <c r="G651" s="164">
        <f>_xlfn.FLOOR.MATH(((C651-E651)*10), 1)</f>
        <v>5</v>
      </c>
      <c r="H651" s="161" t="s">
        <v>2240</v>
      </c>
      <c r="I651" s="164">
        <f>((C651-E651)*10-G651)*10</f>
        <v>0</v>
      </c>
      <c r="J651" s="161" t="s">
        <v>2239</v>
      </c>
      <c r="K651" s="163">
        <f>_xlfn.FLOOR.MATH(C651/'[1]Mark Conv'!$E$5,0.01)</f>
        <v>1.7</v>
      </c>
      <c r="L651" s="128"/>
      <c r="M651" s="128"/>
      <c r="N651" s="128"/>
      <c r="O651" s="128"/>
      <c r="P651" s="128"/>
      <c r="Q651" s="128"/>
      <c r="R651" s="128"/>
      <c r="S651" s="128"/>
      <c r="T651" s="128"/>
    </row>
    <row r="652" spans="1:20" x14ac:dyDescent="0.25">
      <c r="A652" s="161" t="str">
        <f>'[1]Magic Number Crunch'!A651</f>
        <v>Spell Scroll (Level 2)</v>
      </c>
      <c r="B652" s="162">
        <f>'[1]Magic Number Crunch'!L651</f>
        <v>135</v>
      </c>
      <c r="C652" s="163">
        <f>B652*$N$6*$N$11</f>
        <v>135</v>
      </c>
      <c r="D652" s="161" t="s">
        <v>2242</v>
      </c>
      <c r="E652" s="164">
        <f>_xlfn.FLOOR.MATH(C652,1)</f>
        <v>135</v>
      </c>
      <c r="F652" s="161" t="s">
        <v>2241</v>
      </c>
      <c r="G652" s="164">
        <f>_xlfn.FLOOR.MATH(((C652-E652)*10), 1)</f>
        <v>0</v>
      </c>
      <c r="H652" s="161" t="s">
        <v>2240</v>
      </c>
      <c r="I652" s="164">
        <f>((C652-E652)*10-G652)*10</f>
        <v>0</v>
      </c>
      <c r="J652" s="161" t="s">
        <v>2239</v>
      </c>
      <c r="K652" s="163">
        <f>_xlfn.FLOOR.MATH(C652/'[1]Mark Conv'!$E$5,0.01)</f>
        <v>5.4</v>
      </c>
      <c r="L652" s="128"/>
      <c r="M652" s="128"/>
      <c r="N652" s="128"/>
      <c r="O652" s="128"/>
      <c r="P652" s="128"/>
      <c r="Q652" s="128"/>
      <c r="R652" s="128"/>
      <c r="S652" s="128"/>
      <c r="T652" s="128"/>
    </row>
    <row r="653" spans="1:20" x14ac:dyDescent="0.25">
      <c r="A653" s="161" t="str">
        <f>'[1]Magic Number Crunch'!A652</f>
        <v>Spell Scroll (Level 3)</v>
      </c>
      <c r="B653" s="162">
        <f>'[1]Magic Number Crunch'!L652</f>
        <v>300</v>
      </c>
      <c r="C653" s="163">
        <f>B653*$N$6*$N$11</f>
        <v>300</v>
      </c>
      <c r="D653" s="161" t="s">
        <v>2242</v>
      </c>
      <c r="E653" s="164">
        <f>_xlfn.FLOOR.MATH(C653,1)</f>
        <v>300</v>
      </c>
      <c r="F653" s="161" t="s">
        <v>2241</v>
      </c>
      <c r="G653" s="164">
        <f>_xlfn.FLOOR.MATH(((C653-E653)*10), 1)</f>
        <v>0</v>
      </c>
      <c r="H653" s="161" t="s">
        <v>2240</v>
      </c>
      <c r="I653" s="164">
        <f>((C653-E653)*10-G653)*10</f>
        <v>0</v>
      </c>
      <c r="J653" s="161" t="s">
        <v>2239</v>
      </c>
      <c r="K653" s="163">
        <f>_xlfn.FLOOR.MATH(C653/'[1]Mark Conv'!$E$5,0.01)</f>
        <v>12</v>
      </c>
      <c r="L653" s="128"/>
      <c r="M653" s="128"/>
      <c r="N653" s="128"/>
      <c r="O653" s="128"/>
      <c r="P653" s="128"/>
      <c r="Q653" s="128"/>
      <c r="R653" s="128"/>
      <c r="S653" s="128"/>
      <c r="T653" s="128"/>
    </row>
    <row r="654" spans="1:20" x14ac:dyDescent="0.25">
      <c r="A654" s="161" t="str">
        <f>'[1]Magic Number Crunch'!A653</f>
        <v>Spell Scroll (Level 4)</v>
      </c>
      <c r="B654" s="162">
        <f>'[1]Magic Number Crunch'!L653</f>
        <v>560</v>
      </c>
      <c r="C654" s="163">
        <f>B654*$N$6*$N$11</f>
        <v>560</v>
      </c>
      <c r="D654" s="161" t="s">
        <v>2242</v>
      </c>
      <c r="E654" s="164">
        <f>_xlfn.FLOOR.MATH(C654,1)</f>
        <v>560</v>
      </c>
      <c r="F654" s="161" t="s">
        <v>2241</v>
      </c>
      <c r="G654" s="164">
        <f>_xlfn.FLOOR.MATH(((C654-E654)*10), 1)</f>
        <v>0</v>
      </c>
      <c r="H654" s="161" t="s">
        <v>2240</v>
      </c>
      <c r="I654" s="164">
        <f>((C654-E654)*10-G654)*10</f>
        <v>0</v>
      </c>
      <c r="J654" s="161" t="s">
        <v>2239</v>
      </c>
      <c r="K654" s="163">
        <f>_xlfn.FLOOR.MATH(C654/'[1]Mark Conv'!$E$5,0.01)</f>
        <v>22.400000000000002</v>
      </c>
      <c r="L654" s="128"/>
      <c r="M654" s="128"/>
      <c r="N654" s="128"/>
      <c r="O654" s="128"/>
      <c r="P654" s="128"/>
      <c r="Q654" s="128"/>
      <c r="R654" s="128"/>
      <c r="S654" s="128"/>
      <c r="T654" s="128"/>
    </row>
    <row r="655" spans="1:20" x14ac:dyDescent="0.25">
      <c r="A655" s="161" t="str">
        <f>'[1]Magic Number Crunch'!A654</f>
        <v>Spell Scroll (Level 5)</v>
      </c>
      <c r="B655" s="162">
        <f>'[1]Magic Number Crunch'!L654</f>
        <v>1070</v>
      </c>
      <c r="C655" s="163">
        <f>B655*$N$6*$N$11</f>
        <v>1070</v>
      </c>
      <c r="D655" s="161" t="s">
        <v>2242</v>
      </c>
      <c r="E655" s="164">
        <f>_xlfn.FLOOR.MATH(C655,1)</f>
        <v>1070</v>
      </c>
      <c r="F655" s="161" t="s">
        <v>2241</v>
      </c>
      <c r="G655" s="164">
        <f>_xlfn.FLOOR.MATH(((C655-E655)*10), 1)</f>
        <v>0</v>
      </c>
      <c r="H655" s="161" t="s">
        <v>2240</v>
      </c>
      <c r="I655" s="164">
        <f>((C655-E655)*10-G655)*10</f>
        <v>0</v>
      </c>
      <c r="J655" s="161" t="s">
        <v>2239</v>
      </c>
      <c r="K655" s="163">
        <f>_xlfn.FLOOR.MATH(C655/'[1]Mark Conv'!$E$5,0.01)</f>
        <v>42.800000000000004</v>
      </c>
      <c r="L655" s="128"/>
      <c r="M655" s="128"/>
      <c r="N655" s="128"/>
      <c r="O655" s="128"/>
      <c r="P655" s="128"/>
      <c r="Q655" s="128"/>
      <c r="R655" s="128"/>
      <c r="S655" s="128"/>
      <c r="T655" s="128"/>
    </row>
    <row r="656" spans="1:20" x14ac:dyDescent="0.25">
      <c r="A656" s="161" t="str">
        <f>'[1]Magic Number Crunch'!A655</f>
        <v>Spell Scroll (Level 6)</v>
      </c>
      <c r="B656" s="162">
        <f>'[1]Magic Number Crunch'!L655</f>
        <v>1640</v>
      </c>
      <c r="C656" s="163">
        <f>B656*$N$6*$N$11</f>
        <v>1640</v>
      </c>
      <c r="D656" s="161" t="s">
        <v>2242</v>
      </c>
      <c r="E656" s="164">
        <f>_xlfn.FLOOR.MATH(C656,1)</f>
        <v>1640</v>
      </c>
      <c r="F656" s="161" t="s">
        <v>2241</v>
      </c>
      <c r="G656" s="164">
        <f>_xlfn.FLOOR.MATH(((C656-E656)*10), 1)</f>
        <v>0</v>
      </c>
      <c r="H656" s="161" t="s">
        <v>2240</v>
      </c>
      <c r="I656" s="164">
        <f>((C656-E656)*10-G656)*10</f>
        <v>0</v>
      </c>
      <c r="J656" s="161" t="s">
        <v>2239</v>
      </c>
      <c r="K656" s="163">
        <f>_xlfn.FLOOR.MATH(C656/'[1]Mark Conv'!$E$5,0.01)</f>
        <v>65.599999999999994</v>
      </c>
      <c r="L656" s="128"/>
      <c r="M656" s="128"/>
      <c r="N656" s="128"/>
      <c r="O656" s="128"/>
      <c r="P656" s="128"/>
      <c r="Q656" s="128"/>
      <c r="R656" s="128"/>
      <c r="S656" s="128"/>
      <c r="T656" s="128"/>
    </row>
    <row r="657" spans="1:20" x14ac:dyDescent="0.25">
      <c r="A657" s="161" t="str">
        <f>'[1]Magic Number Crunch'!A656</f>
        <v>Spell Scroll (Level 7)</v>
      </c>
      <c r="B657" s="162">
        <f>'[1]Magic Number Crunch'!L656</f>
        <v>3030</v>
      </c>
      <c r="C657" s="163">
        <f>B657*$N$6*$N$11</f>
        <v>3030</v>
      </c>
      <c r="D657" s="161" t="s">
        <v>2242</v>
      </c>
      <c r="E657" s="164">
        <f>_xlfn.FLOOR.MATH(C657,1)</f>
        <v>3030</v>
      </c>
      <c r="F657" s="161" t="s">
        <v>2241</v>
      </c>
      <c r="G657" s="164">
        <f>_xlfn.FLOOR.MATH(((C657-E657)*10), 1)</f>
        <v>0</v>
      </c>
      <c r="H657" s="161" t="s">
        <v>2240</v>
      </c>
      <c r="I657" s="164">
        <f>((C657-E657)*10-G657)*10</f>
        <v>0</v>
      </c>
      <c r="J657" s="161" t="s">
        <v>2239</v>
      </c>
      <c r="K657" s="163">
        <f>_xlfn.FLOOR.MATH(C657/'[1]Mark Conv'!$E$5,0.01)</f>
        <v>121.2</v>
      </c>
      <c r="L657" s="128"/>
      <c r="M657" s="128"/>
      <c r="N657" s="128"/>
      <c r="O657" s="128"/>
      <c r="P657" s="128"/>
      <c r="Q657" s="128"/>
      <c r="R657" s="128"/>
      <c r="S657" s="128"/>
      <c r="T657" s="128"/>
    </row>
    <row r="658" spans="1:20" x14ac:dyDescent="0.25">
      <c r="A658" s="161" t="str">
        <f>'[1]Magic Number Crunch'!A657</f>
        <v>Spell Scroll (Level 8)</v>
      </c>
      <c r="B658" s="162">
        <f>'[1]Magic Number Crunch'!L657</f>
        <v>5060</v>
      </c>
      <c r="C658" s="163">
        <f>B658*$N$6*$N$11</f>
        <v>5060</v>
      </c>
      <c r="D658" s="161" t="s">
        <v>2242</v>
      </c>
      <c r="E658" s="164">
        <f>_xlfn.FLOOR.MATH(C658,1)</f>
        <v>5060</v>
      </c>
      <c r="F658" s="161" t="s">
        <v>2241</v>
      </c>
      <c r="G658" s="164">
        <f>_xlfn.FLOOR.MATH(((C658-E658)*10), 1)</f>
        <v>0</v>
      </c>
      <c r="H658" s="161" t="s">
        <v>2240</v>
      </c>
      <c r="I658" s="164">
        <f>((C658-E658)*10-G658)*10</f>
        <v>0</v>
      </c>
      <c r="J658" s="161" t="s">
        <v>2239</v>
      </c>
      <c r="K658" s="163">
        <f>_xlfn.FLOOR.MATH(C658/'[1]Mark Conv'!$E$5,0.01)</f>
        <v>202.4</v>
      </c>
      <c r="L658" s="128"/>
      <c r="M658" s="128"/>
      <c r="N658" s="128"/>
      <c r="O658" s="128"/>
      <c r="P658" s="128"/>
      <c r="Q658" s="128"/>
      <c r="R658" s="128"/>
      <c r="S658" s="128"/>
      <c r="T658" s="128"/>
    </row>
    <row r="659" spans="1:20" x14ac:dyDescent="0.25">
      <c r="A659" s="161" t="str">
        <f>'[1]Magic Number Crunch'!A658</f>
        <v>Spell Scroll (Level 9)</v>
      </c>
      <c r="B659" s="162">
        <f>'[1]Magic Number Crunch'!L658</f>
        <v>15120</v>
      </c>
      <c r="C659" s="163">
        <f>B659*$N$6*$N$11</f>
        <v>15120</v>
      </c>
      <c r="D659" s="161" t="s">
        <v>2242</v>
      </c>
      <c r="E659" s="164">
        <f>_xlfn.FLOOR.MATH(C659,1)</f>
        <v>15120</v>
      </c>
      <c r="F659" s="161" t="s">
        <v>2241</v>
      </c>
      <c r="G659" s="164">
        <f>_xlfn.FLOOR.MATH(((C659-E659)*10), 1)</f>
        <v>0</v>
      </c>
      <c r="H659" s="161" t="s">
        <v>2240</v>
      </c>
      <c r="I659" s="164">
        <f>((C659-E659)*10-G659)*10</f>
        <v>0</v>
      </c>
      <c r="J659" s="161" t="s">
        <v>2239</v>
      </c>
      <c r="K659" s="163">
        <f>_xlfn.FLOOR.MATH(C659/'[1]Mark Conv'!$E$5,0.01)</f>
        <v>604.80000000000007</v>
      </c>
      <c r="L659" s="128"/>
      <c r="M659" s="128"/>
      <c r="N659" s="128"/>
      <c r="O659" s="128"/>
      <c r="P659" s="128"/>
      <c r="Q659" s="128"/>
      <c r="R659" s="128"/>
      <c r="S659" s="128"/>
      <c r="T659" s="128"/>
    </row>
    <row r="660" spans="1:20" x14ac:dyDescent="0.25">
      <c r="A660" s="161" t="str">
        <f>'[1]Magic Number Crunch'!A659</f>
        <v>Spell Sink</v>
      </c>
      <c r="B660" s="162">
        <f>'[1]Magic Number Crunch'!L659</f>
        <v>112500.5</v>
      </c>
      <c r="C660" s="163">
        <f>B660*$N$6*$N$11</f>
        <v>112500.5</v>
      </c>
      <c r="D660" s="161" t="s">
        <v>2242</v>
      </c>
      <c r="E660" s="164">
        <f>_xlfn.FLOOR.MATH(C660,1)</f>
        <v>112500</v>
      </c>
      <c r="F660" s="161" t="s">
        <v>2241</v>
      </c>
      <c r="G660" s="164">
        <f>_xlfn.FLOOR.MATH(((C660-E660)*10), 1)</f>
        <v>5</v>
      </c>
      <c r="H660" s="161" t="s">
        <v>2240</v>
      </c>
      <c r="I660" s="164">
        <f>((C660-E660)*10-G660)*10</f>
        <v>0</v>
      </c>
      <c r="J660" s="161" t="s">
        <v>2239</v>
      </c>
      <c r="K660" s="163">
        <f>_xlfn.FLOOR.MATH(C660/'[1]Mark Conv'!$E$5,0.01)</f>
        <v>4500.0200000000004</v>
      </c>
      <c r="L660" s="128"/>
      <c r="M660" s="128"/>
      <c r="N660" s="128"/>
      <c r="O660" s="128"/>
      <c r="P660" s="128"/>
      <c r="Q660" s="128"/>
      <c r="R660" s="128"/>
      <c r="S660" s="128"/>
      <c r="T660" s="128"/>
    </row>
    <row r="661" spans="1:20" x14ac:dyDescent="0.25">
      <c r="A661" s="161" t="str">
        <f>'[1]Magic Number Crunch'!A660</f>
        <v>Spell Sink</v>
      </c>
      <c r="B661" s="162">
        <f>'[1]Magic Number Crunch'!L660</f>
        <v>112500.5</v>
      </c>
      <c r="C661" s="163">
        <f>B661*$N$6*$N$11</f>
        <v>112500.5</v>
      </c>
      <c r="D661" s="161" t="s">
        <v>2242</v>
      </c>
      <c r="E661" s="164">
        <f>_xlfn.FLOOR.MATH(C661,1)</f>
        <v>112500</v>
      </c>
      <c r="F661" s="161" t="s">
        <v>2241</v>
      </c>
      <c r="G661" s="164">
        <f>_xlfn.FLOOR.MATH(((C661-E661)*10), 1)</f>
        <v>5</v>
      </c>
      <c r="H661" s="161" t="s">
        <v>2240</v>
      </c>
      <c r="I661" s="164">
        <f>((C661-E661)*10-G661)*10</f>
        <v>0</v>
      </c>
      <c r="J661" s="161" t="s">
        <v>2239</v>
      </c>
      <c r="K661" s="163">
        <f>_xlfn.FLOOR.MATH(C661/'[1]Mark Conv'!$E$5,0.01)</f>
        <v>4500.0200000000004</v>
      </c>
      <c r="L661" s="128"/>
      <c r="M661" s="128"/>
      <c r="N661" s="128"/>
      <c r="O661" s="128"/>
      <c r="P661" s="128"/>
      <c r="Q661" s="128"/>
      <c r="R661" s="128"/>
      <c r="S661" s="128"/>
      <c r="T661" s="128"/>
    </row>
    <row r="662" spans="1:20" x14ac:dyDescent="0.25">
      <c r="A662" s="161" t="str">
        <f>'[1]Magic Number Crunch'!A661</f>
        <v>Spellguard Shield</v>
      </c>
      <c r="B662" s="162">
        <f>'[1]Magic Number Crunch'!L661</f>
        <v>43000</v>
      </c>
      <c r="C662" s="163">
        <f>B662*$N$6*$N$11</f>
        <v>43000</v>
      </c>
      <c r="D662" s="161" t="s">
        <v>2242</v>
      </c>
      <c r="E662" s="164">
        <f>_xlfn.FLOOR.MATH(C662,1)</f>
        <v>43000</v>
      </c>
      <c r="F662" s="161" t="s">
        <v>2241</v>
      </c>
      <c r="G662" s="164">
        <f>_xlfn.FLOOR.MATH(((C662-E662)*10), 1)</f>
        <v>0</v>
      </c>
      <c r="H662" s="161" t="s">
        <v>2240</v>
      </c>
      <c r="I662" s="164">
        <f>((C662-E662)*10-G662)*10</f>
        <v>0</v>
      </c>
      <c r="J662" s="161" t="s">
        <v>2239</v>
      </c>
      <c r="K662" s="163">
        <f>_xlfn.FLOOR.MATH(C662/'[1]Mark Conv'!$E$5,0.01)</f>
        <v>1720</v>
      </c>
      <c r="L662" s="128"/>
      <c r="M662" s="128"/>
      <c r="N662" s="128"/>
      <c r="O662" s="128"/>
      <c r="P662" s="128"/>
      <c r="Q662" s="128"/>
      <c r="R662" s="128"/>
      <c r="S662" s="128"/>
      <c r="T662" s="128"/>
    </row>
    <row r="663" spans="1:20" x14ac:dyDescent="0.25">
      <c r="A663" s="161" t="str">
        <f>'[1]Magic Number Crunch'!A662</f>
        <v>Spellshard</v>
      </c>
      <c r="B663" s="162">
        <f>'[1]Magic Number Crunch'!L662</f>
        <v>80</v>
      </c>
      <c r="C663" s="163">
        <f>B663*$N$6*$N$11</f>
        <v>80</v>
      </c>
      <c r="D663" s="161" t="s">
        <v>2242</v>
      </c>
      <c r="E663" s="164">
        <f>_xlfn.FLOOR.MATH(C663,1)</f>
        <v>80</v>
      </c>
      <c r="F663" s="161" t="s">
        <v>2241</v>
      </c>
      <c r="G663" s="164">
        <f>_xlfn.FLOOR.MATH(((C663-E663)*10), 1)</f>
        <v>0</v>
      </c>
      <c r="H663" s="161" t="s">
        <v>2240</v>
      </c>
      <c r="I663" s="164">
        <f>((C663-E663)*10-G663)*10</f>
        <v>0</v>
      </c>
      <c r="J663" s="161" t="s">
        <v>2239</v>
      </c>
      <c r="K663" s="163">
        <f>_xlfn.FLOOR.MATH(C663/'[1]Mark Conv'!$E$5,0.01)</f>
        <v>3.2</v>
      </c>
      <c r="L663" s="128"/>
      <c r="M663" s="128"/>
      <c r="N663" s="128"/>
      <c r="O663" s="128"/>
      <c r="P663" s="128"/>
      <c r="Q663" s="128"/>
      <c r="R663" s="128"/>
      <c r="S663" s="128"/>
      <c r="T663" s="128"/>
    </row>
    <row r="664" spans="1:20" x14ac:dyDescent="0.25">
      <c r="A664" s="161" t="str">
        <f>'[1]Magic Number Crunch'!A663</f>
        <v>Spellshard</v>
      </c>
      <c r="B664" s="162">
        <f>'[1]Magic Number Crunch'!L663</f>
        <v>80</v>
      </c>
      <c r="C664" s="163">
        <f>B664*$N$6*$N$11</f>
        <v>80</v>
      </c>
      <c r="D664" s="161" t="s">
        <v>2242</v>
      </c>
      <c r="E664" s="164">
        <f>_xlfn.FLOOR.MATH(C664,1)</f>
        <v>80</v>
      </c>
      <c r="F664" s="161" t="s">
        <v>2241</v>
      </c>
      <c r="G664" s="164">
        <f>_xlfn.FLOOR.MATH(((C664-E664)*10), 1)</f>
        <v>0</v>
      </c>
      <c r="H664" s="161" t="s">
        <v>2240</v>
      </c>
      <c r="I664" s="164">
        <f>((C664-E664)*10-G664)*10</f>
        <v>0</v>
      </c>
      <c r="J664" s="161" t="s">
        <v>2239</v>
      </c>
      <c r="K664" s="163">
        <f>_xlfn.FLOOR.MATH(C664/'[1]Mark Conv'!$E$5,0.01)</f>
        <v>3.2</v>
      </c>
      <c r="L664" s="128"/>
      <c r="M664" s="128"/>
      <c r="N664" s="128"/>
      <c r="O664" s="128"/>
      <c r="P664" s="128"/>
      <c r="Q664" s="128"/>
      <c r="R664" s="128"/>
      <c r="S664" s="128"/>
      <c r="T664" s="128"/>
    </row>
    <row r="665" spans="1:20" x14ac:dyDescent="0.25">
      <c r="A665" s="161" t="str">
        <f>'[1]Magic Number Crunch'!A664</f>
        <v>Sphere Of Annihilation</v>
      </c>
      <c r="B665" s="162">
        <f>'[1]Magic Number Crunch'!L664</f>
        <v>107500</v>
      </c>
      <c r="C665" s="163">
        <f>B665*$N$6*$N$11</f>
        <v>107500</v>
      </c>
      <c r="D665" s="161" t="s">
        <v>2242</v>
      </c>
      <c r="E665" s="164">
        <f>_xlfn.FLOOR.MATH(C665,1)</f>
        <v>107500</v>
      </c>
      <c r="F665" s="161" t="s">
        <v>2241</v>
      </c>
      <c r="G665" s="164">
        <f>_xlfn.FLOOR.MATH(((C665-E665)*10), 1)</f>
        <v>0</v>
      </c>
      <c r="H665" s="161" t="s">
        <v>2240</v>
      </c>
      <c r="I665" s="164">
        <f>((C665-E665)*10-G665)*10</f>
        <v>0</v>
      </c>
      <c r="J665" s="161" t="s">
        <v>2239</v>
      </c>
      <c r="K665" s="163">
        <f>_xlfn.FLOOR.MATH(C665/'[1]Mark Conv'!$E$5,0.01)</f>
        <v>4300</v>
      </c>
      <c r="L665" s="128"/>
      <c r="M665" s="128"/>
      <c r="N665" s="128"/>
      <c r="O665" s="128"/>
      <c r="P665" s="128"/>
      <c r="Q665" s="128"/>
      <c r="R665" s="128"/>
      <c r="S665" s="128"/>
      <c r="T665" s="128"/>
    </row>
    <row r="666" spans="1:20" x14ac:dyDescent="0.25">
      <c r="A666" s="161" t="str">
        <f>'[1]Magic Number Crunch'!A665</f>
        <v>Spider Staff</v>
      </c>
      <c r="B666" s="162">
        <f>'[1]Magic Number Crunch'!L665</f>
        <v>4312.625</v>
      </c>
      <c r="C666" s="163">
        <f>B666*$N$6*$N$11</f>
        <v>4312.625</v>
      </c>
      <c r="D666" s="161" t="s">
        <v>2242</v>
      </c>
      <c r="E666" s="164">
        <f>_xlfn.FLOOR.MATH(C666,1)</f>
        <v>4312</v>
      </c>
      <c r="F666" s="161" t="s">
        <v>2241</v>
      </c>
      <c r="G666" s="164">
        <f>_xlfn.FLOOR.MATH(((C666-E666)*10), 1)</f>
        <v>6</v>
      </c>
      <c r="H666" s="161" t="s">
        <v>2240</v>
      </c>
      <c r="I666" s="164">
        <f>((C666-E666)*10-G666)*10</f>
        <v>2.5</v>
      </c>
      <c r="J666" s="161" t="s">
        <v>2239</v>
      </c>
      <c r="K666" s="163">
        <f>_xlfn.FLOOR.MATH(C666/'[1]Mark Conv'!$E$5,0.01)</f>
        <v>172.5</v>
      </c>
      <c r="L666" s="128"/>
      <c r="M666" s="128"/>
      <c r="N666" s="128"/>
      <c r="O666" s="128"/>
      <c r="P666" s="128"/>
      <c r="Q666" s="128"/>
      <c r="R666" s="128"/>
      <c r="S666" s="128"/>
      <c r="T666" s="128"/>
    </row>
    <row r="667" spans="1:20" x14ac:dyDescent="0.25">
      <c r="A667" s="161" t="str">
        <f>'[1]Magic Number Crunch'!A666</f>
        <v>Spies' Murmur</v>
      </c>
      <c r="B667" s="162">
        <f>'[1]Magic Number Crunch'!L666</f>
        <v>400.125</v>
      </c>
      <c r="C667" s="163">
        <f>B667*$N$6*$N$11</f>
        <v>400.125</v>
      </c>
      <c r="D667" s="161" t="s">
        <v>2242</v>
      </c>
      <c r="E667" s="164">
        <f>_xlfn.FLOOR.MATH(C667,1)</f>
        <v>400</v>
      </c>
      <c r="F667" s="161" t="s">
        <v>2241</v>
      </c>
      <c r="G667" s="164">
        <f>_xlfn.FLOOR.MATH(((C667-E667)*10), 1)</f>
        <v>1</v>
      </c>
      <c r="H667" s="161" t="s">
        <v>2240</v>
      </c>
      <c r="I667" s="164">
        <f>((C667-E667)*10-G667)*10</f>
        <v>2.5</v>
      </c>
      <c r="J667" s="161" t="s">
        <v>2239</v>
      </c>
      <c r="K667" s="163">
        <f>_xlfn.FLOOR.MATH(C667/'[1]Mark Conv'!$E$5,0.01)</f>
        <v>16</v>
      </c>
      <c r="L667" s="128"/>
      <c r="M667" s="128"/>
      <c r="N667" s="128"/>
      <c r="O667" s="128"/>
      <c r="P667" s="128"/>
      <c r="Q667" s="128"/>
      <c r="R667" s="128"/>
      <c r="S667" s="128"/>
      <c r="T667" s="128"/>
    </row>
    <row r="668" spans="1:20" x14ac:dyDescent="0.25">
      <c r="A668" s="161" t="str">
        <f>'[1]Magic Number Crunch'!A667</f>
        <v>Spyglass Of Clairvoyance</v>
      </c>
      <c r="B668" s="162">
        <f>'[1]Magic Number Crunch'!L667</f>
        <v>60</v>
      </c>
      <c r="C668" s="163">
        <f>B668*$N$6*$N$11</f>
        <v>60</v>
      </c>
      <c r="D668" s="161" t="s">
        <v>2242</v>
      </c>
      <c r="E668" s="164">
        <f>_xlfn.FLOOR.MATH(C668,1)</f>
        <v>60</v>
      </c>
      <c r="F668" s="161" t="s">
        <v>2241</v>
      </c>
      <c r="G668" s="164">
        <f>_xlfn.FLOOR.MATH(((C668-E668)*10), 1)</f>
        <v>0</v>
      </c>
      <c r="H668" s="161" t="s">
        <v>2240</v>
      </c>
      <c r="I668" s="164">
        <f>((C668-E668)*10-G668)*10</f>
        <v>0</v>
      </c>
      <c r="J668" s="161" t="s">
        <v>2239</v>
      </c>
      <c r="K668" s="163">
        <f>_xlfn.FLOOR.MATH(C668/'[1]Mark Conv'!$E$5,0.01)</f>
        <v>2.4</v>
      </c>
      <c r="L668" s="128"/>
      <c r="M668" s="128"/>
      <c r="N668" s="128"/>
      <c r="O668" s="128"/>
      <c r="P668" s="128"/>
      <c r="Q668" s="128"/>
      <c r="R668" s="128"/>
      <c r="S668" s="128"/>
      <c r="T668" s="128"/>
    </row>
    <row r="669" spans="1:20" x14ac:dyDescent="0.25">
      <c r="A669" s="161" t="str">
        <f>'[1]Magic Number Crunch'!A668</f>
        <v>Staff Of Adornment</v>
      </c>
      <c r="B669" s="162">
        <f>'[1]Magic Number Crunch'!L668</f>
        <v>55</v>
      </c>
      <c r="C669" s="163">
        <f>B669*$N$6*$N$11</f>
        <v>55</v>
      </c>
      <c r="D669" s="161" t="s">
        <v>2242</v>
      </c>
      <c r="E669" s="164">
        <f>_xlfn.FLOOR.MATH(C669,1)</f>
        <v>55</v>
      </c>
      <c r="F669" s="161" t="s">
        <v>2241</v>
      </c>
      <c r="G669" s="164">
        <f>_xlfn.FLOOR.MATH(((C669-E669)*10), 1)</f>
        <v>0</v>
      </c>
      <c r="H669" s="161" t="s">
        <v>2240</v>
      </c>
      <c r="I669" s="164">
        <f>((C669-E669)*10-G669)*10</f>
        <v>0</v>
      </c>
      <c r="J669" s="161" t="s">
        <v>2239</v>
      </c>
      <c r="K669" s="163">
        <f>_xlfn.FLOOR.MATH(C669/'[1]Mark Conv'!$E$5,0.01)</f>
        <v>2.2000000000000002</v>
      </c>
      <c r="L669" s="128"/>
      <c r="M669" s="128"/>
      <c r="N669" s="128"/>
      <c r="O669" s="128"/>
      <c r="P669" s="128"/>
      <c r="Q669" s="128"/>
      <c r="R669" s="128"/>
      <c r="S669" s="128"/>
      <c r="T669" s="128"/>
    </row>
    <row r="670" spans="1:20" x14ac:dyDescent="0.25">
      <c r="A670" s="161" t="str">
        <f>'[1]Magic Number Crunch'!A669</f>
        <v>Staff Of Birdcalls</v>
      </c>
      <c r="B670" s="162">
        <f>'[1]Magic Number Crunch'!L669</f>
        <v>65</v>
      </c>
      <c r="C670" s="163">
        <f>B670*$N$6*$N$11</f>
        <v>65</v>
      </c>
      <c r="D670" s="161" t="s">
        <v>2242</v>
      </c>
      <c r="E670" s="164">
        <f>_xlfn.FLOOR.MATH(C670,1)</f>
        <v>65</v>
      </c>
      <c r="F670" s="161" t="s">
        <v>2241</v>
      </c>
      <c r="G670" s="164">
        <f>_xlfn.FLOOR.MATH(((C670-E670)*10), 1)</f>
        <v>0</v>
      </c>
      <c r="H670" s="161" t="s">
        <v>2240</v>
      </c>
      <c r="I670" s="164">
        <f>((C670-E670)*10-G670)*10</f>
        <v>0</v>
      </c>
      <c r="J670" s="161" t="s">
        <v>2239</v>
      </c>
      <c r="K670" s="163">
        <f>_xlfn.FLOOR.MATH(C670/'[1]Mark Conv'!$E$5,0.01)</f>
        <v>2.6</v>
      </c>
      <c r="L670" s="128"/>
      <c r="M670" s="128"/>
      <c r="N670" s="128"/>
      <c r="O670" s="128"/>
      <c r="P670" s="128"/>
      <c r="Q670" s="128"/>
      <c r="R670" s="128"/>
      <c r="S670" s="128"/>
      <c r="T670" s="128"/>
    </row>
    <row r="671" spans="1:20" x14ac:dyDescent="0.25">
      <c r="A671" s="161" t="str">
        <f>'[1]Magic Number Crunch'!A670</f>
        <v>Staff Of Charming</v>
      </c>
      <c r="B671" s="162">
        <f>'[1]Magic Number Crunch'!L670</f>
        <v>6875</v>
      </c>
      <c r="C671" s="163">
        <f>B671*$N$6*$N$11</f>
        <v>6875</v>
      </c>
      <c r="D671" s="161" t="s">
        <v>2242</v>
      </c>
      <c r="E671" s="164">
        <f>_xlfn.FLOOR.MATH(C671,1)</f>
        <v>6875</v>
      </c>
      <c r="F671" s="161" t="s">
        <v>2241</v>
      </c>
      <c r="G671" s="164">
        <f>_xlfn.FLOOR.MATH(((C671-E671)*10), 1)</f>
        <v>0</v>
      </c>
      <c r="H671" s="161" t="s">
        <v>2240</v>
      </c>
      <c r="I671" s="164">
        <f>((C671-E671)*10-G671)*10</f>
        <v>0</v>
      </c>
      <c r="J671" s="161" t="s">
        <v>2239</v>
      </c>
      <c r="K671" s="163">
        <f>_xlfn.FLOOR.MATH(C671/'[1]Mark Conv'!$E$5,0.01)</f>
        <v>275</v>
      </c>
      <c r="L671" s="128"/>
      <c r="M671" s="128"/>
      <c r="N671" s="128"/>
      <c r="O671" s="128"/>
      <c r="P671" s="128"/>
      <c r="Q671" s="128"/>
      <c r="R671" s="128"/>
      <c r="S671" s="128"/>
      <c r="T671" s="128"/>
    </row>
    <row r="672" spans="1:20" x14ac:dyDescent="0.25">
      <c r="A672" s="161" t="str">
        <f>'[1]Magic Number Crunch'!A671</f>
        <v>Staff Of Defense</v>
      </c>
      <c r="B672" s="162">
        <f>'[1]Magic Number Crunch'!L671</f>
        <v>5137.625</v>
      </c>
      <c r="C672" s="163">
        <f>B672*$N$6*$N$11</f>
        <v>5137.625</v>
      </c>
      <c r="D672" s="161" t="s">
        <v>2242</v>
      </c>
      <c r="E672" s="164">
        <f>_xlfn.FLOOR.MATH(C672,1)</f>
        <v>5137</v>
      </c>
      <c r="F672" s="161" t="s">
        <v>2241</v>
      </c>
      <c r="G672" s="164">
        <f>_xlfn.FLOOR.MATH(((C672-E672)*10), 1)</f>
        <v>6</v>
      </c>
      <c r="H672" s="161" t="s">
        <v>2240</v>
      </c>
      <c r="I672" s="164">
        <f>((C672-E672)*10-G672)*10</f>
        <v>2.5</v>
      </c>
      <c r="J672" s="161" t="s">
        <v>2239</v>
      </c>
      <c r="K672" s="163">
        <f>_xlfn.FLOOR.MATH(C672/'[1]Mark Conv'!$E$5,0.01)</f>
        <v>205.5</v>
      </c>
      <c r="L672" s="128"/>
      <c r="M672" s="128"/>
      <c r="N672" s="128"/>
      <c r="O672" s="128"/>
      <c r="P672" s="128"/>
      <c r="Q672" s="128"/>
      <c r="R672" s="128"/>
      <c r="S672" s="128"/>
      <c r="T672" s="128"/>
    </row>
    <row r="673" spans="1:20" x14ac:dyDescent="0.25">
      <c r="A673" s="161" t="str">
        <f>'[1]Magic Number Crunch'!A672</f>
        <v>Staff of Dunamancy</v>
      </c>
      <c r="B673" s="162">
        <f>'[1]Magic Number Crunch'!L672</f>
        <v>29125.125</v>
      </c>
      <c r="C673" s="163">
        <f>B673*$N$6*$N$11</f>
        <v>29125.125</v>
      </c>
      <c r="D673" s="161" t="s">
        <v>2242</v>
      </c>
      <c r="E673" s="164">
        <f>_xlfn.FLOOR.MATH(C673,1)</f>
        <v>29125</v>
      </c>
      <c r="F673" s="161" t="s">
        <v>2241</v>
      </c>
      <c r="G673" s="164">
        <f>_xlfn.FLOOR.MATH(((C673-E673)*10), 1)</f>
        <v>1</v>
      </c>
      <c r="H673" s="161" t="s">
        <v>2240</v>
      </c>
      <c r="I673" s="164">
        <f>((C673-E673)*10-G673)*10</f>
        <v>2.5</v>
      </c>
      <c r="J673" s="161" t="s">
        <v>2239</v>
      </c>
      <c r="K673" s="163">
        <f>_xlfn.FLOOR.MATH(C673/'[1]Mark Conv'!$E$5,0.01)</f>
        <v>1165</v>
      </c>
      <c r="L673" s="128"/>
      <c r="M673" s="128"/>
      <c r="N673" s="128"/>
      <c r="O673" s="128"/>
      <c r="P673" s="128"/>
      <c r="Q673" s="128"/>
      <c r="R673" s="128"/>
      <c r="S673" s="128"/>
      <c r="T673" s="128"/>
    </row>
    <row r="674" spans="1:20" x14ac:dyDescent="0.25">
      <c r="A674" s="161" t="str">
        <f>'[1]Magic Number Crunch'!A673</f>
        <v>Staff Of Fire</v>
      </c>
      <c r="B674" s="162">
        <f>'[1]Magic Number Crunch'!L673</f>
        <v>17000</v>
      </c>
      <c r="C674" s="163">
        <f>B674*$N$6*$N$11</f>
        <v>17000</v>
      </c>
      <c r="D674" s="161" t="s">
        <v>2242</v>
      </c>
      <c r="E674" s="164">
        <f>_xlfn.FLOOR.MATH(C674,1)</f>
        <v>17000</v>
      </c>
      <c r="F674" s="161" t="s">
        <v>2241</v>
      </c>
      <c r="G674" s="164">
        <f>_xlfn.FLOOR.MATH(((C674-E674)*10), 1)</f>
        <v>0</v>
      </c>
      <c r="H674" s="161" t="s">
        <v>2240</v>
      </c>
      <c r="I674" s="164">
        <f>((C674-E674)*10-G674)*10</f>
        <v>0</v>
      </c>
      <c r="J674" s="161" t="s">
        <v>2239</v>
      </c>
      <c r="K674" s="163">
        <f>_xlfn.FLOOR.MATH(C674/'[1]Mark Conv'!$E$5,0.01)</f>
        <v>680</v>
      </c>
      <c r="L674" s="128"/>
      <c r="M674" s="128"/>
      <c r="N674" s="128"/>
      <c r="O674" s="128"/>
      <c r="P674" s="128"/>
      <c r="Q674" s="128"/>
      <c r="R674" s="128"/>
      <c r="S674" s="128"/>
      <c r="T674" s="128"/>
    </row>
    <row r="675" spans="1:20" x14ac:dyDescent="0.25">
      <c r="A675" s="161" t="str">
        <f>'[1]Magic Number Crunch'!A674</f>
        <v>Staff Of Flowers</v>
      </c>
      <c r="B675" s="162">
        <f>'[1]Magic Number Crunch'!L674</f>
        <v>55</v>
      </c>
      <c r="C675" s="163">
        <f>B675*$N$6*$N$11</f>
        <v>55</v>
      </c>
      <c r="D675" s="161" t="s">
        <v>2242</v>
      </c>
      <c r="E675" s="164">
        <f>_xlfn.FLOOR.MATH(C675,1)</f>
        <v>55</v>
      </c>
      <c r="F675" s="161" t="s">
        <v>2241</v>
      </c>
      <c r="G675" s="164">
        <f>_xlfn.FLOOR.MATH(((C675-E675)*10), 1)</f>
        <v>0</v>
      </c>
      <c r="H675" s="161" t="s">
        <v>2240</v>
      </c>
      <c r="I675" s="164">
        <f>((C675-E675)*10-G675)*10</f>
        <v>0</v>
      </c>
      <c r="J675" s="161" t="s">
        <v>2239</v>
      </c>
      <c r="K675" s="163">
        <f>_xlfn.FLOOR.MATH(C675/'[1]Mark Conv'!$E$5,0.01)</f>
        <v>2.2000000000000002</v>
      </c>
      <c r="L675" s="128"/>
      <c r="M675" s="128"/>
      <c r="N675" s="128"/>
      <c r="O675" s="128"/>
      <c r="P675" s="128"/>
      <c r="Q675" s="128"/>
      <c r="R675" s="128"/>
      <c r="S675" s="128"/>
      <c r="T675" s="128"/>
    </row>
    <row r="676" spans="1:20" x14ac:dyDescent="0.25">
      <c r="A676" s="161" t="str">
        <f>'[1]Magic Number Crunch'!A675</f>
        <v>Staff Of Frost</v>
      </c>
      <c r="B676" s="162">
        <f>'[1]Magic Number Crunch'!L675</f>
        <v>22000</v>
      </c>
      <c r="C676" s="163">
        <f>B676*$N$6*$N$11</f>
        <v>22000</v>
      </c>
      <c r="D676" s="161" t="s">
        <v>2242</v>
      </c>
      <c r="E676" s="164">
        <f>_xlfn.FLOOR.MATH(C676,1)</f>
        <v>22000</v>
      </c>
      <c r="F676" s="161" t="s">
        <v>2241</v>
      </c>
      <c r="G676" s="164">
        <f>_xlfn.FLOOR.MATH(((C676-E676)*10), 1)</f>
        <v>0</v>
      </c>
      <c r="H676" s="161" t="s">
        <v>2240</v>
      </c>
      <c r="I676" s="164">
        <f>((C676-E676)*10-G676)*10</f>
        <v>0</v>
      </c>
      <c r="J676" s="161" t="s">
        <v>2239</v>
      </c>
      <c r="K676" s="163">
        <f>_xlfn.FLOOR.MATH(C676/'[1]Mark Conv'!$E$5,0.01)</f>
        <v>880</v>
      </c>
      <c r="L676" s="128"/>
      <c r="M676" s="128"/>
      <c r="N676" s="128"/>
      <c r="O676" s="128"/>
      <c r="P676" s="128"/>
      <c r="Q676" s="128"/>
      <c r="R676" s="128"/>
      <c r="S676" s="128"/>
      <c r="T676" s="128"/>
    </row>
    <row r="677" spans="1:20" x14ac:dyDescent="0.25">
      <c r="A677" s="161" t="str">
        <f>'[1]Magic Number Crunch'!A676</f>
        <v>Staff Of Healing</v>
      </c>
      <c r="B677" s="162">
        <f>'[1]Magic Number Crunch'!L676</f>
        <v>8900</v>
      </c>
      <c r="C677" s="163">
        <f>B677*$N$6*$N$11</f>
        <v>8900</v>
      </c>
      <c r="D677" s="161" t="s">
        <v>2242</v>
      </c>
      <c r="E677" s="164">
        <f>_xlfn.FLOOR.MATH(C677,1)</f>
        <v>8900</v>
      </c>
      <c r="F677" s="161" t="s">
        <v>2241</v>
      </c>
      <c r="G677" s="164">
        <f>_xlfn.FLOOR.MATH(((C677-E677)*10), 1)</f>
        <v>0</v>
      </c>
      <c r="H677" s="161" t="s">
        <v>2240</v>
      </c>
      <c r="I677" s="164">
        <f>((C677-E677)*10-G677)*10</f>
        <v>0</v>
      </c>
      <c r="J677" s="161" t="s">
        <v>2239</v>
      </c>
      <c r="K677" s="163">
        <f>_xlfn.FLOOR.MATH(C677/'[1]Mark Conv'!$E$5,0.01)</f>
        <v>356</v>
      </c>
      <c r="L677" s="128"/>
      <c r="M677" s="128"/>
      <c r="N677" s="128"/>
      <c r="O677" s="128"/>
      <c r="P677" s="128"/>
      <c r="Q677" s="128"/>
      <c r="R677" s="128"/>
      <c r="S677" s="128"/>
      <c r="T677" s="128"/>
    </row>
    <row r="678" spans="1:20" x14ac:dyDescent="0.25">
      <c r="A678" s="161" t="str">
        <f>'[1]Magic Number Crunch'!A677</f>
        <v>Staff Of Power</v>
      </c>
      <c r="B678" s="162">
        <f>'[1]Magic Number Crunch'!L677</f>
        <v>70750</v>
      </c>
      <c r="C678" s="163">
        <f>B678*$N$6*$N$11</f>
        <v>70750</v>
      </c>
      <c r="D678" s="161" t="s">
        <v>2242</v>
      </c>
      <c r="E678" s="164">
        <f>_xlfn.FLOOR.MATH(C678,1)</f>
        <v>70750</v>
      </c>
      <c r="F678" s="161" t="s">
        <v>2241</v>
      </c>
      <c r="G678" s="164">
        <f>_xlfn.FLOOR.MATH(((C678-E678)*10), 1)</f>
        <v>0</v>
      </c>
      <c r="H678" s="161" t="s">
        <v>2240</v>
      </c>
      <c r="I678" s="164">
        <f>((C678-E678)*10-G678)*10</f>
        <v>0</v>
      </c>
      <c r="J678" s="161" t="s">
        <v>2239</v>
      </c>
      <c r="K678" s="163">
        <f>_xlfn.FLOOR.MATH(C678/'[1]Mark Conv'!$E$5,0.01)</f>
        <v>2830</v>
      </c>
      <c r="L678" s="128"/>
      <c r="M678" s="128"/>
      <c r="N678" s="128"/>
      <c r="O678" s="128"/>
      <c r="P678" s="128"/>
      <c r="Q678" s="128"/>
      <c r="R678" s="128"/>
      <c r="S678" s="128"/>
      <c r="T678" s="128"/>
    </row>
    <row r="679" spans="1:20" x14ac:dyDescent="0.25">
      <c r="A679" s="161" t="str">
        <f>'[1]Magic Number Crunch'!A678</f>
        <v>Staff Of Striking</v>
      </c>
      <c r="B679" s="162">
        <f>'[1]Magic Number Crunch'!L678</f>
        <v>28500</v>
      </c>
      <c r="C679" s="163">
        <f>B679*$N$6*$N$11</f>
        <v>28500</v>
      </c>
      <c r="D679" s="161" t="s">
        <v>2242</v>
      </c>
      <c r="E679" s="164">
        <f>_xlfn.FLOOR.MATH(C679,1)</f>
        <v>28500</v>
      </c>
      <c r="F679" s="161" t="s">
        <v>2241</v>
      </c>
      <c r="G679" s="164">
        <f>_xlfn.FLOOR.MATH(((C679-E679)*10), 1)</f>
        <v>0</v>
      </c>
      <c r="H679" s="161" t="s">
        <v>2240</v>
      </c>
      <c r="I679" s="164">
        <f>((C679-E679)*10-G679)*10</f>
        <v>0</v>
      </c>
      <c r="J679" s="161" t="s">
        <v>2239</v>
      </c>
      <c r="K679" s="163">
        <f>_xlfn.FLOOR.MATH(C679/'[1]Mark Conv'!$E$5,0.01)</f>
        <v>1140</v>
      </c>
      <c r="L679" s="128"/>
      <c r="M679" s="128"/>
      <c r="N679" s="128"/>
      <c r="O679" s="128"/>
      <c r="P679" s="128"/>
      <c r="Q679" s="128"/>
      <c r="R679" s="128"/>
      <c r="S679" s="128"/>
      <c r="T679" s="128"/>
    </row>
    <row r="680" spans="1:20" x14ac:dyDescent="0.25">
      <c r="A680" s="161" t="str">
        <f>'[1]Magic Number Crunch'!A679</f>
        <v>Staff Of Swarming Insects</v>
      </c>
      <c r="B680" s="162">
        <f>'[1]Magic Number Crunch'!L679</f>
        <v>10250</v>
      </c>
      <c r="C680" s="163">
        <f>B680*$N$6*$N$11</f>
        <v>10250</v>
      </c>
      <c r="D680" s="161" t="s">
        <v>2242</v>
      </c>
      <c r="E680" s="164">
        <f>_xlfn.FLOOR.MATH(C680,1)</f>
        <v>10250</v>
      </c>
      <c r="F680" s="161" t="s">
        <v>2241</v>
      </c>
      <c r="G680" s="164">
        <f>_xlfn.FLOOR.MATH(((C680-E680)*10), 1)</f>
        <v>0</v>
      </c>
      <c r="H680" s="161" t="s">
        <v>2240</v>
      </c>
      <c r="I680" s="164">
        <f>((C680-E680)*10-G680)*10</f>
        <v>0</v>
      </c>
      <c r="J680" s="161" t="s">
        <v>2239</v>
      </c>
      <c r="K680" s="163">
        <f>_xlfn.FLOOR.MATH(C680/'[1]Mark Conv'!$E$5,0.01)</f>
        <v>410</v>
      </c>
      <c r="L680" s="128"/>
      <c r="M680" s="128"/>
      <c r="N680" s="128"/>
      <c r="O680" s="128"/>
      <c r="P680" s="128"/>
      <c r="Q680" s="128"/>
      <c r="R680" s="128"/>
      <c r="S680" s="128"/>
      <c r="T680" s="128"/>
    </row>
    <row r="681" spans="1:20" x14ac:dyDescent="0.25">
      <c r="A681" s="161" t="str">
        <f>'[1]Magic Number Crunch'!A680</f>
        <v>Staff Of The Adder</v>
      </c>
      <c r="B681" s="162">
        <f>'[1]Magic Number Crunch'!L680</f>
        <v>1075</v>
      </c>
      <c r="C681" s="163">
        <f>B681*$N$6*$N$11</f>
        <v>1075</v>
      </c>
      <c r="D681" s="161" t="s">
        <v>2242</v>
      </c>
      <c r="E681" s="164">
        <f>_xlfn.FLOOR.MATH(C681,1)</f>
        <v>1075</v>
      </c>
      <c r="F681" s="161" t="s">
        <v>2241</v>
      </c>
      <c r="G681" s="164">
        <f>_xlfn.FLOOR.MATH(((C681-E681)*10), 1)</f>
        <v>0</v>
      </c>
      <c r="H681" s="161" t="s">
        <v>2240</v>
      </c>
      <c r="I681" s="164">
        <f>((C681-E681)*10-G681)*10</f>
        <v>0</v>
      </c>
      <c r="J681" s="161" t="s">
        <v>2239</v>
      </c>
      <c r="K681" s="163">
        <f>_xlfn.FLOOR.MATH(C681/'[1]Mark Conv'!$E$5,0.01)</f>
        <v>43</v>
      </c>
      <c r="L681" s="128"/>
      <c r="M681" s="128"/>
      <c r="N681" s="128"/>
      <c r="O681" s="128"/>
      <c r="P681" s="128"/>
      <c r="Q681" s="128"/>
      <c r="R681" s="128"/>
      <c r="S681" s="128"/>
      <c r="T681" s="128"/>
    </row>
    <row r="682" spans="1:20" x14ac:dyDescent="0.25">
      <c r="A682" s="161" t="str">
        <f>'[1]Magic Number Crunch'!A681</f>
        <v>Staff of the Ivory Claw</v>
      </c>
      <c r="B682" s="162">
        <f>'[1]Magic Number Crunch'!L681</f>
        <v>3937.625</v>
      </c>
      <c r="C682" s="163">
        <f>B682*$N$6*$N$11</f>
        <v>3937.625</v>
      </c>
      <c r="D682" s="161" t="s">
        <v>2242</v>
      </c>
      <c r="E682" s="164">
        <f>_xlfn.FLOOR.MATH(C682,1)</f>
        <v>3937</v>
      </c>
      <c r="F682" s="161" t="s">
        <v>2241</v>
      </c>
      <c r="G682" s="164">
        <f>_xlfn.FLOOR.MATH(((C682-E682)*10), 1)</f>
        <v>6</v>
      </c>
      <c r="H682" s="161" t="s">
        <v>2240</v>
      </c>
      <c r="I682" s="164">
        <f>((C682-E682)*10-G682)*10</f>
        <v>2.5</v>
      </c>
      <c r="J682" s="161" t="s">
        <v>2239</v>
      </c>
      <c r="K682" s="163">
        <f>_xlfn.FLOOR.MATH(C682/'[1]Mark Conv'!$E$5,0.01)</f>
        <v>157.5</v>
      </c>
      <c r="L682" s="128"/>
      <c r="M682" s="128"/>
      <c r="N682" s="128"/>
      <c r="O682" s="128"/>
      <c r="P682" s="128"/>
      <c r="Q682" s="128"/>
      <c r="R682" s="128"/>
      <c r="S682" s="128"/>
      <c r="T682" s="128"/>
    </row>
    <row r="683" spans="1:20" x14ac:dyDescent="0.25">
      <c r="A683" s="161" t="str">
        <f>'[1]Magic Number Crunch'!A682</f>
        <v>Staff Of The Magi</v>
      </c>
      <c r="B683" s="162">
        <f>'[1]Magic Number Crunch'!L682</f>
        <v>105250.25</v>
      </c>
      <c r="C683" s="163">
        <f>B683*$N$6*$N$11</f>
        <v>105250.25</v>
      </c>
      <c r="D683" s="161" t="s">
        <v>2242</v>
      </c>
      <c r="E683" s="164">
        <f>_xlfn.FLOOR.MATH(C683,1)</f>
        <v>105250</v>
      </c>
      <c r="F683" s="161" t="s">
        <v>2241</v>
      </c>
      <c r="G683" s="164">
        <f>_xlfn.FLOOR.MATH(((C683-E683)*10), 1)</f>
        <v>2</v>
      </c>
      <c r="H683" s="161" t="s">
        <v>2240</v>
      </c>
      <c r="I683" s="164">
        <f>((C683-E683)*10-G683)*10</f>
        <v>5</v>
      </c>
      <c r="J683" s="161" t="s">
        <v>2239</v>
      </c>
      <c r="K683" s="163">
        <f>_xlfn.FLOOR.MATH(C683/'[1]Mark Conv'!$E$5,0.01)</f>
        <v>4210.01</v>
      </c>
      <c r="L683" s="128"/>
      <c r="M683" s="128"/>
      <c r="N683" s="128"/>
      <c r="O683" s="128"/>
      <c r="P683" s="128"/>
      <c r="Q683" s="128"/>
      <c r="R683" s="128"/>
      <c r="S683" s="128"/>
      <c r="T683" s="128"/>
    </row>
    <row r="684" spans="1:20" x14ac:dyDescent="0.25">
      <c r="A684" s="161" t="str">
        <f>'[1]Magic Number Crunch'!A683</f>
        <v>Staff Of The Python</v>
      </c>
      <c r="B684" s="162">
        <f>'[1]Magic Number Crunch'!L683</f>
        <v>1125</v>
      </c>
      <c r="C684" s="163">
        <f>B684*$N$6*$N$11</f>
        <v>1125</v>
      </c>
      <c r="D684" s="161" t="s">
        <v>2242</v>
      </c>
      <c r="E684" s="164">
        <f>_xlfn.FLOOR.MATH(C684,1)</f>
        <v>1125</v>
      </c>
      <c r="F684" s="161" t="s">
        <v>2241</v>
      </c>
      <c r="G684" s="164">
        <f>_xlfn.FLOOR.MATH(((C684-E684)*10), 1)</f>
        <v>0</v>
      </c>
      <c r="H684" s="161" t="s">
        <v>2240</v>
      </c>
      <c r="I684" s="164">
        <f>((C684-E684)*10-G684)*10</f>
        <v>0</v>
      </c>
      <c r="J684" s="161" t="s">
        <v>2239</v>
      </c>
      <c r="K684" s="163">
        <f>_xlfn.FLOOR.MATH(C684/'[1]Mark Conv'!$E$5,0.01)</f>
        <v>45</v>
      </c>
      <c r="L684" s="128"/>
      <c r="M684" s="128"/>
      <c r="N684" s="128"/>
      <c r="O684" s="128"/>
      <c r="P684" s="128"/>
      <c r="Q684" s="128"/>
      <c r="R684" s="128"/>
      <c r="S684" s="128"/>
      <c r="T684" s="128"/>
    </row>
    <row r="685" spans="1:20" x14ac:dyDescent="0.25">
      <c r="A685" s="161" t="str">
        <f>'[1]Magic Number Crunch'!A684</f>
        <v>Staff Of The Woodlands</v>
      </c>
      <c r="B685" s="162">
        <f>'[1]Magic Number Crunch'!L684</f>
        <v>24250</v>
      </c>
      <c r="C685" s="163">
        <f>B685*$N$6*$N$11</f>
        <v>24250</v>
      </c>
      <c r="D685" s="161" t="s">
        <v>2242</v>
      </c>
      <c r="E685" s="164">
        <f>_xlfn.FLOOR.MATH(C685,1)</f>
        <v>24250</v>
      </c>
      <c r="F685" s="161" t="s">
        <v>2241</v>
      </c>
      <c r="G685" s="164">
        <f>_xlfn.FLOOR.MATH(((C685-E685)*10), 1)</f>
        <v>0</v>
      </c>
      <c r="H685" s="161" t="s">
        <v>2240</v>
      </c>
      <c r="I685" s="164">
        <f>((C685-E685)*10-G685)*10</f>
        <v>0</v>
      </c>
      <c r="J685" s="161" t="s">
        <v>2239</v>
      </c>
      <c r="K685" s="163">
        <f>_xlfn.FLOOR.MATH(C685/'[1]Mark Conv'!$E$5,0.01)</f>
        <v>970</v>
      </c>
      <c r="L685" s="128"/>
      <c r="M685" s="128"/>
      <c r="N685" s="128"/>
      <c r="O685" s="128"/>
      <c r="P685" s="128"/>
      <c r="Q685" s="128"/>
      <c r="R685" s="128"/>
      <c r="S685" s="128"/>
      <c r="T685" s="128"/>
    </row>
    <row r="686" spans="1:20" x14ac:dyDescent="0.25">
      <c r="A686" s="161" t="str">
        <f>'[1]Magic Number Crunch'!A685</f>
        <v>Staff Of Thunder And Lightning</v>
      </c>
      <c r="B686" s="162">
        <f>'[1]Magic Number Crunch'!L685</f>
        <v>20000</v>
      </c>
      <c r="C686" s="163">
        <f>B686*$N$6*$N$11</f>
        <v>20000</v>
      </c>
      <c r="D686" s="161" t="s">
        <v>2242</v>
      </c>
      <c r="E686" s="164">
        <f>_xlfn.FLOOR.MATH(C686,1)</f>
        <v>20000</v>
      </c>
      <c r="F686" s="161" t="s">
        <v>2241</v>
      </c>
      <c r="G686" s="164">
        <f>_xlfn.FLOOR.MATH(((C686-E686)*10), 1)</f>
        <v>0</v>
      </c>
      <c r="H686" s="161" t="s">
        <v>2240</v>
      </c>
      <c r="I686" s="164">
        <f>((C686-E686)*10-G686)*10</f>
        <v>0</v>
      </c>
      <c r="J686" s="161" t="s">
        <v>2239</v>
      </c>
      <c r="K686" s="163">
        <f>_xlfn.FLOOR.MATH(C686/'[1]Mark Conv'!$E$5,0.01)</f>
        <v>800</v>
      </c>
      <c r="L686" s="128"/>
      <c r="M686" s="128"/>
      <c r="N686" s="128"/>
      <c r="O686" s="128"/>
      <c r="P686" s="128"/>
      <c r="Q686" s="128"/>
      <c r="R686" s="128"/>
      <c r="S686" s="128"/>
      <c r="T686" s="128"/>
    </row>
    <row r="687" spans="1:20" x14ac:dyDescent="0.25">
      <c r="A687" s="161" t="str">
        <f>'[1]Magic Number Crunch'!A686</f>
        <v>Staff Of Withering</v>
      </c>
      <c r="B687" s="162">
        <f>'[1]Magic Number Crunch'!L686</f>
        <v>2550</v>
      </c>
      <c r="C687" s="163">
        <f>B687*$N$6*$N$11</f>
        <v>2550</v>
      </c>
      <c r="D687" s="161" t="s">
        <v>2242</v>
      </c>
      <c r="E687" s="164">
        <f>_xlfn.FLOOR.MATH(C687,1)</f>
        <v>2550</v>
      </c>
      <c r="F687" s="161" t="s">
        <v>2241</v>
      </c>
      <c r="G687" s="164">
        <f>_xlfn.FLOOR.MATH(((C687-E687)*10), 1)</f>
        <v>0</v>
      </c>
      <c r="H687" s="161" t="s">
        <v>2240</v>
      </c>
      <c r="I687" s="164">
        <f>((C687-E687)*10-G687)*10</f>
        <v>0</v>
      </c>
      <c r="J687" s="161" t="s">
        <v>2239</v>
      </c>
      <c r="K687" s="163">
        <f>_xlfn.FLOOR.MATH(C687/'[1]Mark Conv'!$E$5,0.01)</f>
        <v>102</v>
      </c>
      <c r="L687" s="128"/>
      <c r="M687" s="128"/>
      <c r="N687" s="128"/>
      <c r="O687" s="128"/>
      <c r="P687" s="128"/>
      <c r="Q687" s="128"/>
      <c r="R687" s="128"/>
      <c r="S687" s="128"/>
      <c r="T687" s="128"/>
    </row>
    <row r="688" spans="1:20" x14ac:dyDescent="0.25">
      <c r="A688" s="161" t="str">
        <f>'[1]Magic Number Crunch'!A687</f>
        <v>Stone Of Controlling Earth Elementals</v>
      </c>
      <c r="B688" s="162">
        <f>'[1]Magic Number Crunch'!L687</f>
        <v>6350</v>
      </c>
      <c r="C688" s="163">
        <f>B688*$N$6*$N$11</f>
        <v>6350</v>
      </c>
      <c r="D688" s="161" t="s">
        <v>2242</v>
      </c>
      <c r="E688" s="164">
        <f>_xlfn.FLOOR.MATH(C688,1)</f>
        <v>6350</v>
      </c>
      <c r="F688" s="161" t="s">
        <v>2241</v>
      </c>
      <c r="G688" s="164">
        <f>_xlfn.FLOOR.MATH(((C688-E688)*10), 1)</f>
        <v>0</v>
      </c>
      <c r="H688" s="161" t="s">
        <v>2240</v>
      </c>
      <c r="I688" s="164">
        <f>((C688-E688)*10-G688)*10</f>
        <v>0</v>
      </c>
      <c r="J688" s="161" t="s">
        <v>2239</v>
      </c>
      <c r="K688" s="163">
        <f>_xlfn.FLOOR.MATH(C688/'[1]Mark Conv'!$E$5,0.01)</f>
        <v>254</v>
      </c>
      <c r="L688" s="128"/>
      <c r="M688" s="128"/>
      <c r="N688" s="128"/>
      <c r="O688" s="128"/>
      <c r="P688" s="128"/>
      <c r="Q688" s="128"/>
      <c r="R688" s="128"/>
      <c r="S688" s="128"/>
      <c r="T688" s="128"/>
    </row>
    <row r="689" spans="1:20" x14ac:dyDescent="0.25">
      <c r="A689" s="161" t="str">
        <f>'[1]Magic Number Crunch'!A688</f>
        <v>Stone Of Good Luck (Luckstone)</v>
      </c>
      <c r="B689" s="162">
        <f>'[1]Magic Number Crunch'!L688</f>
        <v>2300</v>
      </c>
      <c r="C689" s="163">
        <f>B689*$N$6*$N$11</f>
        <v>2300</v>
      </c>
      <c r="D689" s="161" t="s">
        <v>2242</v>
      </c>
      <c r="E689" s="164">
        <f>_xlfn.FLOOR.MATH(C689,1)</f>
        <v>2300</v>
      </c>
      <c r="F689" s="161" t="s">
        <v>2241</v>
      </c>
      <c r="G689" s="164">
        <f>_xlfn.FLOOR.MATH(((C689-E689)*10), 1)</f>
        <v>0</v>
      </c>
      <c r="H689" s="161" t="s">
        <v>2240</v>
      </c>
      <c r="I689" s="164">
        <f>((C689-E689)*10-G689)*10</f>
        <v>0</v>
      </c>
      <c r="J689" s="161" t="s">
        <v>2239</v>
      </c>
      <c r="K689" s="163">
        <f>_xlfn.FLOOR.MATH(C689/'[1]Mark Conv'!$E$5,0.01)</f>
        <v>92</v>
      </c>
      <c r="L689" s="128"/>
      <c r="M689" s="128"/>
      <c r="N689" s="128"/>
      <c r="O689" s="128"/>
      <c r="P689" s="128"/>
      <c r="Q689" s="128"/>
      <c r="R689" s="128"/>
      <c r="S689" s="128"/>
      <c r="T689" s="128"/>
    </row>
    <row r="690" spans="1:20" x14ac:dyDescent="0.25">
      <c r="A690" s="161" t="str">
        <f>'[1]Magic Number Crunch'!A689</f>
        <v>Stone Of Ill Luck</v>
      </c>
      <c r="B690" s="162">
        <f>'[1]Magic Number Crunch'!L689</f>
        <v>362.625</v>
      </c>
      <c r="C690" s="163">
        <f>B690*$N$6*$N$11</f>
        <v>362.625</v>
      </c>
      <c r="D690" s="161" t="s">
        <v>2242</v>
      </c>
      <c r="E690" s="164">
        <f>_xlfn.FLOOR.MATH(C690,1)</f>
        <v>362</v>
      </c>
      <c r="F690" s="161" t="s">
        <v>2241</v>
      </c>
      <c r="G690" s="164">
        <f>_xlfn.FLOOR.MATH(((C690-E690)*10), 1)</f>
        <v>6</v>
      </c>
      <c r="H690" s="161" t="s">
        <v>2240</v>
      </c>
      <c r="I690" s="164">
        <f>((C690-E690)*10-G690)*10</f>
        <v>2.5</v>
      </c>
      <c r="J690" s="161" t="s">
        <v>2239</v>
      </c>
      <c r="K690" s="163">
        <f>_xlfn.FLOOR.MATH(C690/'[1]Mark Conv'!$E$5,0.01)</f>
        <v>14.5</v>
      </c>
      <c r="L690" s="128"/>
      <c r="M690" s="128"/>
      <c r="N690" s="128"/>
      <c r="O690" s="128"/>
      <c r="P690" s="128"/>
      <c r="Q690" s="128"/>
      <c r="R690" s="128"/>
      <c r="S690" s="128"/>
      <c r="T690" s="128"/>
    </row>
    <row r="691" spans="1:20" x14ac:dyDescent="0.25">
      <c r="A691" s="161" t="str">
        <f>'[1]Magic Number Crunch'!A690</f>
        <v>Stonespeaker Crystal</v>
      </c>
      <c r="B691" s="162">
        <f>'[1]Magic Number Crunch'!L690</f>
        <v>5737.625</v>
      </c>
      <c r="C691" s="163">
        <f>B691*$N$6*$N$11</f>
        <v>5737.625</v>
      </c>
      <c r="D691" s="161" t="s">
        <v>2242</v>
      </c>
      <c r="E691" s="164">
        <f>_xlfn.FLOOR.MATH(C691,1)</f>
        <v>5737</v>
      </c>
      <c r="F691" s="161" t="s">
        <v>2241</v>
      </c>
      <c r="G691" s="164">
        <f>_xlfn.FLOOR.MATH(((C691-E691)*10), 1)</f>
        <v>6</v>
      </c>
      <c r="H691" s="161" t="s">
        <v>2240</v>
      </c>
      <c r="I691" s="164">
        <f>((C691-E691)*10-G691)*10</f>
        <v>2.5</v>
      </c>
      <c r="J691" s="161" t="s">
        <v>2239</v>
      </c>
      <c r="K691" s="163">
        <f>_xlfn.FLOOR.MATH(C691/'[1]Mark Conv'!$E$5,0.01)</f>
        <v>229.5</v>
      </c>
      <c r="L691" s="128"/>
      <c r="M691" s="128"/>
      <c r="N691" s="128"/>
      <c r="O691" s="128"/>
      <c r="P691" s="128"/>
      <c r="Q691" s="128"/>
      <c r="R691" s="128"/>
      <c r="S691" s="128"/>
      <c r="T691" s="128"/>
    </row>
    <row r="692" spans="1:20" x14ac:dyDescent="0.25">
      <c r="A692" s="161" t="str">
        <f>'[1]Magic Number Crunch'!A691</f>
        <v>Storm Boomerang</v>
      </c>
      <c r="B692" s="162">
        <f>'[1]Magic Number Crunch'!L691</f>
        <v>237.625</v>
      </c>
      <c r="C692" s="163">
        <f>B692*$N$6*$N$11</f>
        <v>237.625</v>
      </c>
      <c r="D692" s="161" t="s">
        <v>2242</v>
      </c>
      <c r="E692" s="164">
        <f>_xlfn.FLOOR.MATH(C692,1)</f>
        <v>237</v>
      </c>
      <c r="F692" s="161" t="s">
        <v>2241</v>
      </c>
      <c r="G692" s="164">
        <f>_xlfn.FLOOR.MATH(((C692-E692)*10), 1)</f>
        <v>6</v>
      </c>
      <c r="H692" s="161" t="s">
        <v>2240</v>
      </c>
      <c r="I692" s="164">
        <f>((C692-E692)*10-G692)*10</f>
        <v>2.5</v>
      </c>
      <c r="J692" s="161" t="s">
        <v>2239</v>
      </c>
      <c r="K692" s="163">
        <f>_xlfn.FLOOR.MATH(C692/'[1]Mark Conv'!$E$5,0.01)</f>
        <v>9.5</v>
      </c>
      <c r="L692" s="128"/>
      <c r="M692" s="128"/>
      <c r="N692" s="128"/>
      <c r="O692" s="128"/>
      <c r="P692" s="128"/>
      <c r="Q692" s="128"/>
      <c r="R692" s="128"/>
      <c r="S692" s="128"/>
      <c r="T692" s="128"/>
    </row>
    <row r="693" spans="1:20" x14ac:dyDescent="0.25">
      <c r="A693" s="161" t="str">
        <f>'[1]Magic Number Crunch'!A692</f>
        <v>Storm Spire</v>
      </c>
      <c r="B693" s="162">
        <f>'[1]Magic Number Crunch'!L692</f>
        <v>112500.5</v>
      </c>
      <c r="C693" s="163">
        <f>B693*$N$6*$N$11</f>
        <v>112500.5</v>
      </c>
      <c r="D693" s="161" t="s">
        <v>2242</v>
      </c>
      <c r="E693" s="164">
        <f>_xlfn.FLOOR.MATH(C693,1)</f>
        <v>112500</v>
      </c>
      <c r="F693" s="161" t="s">
        <v>2241</v>
      </c>
      <c r="G693" s="164">
        <f>_xlfn.FLOOR.MATH(((C693-E693)*10), 1)</f>
        <v>5</v>
      </c>
      <c r="H693" s="161" t="s">
        <v>2240</v>
      </c>
      <c r="I693" s="164">
        <f>((C693-E693)*10-G693)*10</f>
        <v>0</v>
      </c>
      <c r="J693" s="161" t="s">
        <v>2239</v>
      </c>
      <c r="K693" s="163">
        <f>_xlfn.FLOOR.MATH(C693/'[1]Mark Conv'!$E$5,0.01)</f>
        <v>4500.0200000000004</v>
      </c>
      <c r="L693" s="128"/>
      <c r="M693" s="128"/>
      <c r="N693" s="128"/>
      <c r="O693" s="128"/>
      <c r="P693" s="128"/>
      <c r="Q693" s="128"/>
      <c r="R693" s="128"/>
      <c r="S693" s="128"/>
      <c r="T693" s="128"/>
    </row>
    <row r="694" spans="1:20" x14ac:dyDescent="0.25">
      <c r="A694" s="161" t="str">
        <f>'[1]Magic Number Crunch'!A693</f>
        <v>Storm Spire</v>
      </c>
      <c r="B694" s="162">
        <f>'[1]Magic Number Crunch'!L693</f>
        <v>112500.5</v>
      </c>
      <c r="C694" s="163">
        <f>B694*$N$6*$N$11</f>
        <v>112500.5</v>
      </c>
      <c r="D694" s="161" t="s">
        <v>2242</v>
      </c>
      <c r="E694" s="164">
        <f>_xlfn.FLOOR.MATH(C694,1)</f>
        <v>112500</v>
      </c>
      <c r="F694" s="161" t="s">
        <v>2241</v>
      </c>
      <c r="G694" s="164">
        <f>_xlfn.FLOOR.MATH(((C694-E694)*10), 1)</f>
        <v>5</v>
      </c>
      <c r="H694" s="161" t="s">
        <v>2240</v>
      </c>
      <c r="I694" s="164">
        <f>((C694-E694)*10-G694)*10</f>
        <v>0</v>
      </c>
      <c r="J694" s="161" t="s">
        <v>2239</v>
      </c>
      <c r="K694" s="163">
        <f>_xlfn.FLOOR.MATH(C694/'[1]Mark Conv'!$E$5,0.01)</f>
        <v>4500.0200000000004</v>
      </c>
      <c r="L694" s="128"/>
      <c r="M694" s="128"/>
      <c r="N694" s="128"/>
      <c r="O694" s="128"/>
      <c r="P694" s="128"/>
      <c r="Q694" s="128"/>
      <c r="R694" s="128"/>
      <c r="S694" s="128"/>
      <c r="T694" s="128"/>
    </row>
    <row r="695" spans="1:20" x14ac:dyDescent="0.25">
      <c r="A695" s="161" t="str">
        <f>'[1]Magic Number Crunch'!A694</f>
        <v>Stormgirdle</v>
      </c>
      <c r="B695" s="162">
        <f>'[1]Magic Number Crunch'!L694</f>
        <v>112500.5</v>
      </c>
      <c r="C695" s="163">
        <f>B695*$N$6*$N$11</f>
        <v>112500.5</v>
      </c>
      <c r="D695" s="161" t="s">
        <v>2242</v>
      </c>
      <c r="E695" s="164">
        <f>_xlfn.FLOOR.MATH(C695,1)</f>
        <v>112500</v>
      </c>
      <c r="F695" s="161" t="s">
        <v>2241</v>
      </c>
      <c r="G695" s="164">
        <f>_xlfn.FLOOR.MATH(((C695-E695)*10), 1)</f>
        <v>5</v>
      </c>
      <c r="H695" s="161" t="s">
        <v>2240</v>
      </c>
      <c r="I695" s="164">
        <f>((C695-E695)*10-G695)*10</f>
        <v>0</v>
      </c>
      <c r="J695" s="161" t="s">
        <v>2239</v>
      </c>
      <c r="K695" s="163">
        <f>_xlfn.FLOOR.MATH(C695/'[1]Mark Conv'!$E$5,0.01)</f>
        <v>4500.0200000000004</v>
      </c>
      <c r="L695" s="128"/>
      <c r="M695" s="128"/>
      <c r="N695" s="128"/>
      <c r="O695" s="128"/>
      <c r="P695" s="128"/>
      <c r="Q695" s="128"/>
      <c r="R695" s="128"/>
      <c r="S695" s="128"/>
      <c r="T695" s="128"/>
    </row>
    <row r="696" spans="1:20" x14ac:dyDescent="0.25">
      <c r="A696" s="161" t="str">
        <f>'[1]Magic Number Crunch'!A695</f>
        <v>Sun Blade (longsword)</v>
      </c>
      <c r="B696" s="162">
        <f>'[1]Magic Number Crunch'!L695</f>
        <v>7000</v>
      </c>
      <c r="C696" s="163">
        <f>B696*$N$6*$N$11</f>
        <v>7000</v>
      </c>
      <c r="D696" s="161" t="s">
        <v>2242</v>
      </c>
      <c r="E696" s="164">
        <f>_xlfn.FLOOR.MATH(C696,1)</f>
        <v>7000</v>
      </c>
      <c r="F696" s="161" t="s">
        <v>2241</v>
      </c>
      <c r="G696" s="164">
        <f>_xlfn.FLOOR.MATH(((C696-E696)*10), 1)</f>
        <v>0</v>
      </c>
      <c r="H696" s="161" t="s">
        <v>2240</v>
      </c>
      <c r="I696" s="164">
        <f>((C696-E696)*10-G696)*10</f>
        <v>0</v>
      </c>
      <c r="J696" s="161" t="s">
        <v>2239</v>
      </c>
      <c r="K696" s="163">
        <f>_xlfn.FLOOR.MATH(C696/'[1]Mark Conv'!$E$5,0.01)</f>
        <v>280</v>
      </c>
      <c r="L696" s="128"/>
      <c r="M696" s="128"/>
      <c r="N696" s="128"/>
      <c r="O696" s="128"/>
      <c r="P696" s="128"/>
      <c r="Q696" s="128"/>
      <c r="R696" s="128"/>
      <c r="S696" s="128"/>
      <c r="T696" s="128"/>
    </row>
    <row r="697" spans="1:20" x14ac:dyDescent="0.25">
      <c r="A697" s="161" t="str">
        <f>'[1]Magic Number Crunch'!A696</f>
        <v>Sunforger (warhammer)</v>
      </c>
      <c r="B697" s="162">
        <f>'[1]Magic Number Crunch'!L696</f>
        <v>5737.625</v>
      </c>
      <c r="C697" s="163">
        <f>B697*$N$6*$N$11</f>
        <v>5737.625</v>
      </c>
      <c r="D697" s="161" t="s">
        <v>2242</v>
      </c>
      <c r="E697" s="164">
        <f>_xlfn.FLOOR.MATH(C697,1)</f>
        <v>5737</v>
      </c>
      <c r="F697" s="161" t="s">
        <v>2241</v>
      </c>
      <c r="G697" s="164">
        <f>_xlfn.FLOOR.MATH(((C697-E697)*10), 1)</f>
        <v>6</v>
      </c>
      <c r="H697" s="161" t="s">
        <v>2240</v>
      </c>
      <c r="I697" s="164">
        <f>((C697-E697)*10-G697)*10</f>
        <v>2.5</v>
      </c>
      <c r="J697" s="161" t="s">
        <v>2239</v>
      </c>
      <c r="K697" s="163">
        <f>_xlfn.FLOOR.MATH(C697/'[1]Mark Conv'!$E$5,0.01)</f>
        <v>229.5</v>
      </c>
      <c r="L697" s="128"/>
      <c r="M697" s="128"/>
      <c r="N697" s="128"/>
      <c r="O697" s="128"/>
      <c r="P697" s="128"/>
      <c r="Q697" s="128"/>
      <c r="R697" s="128"/>
      <c r="S697" s="128"/>
      <c r="T697" s="128"/>
    </row>
    <row r="698" spans="1:20" x14ac:dyDescent="0.25">
      <c r="A698" s="161" t="str">
        <f>'[1]Magic Number Crunch'!A697</f>
        <v>Sunsword (longsword)</v>
      </c>
      <c r="B698" s="162">
        <f>'[1]Magic Number Crunch'!L697</f>
        <v>83750.25</v>
      </c>
      <c r="C698" s="163">
        <f>B698*$N$6*$N$11</f>
        <v>83750.25</v>
      </c>
      <c r="D698" s="161" t="s">
        <v>2242</v>
      </c>
      <c r="E698" s="164">
        <f>_xlfn.FLOOR.MATH(C698,1)</f>
        <v>83750</v>
      </c>
      <c r="F698" s="161" t="s">
        <v>2241</v>
      </c>
      <c r="G698" s="164">
        <f>_xlfn.FLOOR.MATH(((C698-E698)*10), 1)</f>
        <v>2</v>
      </c>
      <c r="H698" s="161" t="s">
        <v>2240</v>
      </c>
      <c r="I698" s="164">
        <f>((C698-E698)*10-G698)*10</f>
        <v>5</v>
      </c>
      <c r="J698" s="161" t="s">
        <v>2239</v>
      </c>
      <c r="K698" s="163">
        <f>_xlfn.FLOOR.MATH(C698/'[1]Mark Conv'!$E$5,0.01)</f>
        <v>3350.01</v>
      </c>
      <c r="L698" s="128"/>
      <c r="M698" s="128"/>
      <c r="N698" s="128"/>
      <c r="O698" s="128"/>
      <c r="P698" s="128"/>
      <c r="Q698" s="128"/>
      <c r="R698" s="128"/>
      <c r="S698" s="128"/>
      <c r="T698" s="128"/>
    </row>
    <row r="699" spans="1:20" x14ac:dyDescent="0.25">
      <c r="A699" s="161" t="str">
        <f>'[1]Magic Number Crunch'!A698</f>
        <v>Sword Of Answering</v>
      </c>
      <c r="B699" s="162">
        <f>'[1]Magic Number Crunch'!L698</f>
        <v>43500</v>
      </c>
      <c r="C699" s="163">
        <f>B699*$N$6*$N$11</f>
        <v>43500</v>
      </c>
      <c r="D699" s="161" t="s">
        <v>2242</v>
      </c>
      <c r="E699" s="164">
        <f>_xlfn.FLOOR.MATH(C699,1)</f>
        <v>43500</v>
      </c>
      <c r="F699" s="161" t="s">
        <v>2241</v>
      </c>
      <c r="G699" s="164">
        <f>_xlfn.FLOOR.MATH(((C699-E699)*10), 1)</f>
        <v>0</v>
      </c>
      <c r="H699" s="161" t="s">
        <v>2240</v>
      </c>
      <c r="I699" s="164">
        <f>((C699-E699)*10-G699)*10</f>
        <v>0</v>
      </c>
      <c r="J699" s="161" t="s">
        <v>2239</v>
      </c>
      <c r="K699" s="163">
        <f>_xlfn.FLOOR.MATH(C699/'[1]Mark Conv'!$E$5,0.01)</f>
        <v>1740</v>
      </c>
      <c r="L699" s="128"/>
      <c r="M699" s="128"/>
      <c r="N699" s="128"/>
      <c r="O699" s="128"/>
      <c r="P699" s="128"/>
      <c r="Q699" s="128"/>
      <c r="R699" s="128"/>
      <c r="S699" s="128"/>
      <c r="T699" s="128"/>
    </row>
    <row r="700" spans="1:20" x14ac:dyDescent="0.25">
      <c r="A700" s="161" t="str">
        <f>'[1]Magic Number Crunch'!A699</f>
        <v>Sword Of Life Stealing (any sword)</v>
      </c>
      <c r="B700" s="162">
        <f>'[1]Magic Number Crunch'!L699</f>
        <v>1600</v>
      </c>
      <c r="C700" s="163">
        <f>B700*$N$6*$N$11</f>
        <v>1600</v>
      </c>
      <c r="D700" s="161" t="s">
        <v>2242</v>
      </c>
      <c r="E700" s="164">
        <f>_xlfn.FLOOR.MATH(C700,1)</f>
        <v>1600</v>
      </c>
      <c r="F700" s="161" t="s">
        <v>2241</v>
      </c>
      <c r="G700" s="164">
        <f>_xlfn.FLOOR.MATH(((C700-E700)*10), 1)</f>
        <v>0</v>
      </c>
      <c r="H700" s="161" t="s">
        <v>2240</v>
      </c>
      <c r="I700" s="164">
        <f>((C700-E700)*10-G700)*10</f>
        <v>0</v>
      </c>
      <c r="J700" s="161" t="s">
        <v>2239</v>
      </c>
      <c r="K700" s="163">
        <f>_xlfn.FLOOR.MATH(C700/'[1]Mark Conv'!$E$5,0.01)</f>
        <v>64</v>
      </c>
      <c r="L700" s="128"/>
      <c r="M700" s="128"/>
      <c r="N700" s="128"/>
      <c r="O700" s="128"/>
      <c r="P700" s="128"/>
      <c r="Q700" s="128"/>
      <c r="R700" s="128"/>
      <c r="S700" s="128"/>
      <c r="T700" s="128"/>
    </row>
    <row r="701" spans="1:20" x14ac:dyDescent="0.25">
      <c r="A701" s="161" t="str">
        <f>'[1]Magic Number Crunch'!A700</f>
        <v>Sword Of Sharpness (slashing swords)</v>
      </c>
      <c r="B701" s="162">
        <f>'[1]Magic Number Crunch'!L700</f>
        <v>21850</v>
      </c>
      <c r="C701" s="163">
        <f>B701*$N$6*$N$11</f>
        <v>21850</v>
      </c>
      <c r="D701" s="161" t="s">
        <v>2242</v>
      </c>
      <c r="E701" s="164">
        <f>_xlfn.FLOOR.MATH(C701,1)</f>
        <v>21850</v>
      </c>
      <c r="F701" s="161" t="s">
        <v>2241</v>
      </c>
      <c r="G701" s="164">
        <f>_xlfn.FLOOR.MATH(((C701-E701)*10), 1)</f>
        <v>0</v>
      </c>
      <c r="H701" s="161" t="s">
        <v>2240</v>
      </c>
      <c r="I701" s="164">
        <f>((C701-E701)*10-G701)*10</f>
        <v>0</v>
      </c>
      <c r="J701" s="161" t="s">
        <v>2239</v>
      </c>
      <c r="K701" s="163">
        <f>_xlfn.FLOOR.MATH(C701/'[1]Mark Conv'!$E$5,0.01)</f>
        <v>874</v>
      </c>
      <c r="L701" s="128"/>
      <c r="M701" s="128"/>
      <c r="N701" s="128"/>
      <c r="O701" s="128"/>
      <c r="P701" s="128"/>
      <c r="Q701" s="128"/>
      <c r="R701" s="128"/>
      <c r="S701" s="128"/>
      <c r="T701" s="128"/>
    </row>
    <row r="702" spans="1:20" x14ac:dyDescent="0.25">
      <c r="A702" s="161" t="str">
        <f>'[1]Magic Number Crunch'!A701</f>
        <v>Sword Of The Paruns (longsword)</v>
      </c>
      <c r="B702" s="162">
        <f>'[1]Magic Number Crunch'!L701</f>
        <v>23625.125</v>
      </c>
      <c r="C702" s="163">
        <f>B702*$N$6*$N$11</f>
        <v>23625.125</v>
      </c>
      <c r="D702" s="161" t="s">
        <v>2242</v>
      </c>
      <c r="E702" s="164">
        <f>_xlfn.FLOOR.MATH(C702,1)</f>
        <v>23625</v>
      </c>
      <c r="F702" s="161" t="s">
        <v>2241</v>
      </c>
      <c r="G702" s="164">
        <f>_xlfn.FLOOR.MATH(((C702-E702)*10), 1)</f>
        <v>1</v>
      </c>
      <c r="H702" s="161" t="s">
        <v>2240</v>
      </c>
      <c r="I702" s="164">
        <f>((C702-E702)*10-G702)*10</f>
        <v>2.5</v>
      </c>
      <c r="J702" s="161" t="s">
        <v>2239</v>
      </c>
      <c r="K702" s="163">
        <f>_xlfn.FLOOR.MATH(C702/'[1]Mark Conv'!$E$5,0.01)</f>
        <v>945</v>
      </c>
      <c r="L702" s="128"/>
      <c r="M702" s="128"/>
      <c r="N702" s="128"/>
      <c r="O702" s="128"/>
      <c r="P702" s="128"/>
      <c r="Q702" s="128"/>
      <c r="R702" s="128"/>
      <c r="S702" s="128"/>
      <c r="T702" s="128"/>
    </row>
    <row r="703" spans="1:20" x14ac:dyDescent="0.25">
      <c r="A703" s="161" t="str">
        <f>'[1]Magic Number Crunch'!A702</f>
        <v>Sword Of Vengeance (any sword)</v>
      </c>
      <c r="B703" s="162">
        <f>'[1]Magic Number Crunch'!L702</f>
        <v>362.625</v>
      </c>
      <c r="C703" s="163">
        <f>B703*$N$6*$N$11</f>
        <v>362.625</v>
      </c>
      <c r="D703" s="161" t="s">
        <v>2242</v>
      </c>
      <c r="E703" s="164">
        <f>_xlfn.FLOOR.MATH(C703,1)</f>
        <v>362</v>
      </c>
      <c r="F703" s="161" t="s">
        <v>2241</v>
      </c>
      <c r="G703" s="164">
        <f>_xlfn.FLOOR.MATH(((C703-E703)*10), 1)</f>
        <v>6</v>
      </c>
      <c r="H703" s="161" t="s">
        <v>2240</v>
      </c>
      <c r="I703" s="164">
        <f>((C703-E703)*10-G703)*10</f>
        <v>2.5</v>
      </c>
      <c r="J703" s="161" t="s">
        <v>2239</v>
      </c>
      <c r="K703" s="163">
        <f>_xlfn.FLOOR.MATH(C703/'[1]Mark Conv'!$E$5,0.01)</f>
        <v>14.5</v>
      </c>
      <c r="L703" s="128"/>
      <c r="M703" s="128"/>
      <c r="N703" s="128"/>
      <c r="O703" s="128"/>
      <c r="P703" s="128"/>
      <c r="Q703" s="128"/>
      <c r="R703" s="128"/>
      <c r="S703" s="128"/>
      <c r="T703" s="128"/>
    </row>
    <row r="704" spans="1:20" x14ac:dyDescent="0.25">
      <c r="A704" s="161" t="str">
        <f>'[1]Magic Number Crunch'!A703</f>
        <v>Sword Of Wounding (any sword)</v>
      </c>
      <c r="B704" s="162">
        <f>'[1]Magic Number Crunch'!L703</f>
        <v>1600</v>
      </c>
      <c r="C704" s="163">
        <f>B704*$N$6*$N$11</f>
        <v>1600</v>
      </c>
      <c r="D704" s="161" t="s">
        <v>2242</v>
      </c>
      <c r="E704" s="164">
        <f>_xlfn.FLOOR.MATH(C704,1)</f>
        <v>1600</v>
      </c>
      <c r="F704" s="161" t="s">
        <v>2241</v>
      </c>
      <c r="G704" s="164">
        <f>_xlfn.FLOOR.MATH(((C704-E704)*10), 1)</f>
        <v>0</v>
      </c>
      <c r="H704" s="161" t="s">
        <v>2240</v>
      </c>
      <c r="I704" s="164">
        <f>((C704-E704)*10-G704)*10</f>
        <v>0</v>
      </c>
      <c r="J704" s="161" t="s">
        <v>2239</v>
      </c>
      <c r="K704" s="163">
        <f>_xlfn.FLOOR.MATH(C704/'[1]Mark Conv'!$E$5,0.01)</f>
        <v>64</v>
      </c>
      <c r="L704" s="128"/>
      <c r="M704" s="128"/>
      <c r="N704" s="128"/>
      <c r="O704" s="128"/>
      <c r="P704" s="128"/>
      <c r="Q704" s="128"/>
      <c r="R704" s="128"/>
      <c r="S704" s="128"/>
      <c r="T704" s="128"/>
    </row>
    <row r="705" spans="1:20" x14ac:dyDescent="0.25">
      <c r="A705" s="161" t="str">
        <f>'[1]Magic Number Crunch'!A704</f>
        <v>Talisman Of Pure Good</v>
      </c>
      <c r="B705" s="162">
        <f>'[1]Magic Number Crunch'!L704</f>
        <v>98340</v>
      </c>
      <c r="C705" s="163">
        <f>B705*$N$6*$N$11</f>
        <v>98340</v>
      </c>
      <c r="D705" s="161" t="s">
        <v>2242</v>
      </c>
      <c r="E705" s="164">
        <f>_xlfn.FLOOR.MATH(C705,1)</f>
        <v>98340</v>
      </c>
      <c r="F705" s="161" t="s">
        <v>2241</v>
      </c>
      <c r="G705" s="164">
        <f>_xlfn.FLOOR.MATH(((C705-E705)*10), 1)</f>
        <v>0</v>
      </c>
      <c r="H705" s="161" t="s">
        <v>2240</v>
      </c>
      <c r="I705" s="164">
        <f>((C705-E705)*10-G705)*10</f>
        <v>0</v>
      </c>
      <c r="J705" s="161" t="s">
        <v>2239</v>
      </c>
      <c r="K705" s="163">
        <f>_xlfn.FLOOR.MATH(C705/'[1]Mark Conv'!$E$5,0.01)</f>
        <v>3933.6</v>
      </c>
      <c r="L705" s="128"/>
      <c r="M705" s="128"/>
      <c r="N705" s="128"/>
      <c r="O705" s="128"/>
      <c r="P705" s="128"/>
      <c r="Q705" s="128"/>
      <c r="R705" s="128"/>
      <c r="S705" s="128"/>
      <c r="T705" s="128"/>
    </row>
    <row r="706" spans="1:20" x14ac:dyDescent="0.25">
      <c r="A706" s="161" t="str">
        <f>'[1]Magic Number Crunch'!A705</f>
        <v>Talisman Of The Sphere</v>
      </c>
      <c r="B706" s="162">
        <f>'[1]Magic Number Crunch'!L705</f>
        <v>47500</v>
      </c>
      <c r="C706" s="163">
        <f>B706*$N$6*$N$11</f>
        <v>47500</v>
      </c>
      <c r="D706" s="161" t="s">
        <v>2242</v>
      </c>
      <c r="E706" s="164">
        <f>_xlfn.FLOOR.MATH(C706,1)</f>
        <v>47500</v>
      </c>
      <c r="F706" s="161" t="s">
        <v>2241</v>
      </c>
      <c r="G706" s="164">
        <f>_xlfn.FLOOR.MATH(((C706-E706)*10), 1)</f>
        <v>0</v>
      </c>
      <c r="H706" s="161" t="s">
        <v>2240</v>
      </c>
      <c r="I706" s="164">
        <f>((C706-E706)*10-G706)*10</f>
        <v>0</v>
      </c>
      <c r="J706" s="161" t="s">
        <v>2239</v>
      </c>
      <c r="K706" s="163">
        <f>_xlfn.FLOOR.MATH(C706/'[1]Mark Conv'!$E$5,0.01)</f>
        <v>1900</v>
      </c>
      <c r="L706" s="128"/>
      <c r="M706" s="128"/>
      <c r="N706" s="128"/>
      <c r="O706" s="128"/>
      <c r="P706" s="128"/>
      <c r="Q706" s="128"/>
      <c r="R706" s="128"/>
      <c r="S706" s="128"/>
      <c r="T706" s="128"/>
    </row>
    <row r="707" spans="1:20" x14ac:dyDescent="0.25">
      <c r="A707" s="161" t="str">
        <f>'[1]Magic Number Crunch'!A706</f>
        <v>Talisman Of Ultimate Evil</v>
      </c>
      <c r="B707" s="162">
        <f>'[1]Magic Number Crunch'!L706</f>
        <v>93220</v>
      </c>
      <c r="C707" s="163">
        <f>B707*$N$6*$N$11</f>
        <v>93220</v>
      </c>
      <c r="D707" s="161" t="s">
        <v>2242</v>
      </c>
      <c r="E707" s="164">
        <f>_xlfn.FLOOR.MATH(C707,1)</f>
        <v>93220</v>
      </c>
      <c r="F707" s="161" t="s">
        <v>2241</v>
      </c>
      <c r="G707" s="164">
        <f>_xlfn.FLOOR.MATH(((C707-E707)*10), 1)</f>
        <v>0</v>
      </c>
      <c r="H707" s="161" t="s">
        <v>2240</v>
      </c>
      <c r="I707" s="164">
        <f>((C707-E707)*10-G707)*10</f>
        <v>0</v>
      </c>
      <c r="J707" s="161" t="s">
        <v>2239</v>
      </c>
      <c r="K707" s="163">
        <f>_xlfn.FLOOR.MATH(C707/'[1]Mark Conv'!$E$5,0.01)</f>
        <v>3728.8</v>
      </c>
      <c r="L707" s="128"/>
      <c r="M707" s="128"/>
      <c r="N707" s="128"/>
      <c r="O707" s="128"/>
      <c r="P707" s="128"/>
      <c r="Q707" s="128"/>
      <c r="R707" s="128"/>
      <c r="S707" s="128"/>
      <c r="T707" s="128"/>
    </row>
    <row r="708" spans="1:20" x14ac:dyDescent="0.25">
      <c r="A708" s="161" t="str">
        <f>'[1]Magic Number Crunch'!A707</f>
        <v>Talking Doll</v>
      </c>
      <c r="B708" s="162">
        <f>'[1]Magic Number Crunch'!L707</f>
        <v>67.5</v>
      </c>
      <c r="C708" s="163">
        <f>B708*$N$6*$N$11</f>
        <v>67.5</v>
      </c>
      <c r="D708" s="161" t="s">
        <v>2242</v>
      </c>
      <c r="E708" s="164">
        <f>_xlfn.FLOOR.MATH(C708,1)</f>
        <v>67</v>
      </c>
      <c r="F708" s="161" t="s">
        <v>2241</v>
      </c>
      <c r="G708" s="164">
        <f>_xlfn.FLOOR.MATH(((C708-E708)*10), 1)</f>
        <v>5</v>
      </c>
      <c r="H708" s="161" t="s">
        <v>2240</v>
      </c>
      <c r="I708" s="164">
        <f>((C708-E708)*10-G708)*10</f>
        <v>0</v>
      </c>
      <c r="J708" s="161" t="s">
        <v>2239</v>
      </c>
      <c r="K708" s="163">
        <f>_xlfn.FLOOR.MATH(C708/'[1]Mark Conv'!$E$5,0.01)</f>
        <v>2.7</v>
      </c>
      <c r="L708" s="128"/>
      <c r="M708" s="128"/>
      <c r="N708" s="128"/>
      <c r="O708" s="128"/>
      <c r="P708" s="128"/>
      <c r="Q708" s="128"/>
      <c r="R708" s="128"/>
      <c r="S708" s="128"/>
      <c r="T708" s="128"/>
    </row>
    <row r="709" spans="1:20" x14ac:dyDescent="0.25">
      <c r="A709" s="161" t="str">
        <f>'[1]Magic Number Crunch'!A708</f>
        <v>Tankard Of Plenty</v>
      </c>
      <c r="B709" s="162">
        <f>'[1]Magic Number Crunch'!L708</f>
        <v>60</v>
      </c>
      <c r="C709" s="163">
        <f>B709*$N$6*$N$11</f>
        <v>60</v>
      </c>
      <c r="D709" s="161" t="s">
        <v>2242</v>
      </c>
      <c r="E709" s="164">
        <f>_xlfn.FLOOR.MATH(C709,1)</f>
        <v>60</v>
      </c>
      <c r="F709" s="161" t="s">
        <v>2241</v>
      </c>
      <c r="G709" s="164">
        <f>_xlfn.FLOOR.MATH(((C709-E709)*10), 1)</f>
        <v>0</v>
      </c>
      <c r="H709" s="161" t="s">
        <v>2240</v>
      </c>
      <c r="I709" s="164">
        <f>((C709-E709)*10-G709)*10</f>
        <v>0</v>
      </c>
      <c r="J709" s="161" t="s">
        <v>2239</v>
      </c>
      <c r="K709" s="163">
        <f>_xlfn.FLOOR.MATH(C709/'[1]Mark Conv'!$E$5,0.01)</f>
        <v>2.4</v>
      </c>
      <c r="L709" s="128"/>
      <c r="M709" s="128"/>
      <c r="N709" s="128"/>
      <c r="O709" s="128"/>
      <c r="P709" s="128"/>
      <c r="Q709" s="128"/>
      <c r="R709" s="128"/>
      <c r="S709" s="128"/>
      <c r="T709" s="128"/>
    </row>
    <row r="710" spans="1:20" x14ac:dyDescent="0.25">
      <c r="A710" s="161" t="str">
        <f>'[1]Magic Number Crunch'!A709</f>
        <v>Tankard Of Sobriety</v>
      </c>
      <c r="B710" s="162">
        <f>'[1]Magic Number Crunch'!L709</f>
        <v>70</v>
      </c>
      <c r="C710" s="163">
        <f>B710*$N$6*$N$11</f>
        <v>70</v>
      </c>
      <c r="D710" s="161" t="s">
        <v>2242</v>
      </c>
      <c r="E710" s="164">
        <f>_xlfn.FLOOR.MATH(C710,1)</f>
        <v>70</v>
      </c>
      <c r="F710" s="161" t="s">
        <v>2241</v>
      </c>
      <c r="G710" s="164">
        <f>_xlfn.FLOOR.MATH(((C710-E710)*10), 1)</f>
        <v>0</v>
      </c>
      <c r="H710" s="161" t="s">
        <v>2240</v>
      </c>
      <c r="I710" s="164">
        <f>((C710-E710)*10-G710)*10</f>
        <v>0</v>
      </c>
      <c r="J710" s="161" t="s">
        <v>2239</v>
      </c>
      <c r="K710" s="163">
        <f>_xlfn.FLOOR.MATH(C710/'[1]Mark Conv'!$E$5,0.01)</f>
        <v>2.8000000000000003</v>
      </c>
      <c r="L710" s="128"/>
      <c r="M710" s="128"/>
      <c r="N710" s="128"/>
      <c r="O710" s="128"/>
      <c r="P710" s="128"/>
      <c r="Q710" s="128"/>
      <c r="R710" s="128"/>
      <c r="S710" s="128"/>
      <c r="T710" s="128"/>
    </row>
    <row r="711" spans="1:20" x14ac:dyDescent="0.25">
      <c r="A711" s="161" t="str">
        <f>'[1]Magic Number Crunch'!A710</f>
        <v>Tentacle Rod</v>
      </c>
      <c r="B711" s="162">
        <f>'[1]Magic Number Crunch'!L710</f>
        <v>3500</v>
      </c>
      <c r="C711" s="163">
        <f>B711*$N$6*$N$11</f>
        <v>3500</v>
      </c>
      <c r="D711" s="161" t="s">
        <v>2242</v>
      </c>
      <c r="E711" s="164">
        <f>_xlfn.FLOOR.MATH(C711,1)</f>
        <v>3500</v>
      </c>
      <c r="F711" s="161" t="s">
        <v>2241</v>
      </c>
      <c r="G711" s="164">
        <f>_xlfn.FLOOR.MATH(((C711-E711)*10), 1)</f>
        <v>0</v>
      </c>
      <c r="H711" s="161" t="s">
        <v>2240</v>
      </c>
      <c r="I711" s="164">
        <f>((C711-E711)*10-G711)*10</f>
        <v>0</v>
      </c>
      <c r="J711" s="161" t="s">
        <v>2239</v>
      </c>
      <c r="K711" s="163">
        <f>_xlfn.FLOOR.MATH(C711/'[1]Mark Conv'!$E$5,0.01)</f>
        <v>140</v>
      </c>
      <c r="L711" s="128"/>
      <c r="M711" s="128"/>
      <c r="N711" s="128"/>
      <c r="O711" s="128"/>
      <c r="P711" s="128"/>
      <c r="Q711" s="128"/>
      <c r="R711" s="128"/>
      <c r="S711" s="128"/>
      <c r="T711" s="128"/>
    </row>
    <row r="712" spans="1:20" x14ac:dyDescent="0.25">
      <c r="A712" s="161" t="str">
        <f>'[1]Magic Number Crunch'!A711</f>
        <v>Thermal Cube</v>
      </c>
      <c r="B712" s="162">
        <f>'[1]Magic Number Crunch'!L711</f>
        <v>60</v>
      </c>
      <c r="C712" s="163">
        <f>B712*$N$6*$N$11</f>
        <v>60</v>
      </c>
      <c r="D712" s="161" t="s">
        <v>2242</v>
      </c>
      <c r="E712" s="164">
        <f>_xlfn.FLOOR.MATH(C712,1)</f>
        <v>60</v>
      </c>
      <c r="F712" s="161" t="s">
        <v>2241</v>
      </c>
      <c r="G712" s="164">
        <f>_xlfn.FLOOR.MATH(((C712-E712)*10), 1)</f>
        <v>0</v>
      </c>
      <c r="H712" s="161" t="s">
        <v>2240</v>
      </c>
      <c r="I712" s="164">
        <f>((C712-E712)*10-G712)*10</f>
        <v>0</v>
      </c>
      <c r="J712" s="161" t="s">
        <v>2239</v>
      </c>
      <c r="K712" s="163">
        <f>_xlfn.FLOOR.MATH(C712/'[1]Mark Conv'!$E$5,0.01)</f>
        <v>2.4</v>
      </c>
      <c r="L712" s="128"/>
      <c r="M712" s="128"/>
      <c r="N712" s="128"/>
      <c r="O712" s="128"/>
      <c r="P712" s="128"/>
      <c r="Q712" s="128"/>
      <c r="R712" s="128"/>
      <c r="S712" s="128"/>
      <c r="T712" s="128"/>
    </row>
    <row r="713" spans="1:20" x14ac:dyDescent="0.25">
      <c r="A713" s="161" t="str">
        <f>'[1]Magic Number Crunch'!A712</f>
        <v>Timepiece Of Travel</v>
      </c>
      <c r="B713" s="162">
        <f>'[1]Magic Number Crunch'!L712</f>
        <v>19625.125</v>
      </c>
      <c r="C713" s="163">
        <f>B713*$N$6*$N$11</f>
        <v>19625.125</v>
      </c>
      <c r="D713" s="161" t="s">
        <v>2242</v>
      </c>
      <c r="E713" s="164">
        <f>_xlfn.FLOOR.MATH(C713,1)</f>
        <v>19625</v>
      </c>
      <c r="F713" s="161" t="s">
        <v>2241</v>
      </c>
      <c r="G713" s="164">
        <f>_xlfn.FLOOR.MATH(((C713-E713)*10), 1)</f>
        <v>1</v>
      </c>
      <c r="H713" s="161" t="s">
        <v>2240</v>
      </c>
      <c r="I713" s="164">
        <f>((C713-E713)*10-G713)*10</f>
        <v>2.5</v>
      </c>
      <c r="J713" s="161" t="s">
        <v>2239</v>
      </c>
      <c r="K713" s="163">
        <f>_xlfn.FLOOR.MATH(C713/'[1]Mark Conv'!$E$5,0.01)</f>
        <v>785</v>
      </c>
      <c r="L713" s="128"/>
      <c r="M713" s="128"/>
      <c r="N713" s="128"/>
      <c r="O713" s="128"/>
      <c r="P713" s="128"/>
      <c r="Q713" s="128"/>
      <c r="R713" s="128"/>
      <c r="S713" s="128"/>
      <c r="T713" s="128"/>
    </row>
    <row r="714" spans="1:20" x14ac:dyDescent="0.25">
      <c r="A714" s="161" t="str">
        <f>'[1]Magic Number Crunch'!A713</f>
        <v>Tinderstrike (dagger)</v>
      </c>
      <c r="B714" s="162">
        <f>'[1]Magic Number Crunch'!L713</f>
        <v>91750.25</v>
      </c>
      <c r="C714" s="163">
        <f>B714*$N$6*$N$11</f>
        <v>91750.25</v>
      </c>
      <c r="D714" s="161" t="s">
        <v>2242</v>
      </c>
      <c r="E714" s="164">
        <f>_xlfn.FLOOR.MATH(C714,1)</f>
        <v>91750</v>
      </c>
      <c r="F714" s="161" t="s">
        <v>2241</v>
      </c>
      <c r="G714" s="164">
        <f>_xlfn.FLOOR.MATH(((C714-E714)*10), 1)</f>
        <v>2</v>
      </c>
      <c r="H714" s="161" t="s">
        <v>2240</v>
      </c>
      <c r="I714" s="164">
        <f>((C714-E714)*10-G714)*10</f>
        <v>5</v>
      </c>
      <c r="J714" s="161" t="s">
        <v>2239</v>
      </c>
      <c r="K714" s="163">
        <f>_xlfn.FLOOR.MATH(C714/'[1]Mark Conv'!$E$5,0.01)</f>
        <v>3670.01</v>
      </c>
      <c r="L714" s="128"/>
      <c r="M714" s="128"/>
      <c r="N714" s="128"/>
      <c r="O714" s="128"/>
      <c r="P714" s="128"/>
      <c r="Q714" s="128"/>
      <c r="R714" s="128"/>
      <c r="S714" s="128"/>
      <c r="T714" s="128"/>
    </row>
    <row r="715" spans="1:20" x14ac:dyDescent="0.25">
      <c r="A715" s="161" t="str">
        <f>'[1]Magic Number Crunch'!A714</f>
        <v>Tome Of Clear Thought</v>
      </c>
      <c r="B715" s="162">
        <f>'[1]Magic Number Crunch'!L714</f>
        <v>33625.125</v>
      </c>
      <c r="C715" s="163">
        <f>B715*$N$6*$N$11</f>
        <v>33625.125</v>
      </c>
      <c r="D715" s="161" t="s">
        <v>2242</v>
      </c>
      <c r="E715" s="164">
        <f>_xlfn.FLOOR.MATH(C715,1)</f>
        <v>33625</v>
      </c>
      <c r="F715" s="161" t="s">
        <v>2241</v>
      </c>
      <c r="G715" s="164">
        <f>_xlfn.FLOOR.MATH(((C715-E715)*10), 1)</f>
        <v>1</v>
      </c>
      <c r="H715" s="161" t="s">
        <v>2240</v>
      </c>
      <c r="I715" s="164">
        <f>((C715-E715)*10-G715)*10</f>
        <v>2.5</v>
      </c>
      <c r="J715" s="161" t="s">
        <v>2239</v>
      </c>
      <c r="K715" s="163">
        <f>_xlfn.FLOOR.MATH(C715/'[1]Mark Conv'!$E$5,0.01)</f>
        <v>1345</v>
      </c>
      <c r="L715" s="128"/>
      <c r="M715" s="128"/>
      <c r="N715" s="128"/>
      <c r="O715" s="128"/>
      <c r="P715" s="128"/>
      <c r="Q715" s="128"/>
      <c r="R715" s="128"/>
      <c r="S715" s="128"/>
      <c r="T715" s="128"/>
    </row>
    <row r="716" spans="1:20" x14ac:dyDescent="0.25">
      <c r="A716" s="161" t="str">
        <f>'[1]Magic Number Crunch'!A715</f>
        <v>Tome Of Leadership And Influence</v>
      </c>
      <c r="B716" s="162">
        <f>'[1]Magic Number Crunch'!L715</f>
        <v>33625.125</v>
      </c>
      <c r="C716" s="163">
        <f>B716*$N$6*$N$11</f>
        <v>33625.125</v>
      </c>
      <c r="D716" s="161" t="s">
        <v>2242</v>
      </c>
      <c r="E716" s="164">
        <f>_xlfn.FLOOR.MATH(C716,1)</f>
        <v>33625</v>
      </c>
      <c r="F716" s="161" t="s">
        <v>2241</v>
      </c>
      <c r="G716" s="164">
        <f>_xlfn.FLOOR.MATH(((C716-E716)*10), 1)</f>
        <v>1</v>
      </c>
      <c r="H716" s="161" t="s">
        <v>2240</v>
      </c>
      <c r="I716" s="164">
        <f>((C716-E716)*10-G716)*10</f>
        <v>2.5</v>
      </c>
      <c r="J716" s="161" t="s">
        <v>2239</v>
      </c>
      <c r="K716" s="163">
        <f>_xlfn.FLOOR.MATH(C716/'[1]Mark Conv'!$E$5,0.01)</f>
        <v>1345</v>
      </c>
      <c r="L716" s="128"/>
      <c r="M716" s="128"/>
      <c r="N716" s="128"/>
      <c r="O716" s="128"/>
      <c r="P716" s="128"/>
      <c r="Q716" s="128"/>
      <c r="R716" s="128"/>
      <c r="S716" s="128"/>
      <c r="T716" s="128"/>
    </row>
    <row r="717" spans="1:20" x14ac:dyDescent="0.25">
      <c r="A717" s="161" t="str">
        <f>'[1]Magic Number Crunch'!A716</f>
        <v>Tome Of The Stilled Tongue</v>
      </c>
      <c r="B717" s="162">
        <f>'[1]Magic Number Crunch'!L716</f>
        <v>86250.25</v>
      </c>
      <c r="C717" s="163">
        <f>B717*$N$6*$N$11</f>
        <v>86250.25</v>
      </c>
      <c r="D717" s="161" t="s">
        <v>2242</v>
      </c>
      <c r="E717" s="164">
        <f>_xlfn.FLOOR.MATH(C717,1)</f>
        <v>86250</v>
      </c>
      <c r="F717" s="161" t="s">
        <v>2241</v>
      </c>
      <c r="G717" s="164">
        <f>_xlfn.FLOOR.MATH(((C717-E717)*10), 1)</f>
        <v>2</v>
      </c>
      <c r="H717" s="161" t="s">
        <v>2240</v>
      </c>
      <c r="I717" s="164">
        <f>((C717-E717)*10-G717)*10</f>
        <v>5</v>
      </c>
      <c r="J717" s="161" t="s">
        <v>2239</v>
      </c>
      <c r="K717" s="163">
        <f>_xlfn.FLOOR.MATH(C717/'[1]Mark Conv'!$E$5,0.01)</f>
        <v>3450.01</v>
      </c>
      <c r="L717" s="128"/>
      <c r="M717" s="128"/>
      <c r="N717" s="128"/>
      <c r="O717" s="128"/>
      <c r="P717" s="128"/>
      <c r="Q717" s="128"/>
      <c r="R717" s="128"/>
      <c r="S717" s="128"/>
      <c r="T717" s="128"/>
    </row>
    <row r="718" spans="1:20" x14ac:dyDescent="0.25">
      <c r="A718" s="161" t="str">
        <f>'[1]Magic Number Crunch'!A717</f>
        <v>Tome Of Understanding</v>
      </c>
      <c r="B718" s="162">
        <f>'[1]Magic Number Crunch'!L717</f>
        <v>33625.125</v>
      </c>
      <c r="C718" s="163">
        <f>B718*$N$6*$N$11</f>
        <v>33625.125</v>
      </c>
      <c r="D718" s="161" t="s">
        <v>2242</v>
      </c>
      <c r="E718" s="164">
        <f>_xlfn.FLOOR.MATH(C718,1)</f>
        <v>33625</v>
      </c>
      <c r="F718" s="161" t="s">
        <v>2241</v>
      </c>
      <c r="G718" s="164">
        <f>_xlfn.FLOOR.MATH(((C718-E718)*10), 1)</f>
        <v>1</v>
      </c>
      <c r="H718" s="161" t="s">
        <v>2240</v>
      </c>
      <c r="I718" s="164">
        <f>((C718-E718)*10-G718)*10</f>
        <v>2.5</v>
      </c>
      <c r="J718" s="161" t="s">
        <v>2239</v>
      </c>
      <c r="K718" s="163">
        <f>_xlfn.FLOOR.MATH(C718/'[1]Mark Conv'!$E$5,0.01)</f>
        <v>1345</v>
      </c>
      <c r="L718" s="128"/>
      <c r="M718" s="128"/>
      <c r="N718" s="128"/>
      <c r="O718" s="128"/>
      <c r="P718" s="128"/>
      <c r="Q718" s="128"/>
      <c r="R718" s="128"/>
      <c r="S718" s="128"/>
      <c r="T718" s="128"/>
    </row>
    <row r="719" spans="1:20" x14ac:dyDescent="0.25">
      <c r="A719" s="161" t="str">
        <f>'[1]Magic Number Crunch'!A718</f>
        <v>Travel Alchemical Kit</v>
      </c>
      <c r="B719" s="162">
        <f>'[1]Magic Number Crunch'!L718</f>
        <v>325.25</v>
      </c>
      <c r="C719" s="163">
        <f>B719*$N$6*$N$11</f>
        <v>325.25</v>
      </c>
      <c r="D719" s="161" t="s">
        <v>2242</v>
      </c>
      <c r="E719" s="164">
        <f>_xlfn.FLOOR.MATH(C719,1)</f>
        <v>325</v>
      </c>
      <c r="F719" s="161" t="s">
        <v>2241</v>
      </c>
      <c r="G719" s="164">
        <f>_xlfn.FLOOR.MATH(((C719-E719)*10), 1)</f>
        <v>2</v>
      </c>
      <c r="H719" s="161" t="s">
        <v>2240</v>
      </c>
      <c r="I719" s="164">
        <f>((C719-E719)*10-G719)*10</f>
        <v>5</v>
      </c>
      <c r="J719" s="161" t="s">
        <v>2239</v>
      </c>
      <c r="K719" s="163">
        <f>_xlfn.FLOOR.MATH(C719/'[1]Mark Conv'!$E$5,0.01)</f>
        <v>13.01</v>
      </c>
      <c r="L719" s="128"/>
      <c r="M719" s="128"/>
      <c r="N719" s="128"/>
      <c r="O719" s="128"/>
      <c r="P719" s="128"/>
      <c r="Q719" s="128"/>
      <c r="R719" s="128"/>
      <c r="S719" s="128"/>
      <c r="T719" s="128"/>
    </row>
    <row r="720" spans="1:20" x14ac:dyDescent="0.25">
      <c r="A720" s="161" t="str">
        <f>'[1]Magic Number Crunch'!A719</f>
        <v>Trident Of Fish Command</v>
      </c>
      <c r="B720" s="162">
        <f>'[1]Magic Number Crunch'!L719</f>
        <v>550</v>
      </c>
      <c r="C720" s="163">
        <f>B720*$N$6*$N$11</f>
        <v>550</v>
      </c>
      <c r="D720" s="161" t="s">
        <v>2242</v>
      </c>
      <c r="E720" s="164">
        <f>_xlfn.FLOOR.MATH(C720,1)</f>
        <v>550</v>
      </c>
      <c r="F720" s="161" t="s">
        <v>2241</v>
      </c>
      <c r="G720" s="164">
        <f>_xlfn.FLOOR.MATH(((C720-E720)*10), 1)</f>
        <v>0</v>
      </c>
      <c r="H720" s="161" t="s">
        <v>2240</v>
      </c>
      <c r="I720" s="164">
        <f>((C720-E720)*10-G720)*10</f>
        <v>0</v>
      </c>
      <c r="J720" s="161" t="s">
        <v>2239</v>
      </c>
      <c r="K720" s="163">
        <f>_xlfn.FLOOR.MATH(C720/'[1]Mark Conv'!$E$5,0.01)</f>
        <v>22</v>
      </c>
      <c r="L720" s="128"/>
      <c r="M720" s="128"/>
      <c r="N720" s="128"/>
      <c r="O720" s="128"/>
      <c r="P720" s="128"/>
      <c r="Q720" s="128"/>
      <c r="R720" s="128"/>
      <c r="S720" s="128"/>
      <c r="T720" s="128"/>
    </row>
    <row r="721" spans="1:20" x14ac:dyDescent="0.25">
      <c r="A721" s="161" t="str">
        <f>'[1]Magic Number Crunch'!A720</f>
        <v>Two-Birds Sling</v>
      </c>
      <c r="B721" s="162">
        <f>'[1]Magic Number Crunch'!L720</f>
        <v>5437.625</v>
      </c>
      <c r="C721" s="163">
        <f>B721*$N$6*$N$11</f>
        <v>5437.625</v>
      </c>
      <c r="D721" s="161" t="s">
        <v>2242</v>
      </c>
      <c r="E721" s="164">
        <f>_xlfn.FLOOR.MATH(C721,1)</f>
        <v>5437</v>
      </c>
      <c r="F721" s="161" t="s">
        <v>2241</v>
      </c>
      <c r="G721" s="164">
        <f>_xlfn.FLOOR.MATH(((C721-E721)*10), 1)</f>
        <v>6</v>
      </c>
      <c r="H721" s="161" t="s">
        <v>2240</v>
      </c>
      <c r="I721" s="164">
        <f>((C721-E721)*10-G721)*10</f>
        <v>2.5</v>
      </c>
      <c r="J721" s="161" t="s">
        <v>2239</v>
      </c>
      <c r="K721" s="163">
        <f>_xlfn.FLOOR.MATH(C721/'[1]Mark Conv'!$E$5,0.01)</f>
        <v>217.5</v>
      </c>
      <c r="L721" s="128"/>
      <c r="M721" s="128"/>
      <c r="N721" s="128"/>
      <c r="O721" s="128"/>
      <c r="P721" s="128"/>
      <c r="Q721" s="128"/>
      <c r="R721" s="128"/>
      <c r="S721" s="128"/>
      <c r="T721" s="128"/>
    </row>
    <row r="722" spans="1:20" x14ac:dyDescent="0.25">
      <c r="A722" s="161" t="str">
        <f>'[1]Magic Number Crunch'!A721</f>
        <v>Unbreakable Arrow</v>
      </c>
      <c r="B722" s="162">
        <f>'[1]Magic Number Crunch'!L721</f>
        <v>42.5</v>
      </c>
      <c r="C722" s="163">
        <f>B722*$N$6*$N$11</f>
        <v>42.5</v>
      </c>
      <c r="D722" s="161" t="s">
        <v>2242</v>
      </c>
      <c r="E722" s="164">
        <f>_xlfn.FLOOR.MATH(C722,1)</f>
        <v>42</v>
      </c>
      <c r="F722" s="161" t="s">
        <v>2241</v>
      </c>
      <c r="G722" s="164">
        <f>_xlfn.FLOOR.MATH(((C722-E722)*10), 1)</f>
        <v>5</v>
      </c>
      <c r="H722" s="161" t="s">
        <v>2240</v>
      </c>
      <c r="I722" s="164">
        <f>((C722-E722)*10-G722)*10</f>
        <v>0</v>
      </c>
      <c r="J722" s="161" t="s">
        <v>2239</v>
      </c>
      <c r="K722" s="163">
        <f>_xlfn.FLOOR.MATH(C722/'[1]Mark Conv'!$E$5,0.01)</f>
        <v>1.7</v>
      </c>
      <c r="L722" s="128"/>
      <c r="M722" s="128"/>
      <c r="N722" s="128"/>
      <c r="O722" s="128"/>
      <c r="P722" s="128"/>
      <c r="Q722" s="128"/>
      <c r="R722" s="128"/>
      <c r="S722" s="128"/>
      <c r="T722" s="128"/>
    </row>
    <row r="723" spans="1:20" x14ac:dyDescent="0.25">
      <c r="A723" s="161" t="str">
        <f>'[1]Magic Number Crunch'!A722</f>
        <v>Universal Solvent</v>
      </c>
      <c r="B723" s="162">
        <f>'[1]Magic Number Crunch'!L722</f>
        <v>2650</v>
      </c>
      <c r="C723" s="163">
        <f>B723*$N$6*$N$11</f>
        <v>2650</v>
      </c>
      <c r="D723" s="161" t="s">
        <v>2242</v>
      </c>
      <c r="E723" s="164">
        <f>_xlfn.FLOOR.MATH(C723,1)</f>
        <v>2650</v>
      </c>
      <c r="F723" s="161" t="s">
        <v>2241</v>
      </c>
      <c r="G723" s="164">
        <f>_xlfn.FLOOR.MATH(((C723-E723)*10), 1)</f>
        <v>0</v>
      </c>
      <c r="H723" s="161" t="s">
        <v>2240</v>
      </c>
      <c r="I723" s="164">
        <f>((C723-E723)*10-G723)*10</f>
        <v>0</v>
      </c>
      <c r="J723" s="161" t="s">
        <v>2239</v>
      </c>
      <c r="K723" s="163">
        <f>_xlfn.FLOOR.MATH(C723/'[1]Mark Conv'!$E$5,0.01)</f>
        <v>106</v>
      </c>
      <c r="L723" s="128"/>
      <c r="M723" s="128"/>
      <c r="N723" s="128"/>
      <c r="O723" s="128"/>
      <c r="P723" s="128"/>
      <c r="Q723" s="128"/>
      <c r="R723" s="128"/>
      <c r="S723" s="128"/>
      <c r="T723" s="128"/>
    </row>
    <row r="724" spans="1:20" x14ac:dyDescent="0.25">
      <c r="A724" s="161" t="str">
        <f>'[1]Magic Number Crunch'!A723</f>
        <v>Ventilating Lungs</v>
      </c>
      <c r="B724" s="162">
        <f>'[1]Magic Number Crunch'!L723</f>
        <v>3937.625</v>
      </c>
      <c r="C724" s="163">
        <f>B724*$N$6*$N$11</f>
        <v>3937.625</v>
      </c>
      <c r="D724" s="161" t="s">
        <v>2242</v>
      </c>
      <c r="E724" s="164">
        <f>_xlfn.FLOOR.MATH(C724,1)</f>
        <v>3937</v>
      </c>
      <c r="F724" s="161" t="s">
        <v>2241</v>
      </c>
      <c r="G724" s="164">
        <f>_xlfn.FLOOR.MATH(((C724-E724)*10), 1)</f>
        <v>6</v>
      </c>
      <c r="H724" s="161" t="s">
        <v>2240</v>
      </c>
      <c r="I724" s="164">
        <f>((C724-E724)*10-G724)*10</f>
        <v>2.5</v>
      </c>
      <c r="J724" s="161" t="s">
        <v>2239</v>
      </c>
      <c r="K724" s="163">
        <f>_xlfn.FLOOR.MATH(C724/'[1]Mark Conv'!$E$5,0.01)</f>
        <v>157.5</v>
      </c>
      <c r="L724" s="128"/>
      <c r="M724" s="128"/>
      <c r="N724" s="128"/>
      <c r="O724" s="128"/>
      <c r="P724" s="128"/>
      <c r="Q724" s="128"/>
      <c r="R724" s="128"/>
      <c r="S724" s="128"/>
      <c r="T724" s="128"/>
    </row>
    <row r="725" spans="1:20" x14ac:dyDescent="0.25">
      <c r="A725" s="161" t="str">
        <f>'[1]Magic Number Crunch'!A724</f>
        <v>Verminshroud</v>
      </c>
      <c r="B725" s="162">
        <f>'[1]Magic Number Crunch'!L724</f>
        <v>112500.5</v>
      </c>
      <c r="C725" s="163">
        <f>B725*$N$6*$N$11</f>
        <v>112500.5</v>
      </c>
      <c r="D725" s="161" t="s">
        <v>2242</v>
      </c>
      <c r="E725" s="164">
        <f>_xlfn.FLOOR.MATH(C725,1)</f>
        <v>112500</v>
      </c>
      <c r="F725" s="161" t="s">
        <v>2241</v>
      </c>
      <c r="G725" s="164">
        <f>_xlfn.FLOOR.MATH(((C725-E725)*10), 1)</f>
        <v>5</v>
      </c>
      <c r="H725" s="161" t="s">
        <v>2240</v>
      </c>
      <c r="I725" s="164">
        <f>((C725-E725)*10-G725)*10</f>
        <v>0</v>
      </c>
      <c r="J725" s="161" t="s">
        <v>2239</v>
      </c>
      <c r="K725" s="163">
        <f>_xlfn.FLOOR.MATH(C725/'[1]Mark Conv'!$E$5,0.01)</f>
        <v>4500.0200000000004</v>
      </c>
      <c r="L725" s="128"/>
      <c r="M725" s="128"/>
      <c r="N725" s="128"/>
      <c r="O725" s="128"/>
      <c r="P725" s="128"/>
      <c r="Q725" s="128"/>
      <c r="R725" s="128"/>
      <c r="S725" s="128"/>
      <c r="T725" s="128"/>
    </row>
    <row r="726" spans="1:20" x14ac:dyDescent="0.25">
      <c r="A726" s="161" t="str">
        <f>'[1]Magic Number Crunch'!A725</f>
        <v>Veteran's Cane</v>
      </c>
      <c r="B726" s="162">
        <f>'[1]Magic Number Crunch'!L725</f>
        <v>55</v>
      </c>
      <c r="C726" s="163">
        <f>B726*$N$6*$N$11</f>
        <v>55</v>
      </c>
      <c r="D726" s="161" t="s">
        <v>2242</v>
      </c>
      <c r="E726" s="164">
        <f>_xlfn.FLOOR.MATH(C726,1)</f>
        <v>55</v>
      </c>
      <c r="F726" s="161" t="s">
        <v>2241</v>
      </c>
      <c r="G726" s="164">
        <f>_xlfn.FLOOR.MATH(((C726-E726)*10), 1)</f>
        <v>0</v>
      </c>
      <c r="H726" s="161" t="s">
        <v>2240</v>
      </c>
      <c r="I726" s="164">
        <f>((C726-E726)*10-G726)*10</f>
        <v>0</v>
      </c>
      <c r="J726" s="161" t="s">
        <v>2239</v>
      </c>
      <c r="K726" s="163">
        <f>_xlfn.FLOOR.MATH(C726/'[1]Mark Conv'!$E$5,0.01)</f>
        <v>2.2000000000000002</v>
      </c>
      <c r="L726" s="128"/>
      <c r="M726" s="128"/>
      <c r="N726" s="128"/>
      <c r="O726" s="128"/>
      <c r="P726" s="128"/>
      <c r="Q726" s="128"/>
      <c r="R726" s="128"/>
      <c r="S726" s="128"/>
      <c r="T726" s="128"/>
    </row>
    <row r="727" spans="1:20" x14ac:dyDescent="0.25">
      <c r="A727" s="161" t="str">
        <f>'[1]Magic Number Crunch'!A726</f>
        <v>Vicious Rapier, +1</v>
      </c>
      <c r="B727" s="162">
        <f>'[1]Magic Number Crunch'!L726</f>
        <v>6875.25</v>
      </c>
      <c r="C727" s="163">
        <f>B727*$N$6*$N$11</f>
        <v>6875.25</v>
      </c>
      <c r="D727" s="161" t="s">
        <v>2242</v>
      </c>
      <c r="E727" s="164">
        <f>_xlfn.FLOOR.MATH(C727,1)</f>
        <v>6875</v>
      </c>
      <c r="F727" s="161" t="s">
        <v>2241</v>
      </c>
      <c r="G727" s="164">
        <f>_xlfn.FLOOR.MATH(((C727-E727)*10), 1)</f>
        <v>2</v>
      </c>
      <c r="H727" s="161" t="s">
        <v>2240</v>
      </c>
      <c r="I727" s="164">
        <f>((C727-E727)*10-G727)*10</f>
        <v>5</v>
      </c>
      <c r="J727" s="161" t="s">
        <v>2239</v>
      </c>
      <c r="K727" s="163">
        <f>_xlfn.FLOOR.MATH(C727/'[1]Mark Conv'!$E$5,0.01)</f>
        <v>275.01</v>
      </c>
      <c r="L727" s="128"/>
      <c r="M727" s="128"/>
      <c r="N727" s="128"/>
      <c r="O727" s="128"/>
      <c r="P727" s="128"/>
      <c r="Q727" s="128"/>
      <c r="R727" s="128"/>
      <c r="S727" s="128"/>
      <c r="T727" s="128"/>
    </row>
    <row r="728" spans="1:20" x14ac:dyDescent="0.25">
      <c r="A728" s="161" t="str">
        <f>'[1]Magic Number Crunch'!A727</f>
        <v>Vicious Weapon (any weapon)</v>
      </c>
      <c r="B728" s="162">
        <f>'[1]Magic Number Crunch'!L727</f>
        <v>2175</v>
      </c>
      <c r="C728" s="163">
        <f>B728*$N$6*$N$11</f>
        <v>2175</v>
      </c>
      <c r="D728" s="161" t="s">
        <v>2242</v>
      </c>
      <c r="E728" s="164">
        <f>_xlfn.FLOOR.MATH(C728,1)</f>
        <v>2175</v>
      </c>
      <c r="F728" s="161" t="s">
        <v>2241</v>
      </c>
      <c r="G728" s="164">
        <f>_xlfn.FLOOR.MATH(((C728-E728)*10), 1)</f>
        <v>0</v>
      </c>
      <c r="H728" s="161" t="s">
        <v>2240</v>
      </c>
      <c r="I728" s="164">
        <f>((C728-E728)*10-G728)*10</f>
        <v>0</v>
      </c>
      <c r="J728" s="161" t="s">
        <v>2239</v>
      </c>
      <c r="K728" s="163">
        <f>_xlfn.FLOOR.MATH(C728/'[1]Mark Conv'!$E$5,0.01)</f>
        <v>87</v>
      </c>
      <c r="L728" s="128"/>
      <c r="M728" s="128"/>
      <c r="N728" s="128"/>
      <c r="O728" s="128"/>
      <c r="P728" s="128"/>
      <c r="Q728" s="128"/>
      <c r="R728" s="128"/>
      <c r="S728" s="128"/>
      <c r="T728" s="128"/>
    </row>
    <row r="729" spans="1:20" x14ac:dyDescent="0.25">
      <c r="A729" s="161" t="str">
        <f>'[1]Magic Number Crunch'!A728</f>
        <v>Vorpal Sword</v>
      </c>
      <c r="B729" s="162">
        <f>'[1]Magic Number Crunch'!L728</f>
        <v>49500</v>
      </c>
      <c r="C729" s="163">
        <f>B729*$N$6*$N$11</f>
        <v>49500</v>
      </c>
      <c r="D729" s="161" t="s">
        <v>2242</v>
      </c>
      <c r="E729" s="164">
        <f>_xlfn.FLOOR.MATH(C729,1)</f>
        <v>49500</v>
      </c>
      <c r="F729" s="161" t="s">
        <v>2241</v>
      </c>
      <c r="G729" s="164">
        <f>_xlfn.FLOOR.MATH(((C729-E729)*10), 1)</f>
        <v>0</v>
      </c>
      <c r="H729" s="161" t="s">
        <v>2240</v>
      </c>
      <c r="I729" s="164">
        <f>((C729-E729)*10-G729)*10</f>
        <v>0</v>
      </c>
      <c r="J729" s="161" t="s">
        <v>2239</v>
      </c>
      <c r="K729" s="163">
        <f>_xlfn.FLOOR.MATH(C729/'[1]Mark Conv'!$E$5,0.01)</f>
        <v>1980</v>
      </c>
      <c r="L729" s="128"/>
      <c r="M729" s="128"/>
      <c r="N729" s="128"/>
      <c r="O729" s="128"/>
      <c r="P729" s="128"/>
      <c r="Q729" s="128"/>
      <c r="R729" s="128"/>
      <c r="S729" s="128"/>
      <c r="T729" s="128"/>
    </row>
    <row r="730" spans="1:20" x14ac:dyDescent="0.25">
      <c r="A730" s="161" t="str">
        <f>'[1]Magic Number Crunch'!A729</f>
        <v>Voting Kit</v>
      </c>
      <c r="B730" s="162">
        <f>'[1]Magic Number Crunch'!L729</f>
        <v>60</v>
      </c>
      <c r="C730" s="163">
        <f>B730*$N$6*$N$11</f>
        <v>60</v>
      </c>
      <c r="D730" s="161" t="s">
        <v>2242</v>
      </c>
      <c r="E730" s="164">
        <f>_xlfn.FLOOR.MATH(C730,1)</f>
        <v>60</v>
      </c>
      <c r="F730" s="161" t="s">
        <v>2241</v>
      </c>
      <c r="G730" s="164">
        <f>_xlfn.FLOOR.MATH(((C730-E730)*10), 1)</f>
        <v>0</v>
      </c>
      <c r="H730" s="161" t="s">
        <v>2240</v>
      </c>
      <c r="I730" s="164">
        <f>((C730-E730)*10-G730)*10</f>
        <v>0</v>
      </c>
      <c r="J730" s="161" t="s">
        <v>2239</v>
      </c>
      <c r="K730" s="163">
        <f>_xlfn.FLOOR.MATH(C730/'[1]Mark Conv'!$E$5,0.01)</f>
        <v>2.4</v>
      </c>
      <c r="L730" s="128"/>
      <c r="M730" s="128"/>
      <c r="N730" s="128"/>
      <c r="O730" s="128"/>
      <c r="P730" s="128"/>
      <c r="Q730" s="128"/>
      <c r="R730" s="128"/>
      <c r="S730" s="128"/>
      <c r="T730" s="128"/>
    </row>
    <row r="731" spans="1:20" x14ac:dyDescent="0.25">
      <c r="A731" s="161" t="str">
        <f>'[1]Magic Number Crunch'!A730</f>
        <v>Vox Seeker</v>
      </c>
      <c r="B731" s="162">
        <f>'[1]Magic Number Crunch'!L730</f>
        <v>80</v>
      </c>
      <c r="C731" s="163">
        <f>B731*$N$6*$N$11</f>
        <v>80</v>
      </c>
      <c r="D731" s="161" t="s">
        <v>2242</v>
      </c>
      <c r="E731" s="164">
        <f>_xlfn.FLOOR.MATH(C731,1)</f>
        <v>80</v>
      </c>
      <c r="F731" s="161" t="s">
        <v>2241</v>
      </c>
      <c r="G731" s="164">
        <f>_xlfn.FLOOR.MATH(((C731-E731)*10), 1)</f>
        <v>0</v>
      </c>
      <c r="H731" s="161" t="s">
        <v>2240</v>
      </c>
      <c r="I731" s="164">
        <f>((C731-E731)*10-G731)*10</f>
        <v>0</v>
      </c>
      <c r="J731" s="161" t="s">
        <v>2239</v>
      </c>
      <c r="K731" s="163">
        <f>_xlfn.FLOOR.MATH(C731/'[1]Mark Conv'!$E$5,0.01)</f>
        <v>3.2</v>
      </c>
      <c r="L731" s="128"/>
      <c r="M731" s="128"/>
      <c r="N731" s="128"/>
      <c r="O731" s="128"/>
      <c r="P731" s="128"/>
      <c r="Q731" s="128"/>
      <c r="R731" s="128"/>
      <c r="S731" s="128"/>
      <c r="T731" s="128"/>
    </row>
    <row r="732" spans="1:20" x14ac:dyDescent="0.25">
      <c r="A732" s="161" t="str">
        <f>'[1]Magic Number Crunch'!A731</f>
        <v>Voyager Staff</v>
      </c>
      <c r="B732" s="162">
        <f>'[1]Magic Number Crunch'!L731</f>
        <v>20875.125</v>
      </c>
      <c r="C732" s="163">
        <f>B732*$N$6*$N$11</f>
        <v>20875.125</v>
      </c>
      <c r="D732" s="161" t="s">
        <v>2242</v>
      </c>
      <c r="E732" s="164">
        <f>_xlfn.FLOOR.MATH(C732,1)</f>
        <v>20875</v>
      </c>
      <c r="F732" s="161" t="s">
        <v>2241</v>
      </c>
      <c r="G732" s="164">
        <f>_xlfn.FLOOR.MATH(((C732-E732)*10), 1)</f>
        <v>1</v>
      </c>
      <c r="H732" s="161" t="s">
        <v>2240</v>
      </c>
      <c r="I732" s="164">
        <f>((C732-E732)*10-G732)*10</f>
        <v>2.5</v>
      </c>
      <c r="J732" s="161" t="s">
        <v>2239</v>
      </c>
      <c r="K732" s="163">
        <f>_xlfn.FLOOR.MATH(C732/'[1]Mark Conv'!$E$5,0.01)</f>
        <v>835</v>
      </c>
      <c r="L732" s="128"/>
      <c r="M732" s="128"/>
      <c r="N732" s="128"/>
      <c r="O732" s="128"/>
      <c r="P732" s="128"/>
      <c r="Q732" s="128"/>
      <c r="R732" s="128"/>
      <c r="S732" s="128"/>
      <c r="T732" s="128"/>
    </row>
    <row r="733" spans="1:20" x14ac:dyDescent="0.25">
      <c r="A733" s="161" t="str">
        <f>'[1]Magic Number Crunch'!A732</f>
        <v>Walloping Ammunition</v>
      </c>
      <c r="B733" s="162">
        <f>'[1]Magic Number Crunch'!L732</f>
        <v>45</v>
      </c>
      <c r="C733" s="163">
        <f>B733*$N$6*$N$11</f>
        <v>45</v>
      </c>
      <c r="D733" s="161" t="s">
        <v>2242</v>
      </c>
      <c r="E733" s="164">
        <f>_xlfn.FLOOR.MATH(C733,1)</f>
        <v>45</v>
      </c>
      <c r="F733" s="161" t="s">
        <v>2241</v>
      </c>
      <c r="G733" s="164">
        <f>_xlfn.FLOOR.MATH(((C733-E733)*10), 1)</f>
        <v>0</v>
      </c>
      <c r="H733" s="161" t="s">
        <v>2240</v>
      </c>
      <c r="I733" s="164">
        <f>((C733-E733)*10-G733)*10</f>
        <v>0</v>
      </c>
      <c r="J733" s="161" t="s">
        <v>2239</v>
      </c>
      <c r="K733" s="163">
        <f>_xlfn.FLOOR.MATH(C733/'[1]Mark Conv'!$E$5,0.01)</f>
        <v>1.8</v>
      </c>
      <c r="L733" s="128"/>
      <c r="M733" s="128"/>
      <c r="N733" s="128"/>
      <c r="O733" s="128"/>
      <c r="P733" s="128"/>
      <c r="Q733" s="128"/>
      <c r="R733" s="128"/>
      <c r="S733" s="128"/>
      <c r="T733" s="128"/>
    </row>
    <row r="734" spans="1:20" x14ac:dyDescent="0.25">
      <c r="A734" s="161" t="str">
        <f>'[1]Magic Number Crunch'!A733</f>
        <v>Wand Of Binding</v>
      </c>
      <c r="B734" s="162">
        <f>'[1]Magic Number Crunch'!L733</f>
        <v>6250</v>
      </c>
      <c r="C734" s="163">
        <f>B734*$N$6*$N$11</f>
        <v>6250</v>
      </c>
      <c r="D734" s="161" t="s">
        <v>2242</v>
      </c>
      <c r="E734" s="164">
        <f>_xlfn.FLOOR.MATH(C734,1)</f>
        <v>6250</v>
      </c>
      <c r="F734" s="161" t="s">
        <v>2241</v>
      </c>
      <c r="G734" s="164">
        <f>_xlfn.FLOOR.MATH(((C734-E734)*10), 1)</f>
        <v>0</v>
      </c>
      <c r="H734" s="161" t="s">
        <v>2240</v>
      </c>
      <c r="I734" s="164">
        <f>((C734-E734)*10-G734)*10</f>
        <v>0</v>
      </c>
      <c r="J734" s="161" t="s">
        <v>2239</v>
      </c>
      <c r="K734" s="163">
        <f>_xlfn.FLOOR.MATH(C734/'[1]Mark Conv'!$E$5,0.01)</f>
        <v>250</v>
      </c>
      <c r="L734" s="128"/>
      <c r="M734" s="128"/>
      <c r="N734" s="128"/>
      <c r="O734" s="128"/>
      <c r="P734" s="128"/>
      <c r="Q734" s="128"/>
      <c r="R734" s="128"/>
      <c r="S734" s="128"/>
      <c r="T734" s="128"/>
    </row>
    <row r="735" spans="1:20" x14ac:dyDescent="0.25">
      <c r="A735" s="161" t="str">
        <f>'[1]Magic Number Crunch'!A734</f>
        <v>Wand Of Conducting</v>
      </c>
      <c r="B735" s="162">
        <f>'[1]Magic Number Crunch'!L734</f>
        <v>75</v>
      </c>
      <c r="C735" s="163">
        <f>B735*$N$6*$N$11</f>
        <v>75</v>
      </c>
      <c r="D735" s="161" t="s">
        <v>2242</v>
      </c>
      <c r="E735" s="164">
        <f>_xlfn.FLOOR.MATH(C735,1)</f>
        <v>75</v>
      </c>
      <c r="F735" s="161" t="s">
        <v>2241</v>
      </c>
      <c r="G735" s="164">
        <f>_xlfn.FLOOR.MATH(((C735-E735)*10), 1)</f>
        <v>0</v>
      </c>
      <c r="H735" s="161" t="s">
        <v>2240</v>
      </c>
      <c r="I735" s="164">
        <f>((C735-E735)*10-G735)*10</f>
        <v>0</v>
      </c>
      <c r="J735" s="161" t="s">
        <v>2239</v>
      </c>
      <c r="K735" s="163">
        <f>_xlfn.FLOOR.MATH(C735/'[1]Mark Conv'!$E$5,0.01)</f>
        <v>3</v>
      </c>
      <c r="L735" s="128"/>
      <c r="M735" s="128"/>
      <c r="N735" s="128"/>
      <c r="O735" s="128"/>
      <c r="P735" s="128"/>
      <c r="Q735" s="128"/>
      <c r="R735" s="128"/>
      <c r="S735" s="128"/>
      <c r="T735" s="128"/>
    </row>
    <row r="736" spans="1:20" x14ac:dyDescent="0.25">
      <c r="A736" s="161" t="str">
        <f>'[1]Magic Number Crunch'!A735</f>
        <v>Wand Of Enemy Detection</v>
      </c>
      <c r="B736" s="162">
        <f>'[1]Magic Number Crunch'!L735</f>
        <v>3875</v>
      </c>
      <c r="C736" s="163">
        <f>B736*$N$6*$N$11</f>
        <v>3875</v>
      </c>
      <c r="D736" s="161" t="s">
        <v>2242</v>
      </c>
      <c r="E736" s="164">
        <f>_xlfn.FLOOR.MATH(C736,1)</f>
        <v>3875</v>
      </c>
      <c r="F736" s="161" t="s">
        <v>2241</v>
      </c>
      <c r="G736" s="164">
        <f>_xlfn.FLOOR.MATH(((C736-E736)*10), 1)</f>
        <v>0</v>
      </c>
      <c r="H736" s="161" t="s">
        <v>2240</v>
      </c>
      <c r="I736" s="164">
        <f>((C736-E736)*10-G736)*10</f>
        <v>0</v>
      </c>
      <c r="J736" s="161" t="s">
        <v>2239</v>
      </c>
      <c r="K736" s="163">
        <f>_xlfn.FLOOR.MATH(C736/'[1]Mark Conv'!$E$5,0.01)</f>
        <v>155</v>
      </c>
      <c r="L736" s="128"/>
      <c r="M736" s="128"/>
      <c r="N736" s="128"/>
      <c r="O736" s="128"/>
      <c r="P736" s="128"/>
      <c r="Q736" s="128"/>
      <c r="R736" s="128"/>
      <c r="S736" s="128"/>
      <c r="T736" s="128"/>
    </row>
    <row r="737" spans="1:20" x14ac:dyDescent="0.25">
      <c r="A737" s="161" t="str">
        <f>'[1]Magic Number Crunch'!A736</f>
        <v>Wand Of Entangle</v>
      </c>
      <c r="B737" s="162">
        <f>'[1]Magic Number Crunch'!L736</f>
        <v>312.625</v>
      </c>
      <c r="C737" s="163">
        <f>B737*$N$6*$N$11</f>
        <v>312.625</v>
      </c>
      <c r="D737" s="161" t="s">
        <v>2242</v>
      </c>
      <c r="E737" s="164">
        <f>_xlfn.FLOOR.MATH(C737,1)</f>
        <v>312</v>
      </c>
      <c r="F737" s="161" t="s">
        <v>2241</v>
      </c>
      <c r="G737" s="164">
        <f>_xlfn.FLOOR.MATH(((C737-E737)*10), 1)</f>
        <v>6</v>
      </c>
      <c r="H737" s="161" t="s">
        <v>2240</v>
      </c>
      <c r="I737" s="164">
        <f>((C737-E737)*10-G737)*10</f>
        <v>2.5</v>
      </c>
      <c r="J737" s="161" t="s">
        <v>2239</v>
      </c>
      <c r="K737" s="163">
        <f>_xlfn.FLOOR.MATH(C737/'[1]Mark Conv'!$E$5,0.01)</f>
        <v>12.5</v>
      </c>
      <c r="L737" s="128"/>
      <c r="M737" s="128"/>
      <c r="N737" s="128"/>
      <c r="O737" s="128"/>
      <c r="P737" s="128"/>
      <c r="Q737" s="128"/>
      <c r="R737" s="128"/>
      <c r="S737" s="128"/>
      <c r="T737" s="128"/>
    </row>
    <row r="738" spans="1:20" x14ac:dyDescent="0.25">
      <c r="A738" s="161" t="str">
        <f>'[1]Magic Number Crunch'!A737</f>
        <v>Wand Of Fear</v>
      </c>
      <c r="B738" s="162">
        <f>'[1]Magic Number Crunch'!L737</f>
        <v>6625</v>
      </c>
      <c r="C738" s="163">
        <f>B738*$N$6*$N$11</f>
        <v>6625</v>
      </c>
      <c r="D738" s="161" t="s">
        <v>2242</v>
      </c>
      <c r="E738" s="164">
        <f>_xlfn.FLOOR.MATH(C738,1)</f>
        <v>6625</v>
      </c>
      <c r="F738" s="161" t="s">
        <v>2241</v>
      </c>
      <c r="G738" s="164">
        <f>_xlfn.FLOOR.MATH(((C738-E738)*10), 1)</f>
        <v>0</v>
      </c>
      <c r="H738" s="161" t="s">
        <v>2240</v>
      </c>
      <c r="I738" s="164">
        <f>((C738-E738)*10-G738)*10</f>
        <v>0</v>
      </c>
      <c r="J738" s="161" t="s">
        <v>2239</v>
      </c>
      <c r="K738" s="163">
        <f>_xlfn.FLOOR.MATH(C738/'[1]Mark Conv'!$E$5,0.01)</f>
        <v>265</v>
      </c>
      <c r="L738" s="128"/>
      <c r="M738" s="128"/>
      <c r="N738" s="128"/>
      <c r="O738" s="128"/>
      <c r="P738" s="128"/>
      <c r="Q738" s="128"/>
      <c r="R738" s="128"/>
      <c r="S738" s="128"/>
      <c r="T738" s="128"/>
    </row>
    <row r="739" spans="1:20" x14ac:dyDescent="0.25">
      <c r="A739" s="161" t="str">
        <f>'[1]Magic Number Crunch'!A738</f>
        <v>Wand Of Fireballs</v>
      </c>
      <c r="B739" s="162">
        <f>'[1]Magic Number Crunch'!L738</f>
        <v>18400</v>
      </c>
      <c r="C739" s="163">
        <f>B739*$N$6*$N$11</f>
        <v>18400</v>
      </c>
      <c r="D739" s="161" t="s">
        <v>2242</v>
      </c>
      <c r="E739" s="164">
        <f>_xlfn.FLOOR.MATH(C739,1)</f>
        <v>18400</v>
      </c>
      <c r="F739" s="161" t="s">
        <v>2241</v>
      </c>
      <c r="G739" s="164">
        <f>_xlfn.FLOOR.MATH(((C739-E739)*10), 1)</f>
        <v>0</v>
      </c>
      <c r="H739" s="161" t="s">
        <v>2240</v>
      </c>
      <c r="I739" s="164">
        <f>((C739-E739)*10-G739)*10</f>
        <v>0</v>
      </c>
      <c r="J739" s="161" t="s">
        <v>2239</v>
      </c>
      <c r="K739" s="163">
        <f>_xlfn.FLOOR.MATH(C739/'[1]Mark Conv'!$E$5,0.01)</f>
        <v>736</v>
      </c>
      <c r="L739" s="128"/>
      <c r="M739" s="128"/>
      <c r="N739" s="128"/>
      <c r="O739" s="128"/>
      <c r="P739" s="128"/>
      <c r="Q739" s="128"/>
      <c r="R739" s="128"/>
      <c r="S739" s="128"/>
      <c r="T739" s="128"/>
    </row>
    <row r="740" spans="1:20" x14ac:dyDescent="0.25">
      <c r="A740" s="161" t="str">
        <f>'[1]Magic Number Crunch'!A739</f>
        <v>Wand Of Lightning Bolts</v>
      </c>
      <c r="B740" s="162">
        <f>'[1]Magic Number Crunch'!L739</f>
        <v>18400</v>
      </c>
      <c r="C740" s="163">
        <f>B740*$N$6*$N$11</f>
        <v>18400</v>
      </c>
      <c r="D740" s="161" t="s">
        <v>2242</v>
      </c>
      <c r="E740" s="164">
        <f>_xlfn.FLOOR.MATH(C740,1)</f>
        <v>18400</v>
      </c>
      <c r="F740" s="161" t="s">
        <v>2241</v>
      </c>
      <c r="G740" s="164">
        <f>_xlfn.FLOOR.MATH(((C740-E740)*10), 1)</f>
        <v>0</v>
      </c>
      <c r="H740" s="161" t="s">
        <v>2240</v>
      </c>
      <c r="I740" s="164">
        <f>((C740-E740)*10-G740)*10</f>
        <v>0</v>
      </c>
      <c r="J740" s="161" t="s">
        <v>2239</v>
      </c>
      <c r="K740" s="163">
        <f>_xlfn.FLOOR.MATH(C740/'[1]Mark Conv'!$E$5,0.01)</f>
        <v>736</v>
      </c>
      <c r="L740" s="128"/>
      <c r="M740" s="128"/>
      <c r="N740" s="128"/>
      <c r="O740" s="128"/>
      <c r="P740" s="128"/>
      <c r="Q740" s="128"/>
      <c r="R740" s="128"/>
      <c r="S740" s="128"/>
      <c r="T740" s="128"/>
    </row>
    <row r="741" spans="1:20" x14ac:dyDescent="0.25">
      <c r="A741" s="161" t="str">
        <f>'[1]Magic Number Crunch'!A740</f>
        <v>Wand Of Magic Detection</v>
      </c>
      <c r="B741" s="162">
        <f>'[1]Magic Number Crunch'!L740</f>
        <v>825</v>
      </c>
      <c r="C741" s="163">
        <f>B741*$N$6*$N$11</f>
        <v>825</v>
      </c>
      <c r="D741" s="161" t="s">
        <v>2242</v>
      </c>
      <c r="E741" s="164">
        <f>_xlfn.FLOOR.MATH(C741,1)</f>
        <v>825</v>
      </c>
      <c r="F741" s="161" t="s">
        <v>2241</v>
      </c>
      <c r="G741" s="164">
        <f>_xlfn.FLOOR.MATH(((C741-E741)*10), 1)</f>
        <v>0</v>
      </c>
      <c r="H741" s="161" t="s">
        <v>2240</v>
      </c>
      <c r="I741" s="164">
        <f>((C741-E741)*10-G741)*10</f>
        <v>0</v>
      </c>
      <c r="J741" s="161" t="s">
        <v>2239</v>
      </c>
      <c r="K741" s="163">
        <f>_xlfn.FLOOR.MATH(C741/'[1]Mark Conv'!$E$5,0.01)</f>
        <v>33</v>
      </c>
      <c r="L741" s="128"/>
      <c r="M741" s="128"/>
      <c r="N741" s="128"/>
      <c r="O741" s="128"/>
      <c r="P741" s="128"/>
      <c r="Q741" s="128"/>
      <c r="R741" s="128"/>
      <c r="S741" s="128"/>
      <c r="T741" s="128"/>
    </row>
    <row r="742" spans="1:20" x14ac:dyDescent="0.25">
      <c r="A742" s="161" t="str">
        <f>'[1]Magic Number Crunch'!A741</f>
        <v>Wand Of Magic Missiles</v>
      </c>
      <c r="B742" s="162">
        <f>'[1]Magic Number Crunch'!L741</f>
        <v>4150</v>
      </c>
      <c r="C742" s="163">
        <f>B742*$N$6*$N$11</f>
        <v>4150</v>
      </c>
      <c r="D742" s="161" t="s">
        <v>2242</v>
      </c>
      <c r="E742" s="164">
        <f>_xlfn.FLOOR.MATH(C742,1)</f>
        <v>4150</v>
      </c>
      <c r="F742" s="161" t="s">
        <v>2241</v>
      </c>
      <c r="G742" s="164">
        <f>_xlfn.FLOOR.MATH(((C742-E742)*10), 1)</f>
        <v>0</v>
      </c>
      <c r="H742" s="161" t="s">
        <v>2240</v>
      </c>
      <c r="I742" s="164">
        <f>((C742-E742)*10-G742)*10</f>
        <v>0</v>
      </c>
      <c r="J742" s="161" t="s">
        <v>2239</v>
      </c>
      <c r="K742" s="163">
        <f>_xlfn.FLOOR.MATH(C742/'[1]Mark Conv'!$E$5,0.01)</f>
        <v>166</v>
      </c>
      <c r="L742" s="128"/>
      <c r="M742" s="128"/>
      <c r="N742" s="128"/>
      <c r="O742" s="128"/>
      <c r="P742" s="128"/>
      <c r="Q742" s="128"/>
      <c r="R742" s="128"/>
      <c r="S742" s="128"/>
      <c r="T742" s="128"/>
    </row>
    <row r="743" spans="1:20" x14ac:dyDescent="0.25">
      <c r="A743" s="161" t="str">
        <f>'[1]Magic Number Crunch'!A742</f>
        <v>Wand Of Paralysis</v>
      </c>
      <c r="B743" s="162">
        <f>'[1]Magic Number Crunch'!L742</f>
        <v>10125</v>
      </c>
      <c r="C743" s="163">
        <f>B743*$N$6*$N$11</f>
        <v>10125</v>
      </c>
      <c r="D743" s="161" t="s">
        <v>2242</v>
      </c>
      <c r="E743" s="164">
        <f>_xlfn.FLOOR.MATH(C743,1)</f>
        <v>10125</v>
      </c>
      <c r="F743" s="161" t="s">
        <v>2241</v>
      </c>
      <c r="G743" s="164">
        <f>_xlfn.FLOOR.MATH(((C743-E743)*10), 1)</f>
        <v>0</v>
      </c>
      <c r="H743" s="161" t="s">
        <v>2240</v>
      </c>
      <c r="I743" s="164">
        <f>((C743-E743)*10-G743)*10</f>
        <v>0</v>
      </c>
      <c r="J743" s="161" t="s">
        <v>2239</v>
      </c>
      <c r="K743" s="163">
        <f>_xlfn.FLOOR.MATH(C743/'[1]Mark Conv'!$E$5,0.01)</f>
        <v>405</v>
      </c>
      <c r="L743" s="128"/>
      <c r="M743" s="128"/>
      <c r="N743" s="128"/>
      <c r="O743" s="128"/>
      <c r="P743" s="128"/>
      <c r="Q743" s="128"/>
      <c r="R743" s="128"/>
      <c r="S743" s="128"/>
      <c r="T743" s="128"/>
    </row>
    <row r="744" spans="1:20" x14ac:dyDescent="0.25">
      <c r="A744" s="161" t="str">
        <f>'[1]Magic Number Crunch'!A743</f>
        <v>Wand Of Polymorph</v>
      </c>
      <c r="B744" s="162">
        <f>'[1]Magic Number Crunch'!L743</f>
        <v>26500</v>
      </c>
      <c r="C744" s="163">
        <f>B744*$N$6*$N$11</f>
        <v>26500</v>
      </c>
      <c r="D744" s="161" t="s">
        <v>2242</v>
      </c>
      <c r="E744" s="164">
        <f>_xlfn.FLOOR.MATH(C744,1)</f>
        <v>26500</v>
      </c>
      <c r="F744" s="161" t="s">
        <v>2241</v>
      </c>
      <c r="G744" s="164">
        <f>_xlfn.FLOOR.MATH(((C744-E744)*10), 1)</f>
        <v>0</v>
      </c>
      <c r="H744" s="161" t="s">
        <v>2240</v>
      </c>
      <c r="I744" s="164">
        <f>((C744-E744)*10-G744)*10</f>
        <v>0</v>
      </c>
      <c r="J744" s="161" t="s">
        <v>2239</v>
      </c>
      <c r="K744" s="163">
        <f>_xlfn.FLOOR.MATH(C744/'[1]Mark Conv'!$E$5,0.01)</f>
        <v>1060</v>
      </c>
      <c r="L744" s="128"/>
      <c r="M744" s="128"/>
      <c r="N744" s="128"/>
      <c r="O744" s="128"/>
      <c r="P744" s="128"/>
      <c r="Q744" s="128"/>
      <c r="R744" s="128"/>
      <c r="S744" s="128"/>
      <c r="T744" s="128"/>
    </row>
    <row r="745" spans="1:20" x14ac:dyDescent="0.25">
      <c r="A745" s="161" t="str">
        <f>'[1]Magic Number Crunch'!A744</f>
        <v>Wand Of Pyrotechnics</v>
      </c>
      <c r="B745" s="162">
        <f>'[1]Magic Number Crunch'!L744</f>
        <v>62.5</v>
      </c>
      <c r="C745" s="163">
        <f>B745*$N$6*$N$11</f>
        <v>62.5</v>
      </c>
      <c r="D745" s="161" t="s">
        <v>2242</v>
      </c>
      <c r="E745" s="164">
        <f>_xlfn.FLOOR.MATH(C745,1)</f>
        <v>62</v>
      </c>
      <c r="F745" s="161" t="s">
        <v>2241</v>
      </c>
      <c r="G745" s="164">
        <f>_xlfn.FLOOR.MATH(((C745-E745)*10), 1)</f>
        <v>5</v>
      </c>
      <c r="H745" s="161" t="s">
        <v>2240</v>
      </c>
      <c r="I745" s="164">
        <f>((C745-E745)*10-G745)*10</f>
        <v>0</v>
      </c>
      <c r="J745" s="161" t="s">
        <v>2239</v>
      </c>
      <c r="K745" s="163">
        <f>_xlfn.FLOOR.MATH(C745/'[1]Mark Conv'!$E$5,0.01)</f>
        <v>2.5</v>
      </c>
      <c r="L745" s="128"/>
      <c r="M745" s="128"/>
      <c r="N745" s="128"/>
      <c r="O745" s="128"/>
      <c r="P745" s="128"/>
      <c r="Q745" s="128"/>
      <c r="R745" s="128"/>
      <c r="S745" s="128"/>
      <c r="T745" s="128"/>
    </row>
    <row r="746" spans="1:20" x14ac:dyDescent="0.25">
      <c r="A746" s="161" t="str">
        <f>'[1]Magic Number Crunch'!A745</f>
        <v>Wand Of Scowls</v>
      </c>
      <c r="B746" s="162">
        <f>'[1]Magic Number Crunch'!L745</f>
        <v>60</v>
      </c>
      <c r="C746" s="163">
        <f>B746*$N$6*$N$11</f>
        <v>60</v>
      </c>
      <c r="D746" s="161" t="s">
        <v>2242</v>
      </c>
      <c r="E746" s="164">
        <f>_xlfn.FLOOR.MATH(C746,1)</f>
        <v>60</v>
      </c>
      <c r="F746" s="161" t="s">
        <v>2241</v>
      </c>
      <c r="G746" s="164">
        <f>_xlfn.FLOOR.MATH(((C746-E746)*10), 1)</f>
        <v>0</v>
      </c>
      <c r="H746" s="161" t="s">
        <v>2240</v>
      </c>
      <c r="I746" s="164">
        <f>((C746-E746)*10-G746)*10</f>
        <v>0</v>
      </c>
      <c r="J746" s="161" t="s">
        <v>2239</v>
      </c>
      <c r="K746" s="163">
        <f>_xlfn.FLOOR.MATH(C746/'[1]Mark Conv'!$E$5,0.01)</f>
        <v>2.4</v>
      </c>
      <c r="L746" s="128"/>
      <c r="M746" s="128"/>
      <c r="N746" s="128"/>
      <c r="O746" s="128"/>
      <c r="P746" s="128"/>
      <c r="Q746" s="128"/>
      <c r="R746" s="128"/>
      <c r="S746" s="128"/>
      <c r="T746" s="128"/>
    </row>
    <row r="747" spans="1:20" x14ac:dyDescent="0.25">
      <c r="A747" s="161" t="str">
        <f>'[1]Magic Number Crunch'!A746</f>
        <v>Wand Of Secrets</v>
      </c>
      <c r="B747" s="162">
        <f>'[1]Magic Number Crunch'!L746</f>
        <v>812.5</v>
      </c>
      <c r="C747" s="163">
        <f>B747*$N$6*$N$11</f>
        <v>812.5</v>
      </c>
      <c r="D747" s="161" t="s">
        <v>2242</v>
      </c>
      <c r="E747" s="164">
        <f>_xlfn.FLOOR.MATH(C747,1)</f>
        <v>812</v>
      </c>
      <c r="F747" s="161" t="s">
        <v>2241</v>
      </c>
      <c r="G747" s="164">
        <f>_xlfn.FLOOR.MATH(((C747-E747)*10), 1)</f>
        <v>5</v>
      </c>
      <c r="H747" s="161" t="s">
        <v>2240</v>
      </c>
      <c r="I747" s="164">
        <f>((C747-E747)*10-G747)*10</f>
        <v>0</v>
      </c>
      <c r="J747" s="161" t="s">
        <v>2239</v>
      </c>
      <c r="K747" s="163">
        <f>_xlfn.FLOOR.MATH(C747/'[1]Mark Conv'!$E$5,0.01)</f>
        <v>32.5</v>
      </c>
      <c r="L747" s="128"/>
      <c r="M747" s="128"/>
      <c r="N747" s="128"/>
      <c r="O747" s="128"/>
      <c r="P747" s="128"/>
      <c r="Q747" s="128"/>
      <c r="R747" s="128"/>
      <c r="S747" s="128"/>
      <c r="T747" s="128"/>
    </row>
    <row r="748" spans="1:20" x14ac:dyDescent="0.25">
      <c r="A748" s="161" t="str">
        <f>'[1]Magic Number Crunch'!A747</f>
        <v>Wand Of Smiles</v>
      </c>
      <c r="B748" s="162">
        <f>'[1]Magic Number Crunch'!L747</f>
        <v>60</v>
      </c>
      <c r="C748" s="163">
        <f>B748*$N$6*$N$11</f>
        <v>60</v>
      </c>
      <c r="D748" s="161" t="s">
        <v>2242</v>
      </c>
      <c r="E748" s="164">
        <f>_xlfn.FLOOR.MATH(C748,1)</f>
        <v>60</v>
      </c>
      <c r="F748" s="161" t="s">
        <v>2241</v>
      </c>
      <c r="G748" s="164">
        <f>_xlfn.FLOOR.MATH(((C748-E748)*10), 1)</f>
        <v>0</v>
      </c>
      <c r="H748" s="161" t="s">
        <v>2240</v>
      </c>
      <c r="I748" s="164">
        <f>((C748-E748)*10-G748)*10</f>
        <v>0</v>
      </c>
      <c r="J748" s="161" t="s">
        <v>2239</v>
      </c>
      <c r="K748" s="163">
        <f>_xlfn.FLOOR.MATH(C748/'[1]Mark Conv'!$E$5,0.01)</f>
        <v>2.4</v>
      </c>
      <c r="L748" s="128"/>
      <c r="M748" s="128"/>
      <c r="N748" s="128"/>
      <c r="O748" s="128"/>
      <c r="P748" s="128"/>
      <c r="Q748" s="128"/>
      <c r="R748" s="128"/>
      <c r="S748" s="128"/>
      <c r="T748" s="128"/>
    </row>
    <row r="749" spans="1:20" x14ac:dyDescent="0.25">
      <c r="A749" s="161" t="str">
        <f>'[1]Magic Number Crunch'!A748</f>
        <v>Wand Of The War Mage +1</v>
      </c>
      <c r="B749" s="162">
        <f>'[1]Magic Number Crunch'!L748</f>
        <v>800</v>
      </c>
      <c r="C749" s="163">
        <f>B749*$N$6*$N$11</f>
        <v>800</v>
      </c>
      <c r="D749" s="161" t="s">
        <v>2242</v>
      </c>
      <c r="E749" s="164">
        <f>_xlfn.FLOOR.MATH(C749,1)</f>
        <v>800</v>
      </c>
      <c r="F749" s="161" t="s">
        <v>2241</v>
      </c>
      <c r="G749" s="164">
        <f>_xlfn.FLOOR.MATH(((C749-E749)*10), 1)</f>
        <v>0</v>
      </c>
      <c r="H749" s="161" t="s">
        <v>2240</v>
      </c>
      <c r="I749" s="164">
        <f>((C749-E749)*10-G749)*10</f>
        <v>0</v>
      </c>
      <c r="J749" s="161" t="s">
        <v>2239</v>
      </c>
      <c r="K749" s="163">
        <f>_xlfn.FLOOR.MATH(C749/'[1]Mark Conv'!$E$5,0.01)</f>
        <v>32</v>
      </c>
      <c r="L749" s="128"/>
      <c r="M749" s="128"/>
      <c r="N749" s="128"/>
      <c r="O749" s="128"/>
      <c r="P749" s="128"/>
      <c r="Q749" s="128"/>
      <c r="R749" s="128"/>
      <c r="S749" s="128"/>
      <c r="T749" s="128"/>
    </row>
    <row r="750" spans="1:20" x14ac:dyDescent="0.25">
      <c r="A750" s="161" t="str">
        <f>'[1]Magic Number Crunch'!A749</f>
        <v>Wand Of The War Mage +2</v>
      </c>
      <c r="B750" s="162">
        <f>'[1]Magic Number Crunch'!L749</f>
        <v>4400</v>
      </c>
      <c r="C750" s="163">
        <f>B750*$N$6*$N$11</f>
        <v>4400</v>
      </c>
      <c r="D750" s="161" t="s">
        <v>2242</v>
      </c>
      <c r="E750" s="164">
        <f>_xlfn.FLOOR.MATH(C750,1)</f>
        <v>4400</v>
      </c>
      <c r="F750" s="161" t="s">
        <v>2241</v>
      </c>
      <c r="G750" s="164">
        <f>_xlfn.FLOOR.MATH(((C750-E750)*10), 1)</f>
        <v>0</v>
      </c>
      <c r="H750" s="161" t="s">
        <v>2240</v>
      </c>
      <c r="I750" s="164">
        <f>((C750-E750)*10-G750)*10</f>
        <v>0</v>
      </c>
      <c r="J750" s="161" t="s">
        <v>2239</v>
      </c>
      <c r="K750" s="163">
        <f>_xlfn.FLOOR.MATH(C750/'[1]Mark Conv'!$E$5,0.01)</f>
        <v>176</v>
      </c>
      <c r="L750" s="128"/>
      <c r="M750" s="128"/>
      <c r="N750" s="128"/>
      <c r="O750" s="128"/>
      <c r="P750" s="128"/>
      <c r="Q750" s="128"/>
      <c r="R750" s="128"/>
      <c r="S750" s="128"/>
      <c r="T750" s="128"/>
    </row>
    <row r="751" spans="1:20" x14ac:dyDescent="0.25">
      <c r="A751" s="161" t="str">
        <f>'[1]Magic Number Crunch'!A750</f>
        <v>Wand Of The War Mage +3</v>
      </c>
      <c r="B751" s="162">
        <f>'[1]Magic Number Crunch'!L750</f>
        <v>16600</v>
      </c>
      <c r="C751" s="163">
        <f>B751*$N$6*$N$11</f>
        <v>16600</v>
      </c>
      <c r="D751" s="161" t="s">
        <v>2242</v>
      </c>
      <c r="E751" s="164">
        <f>_xlfn.FLOOR.MATH(C751,1)</f>
        <v>16600</v>
      </c>
      <c r="F751" s="161" t="s">
        <v>2241</v>
      </c>
      <c r="G751" s="164">
        <f>_xlfn.FLOOR.MATH(((C751-E751)*10), 1)</f>
        <v>0</v>
      </c>
      <c r="H751" s="161" t="s">
        <v>2240</v>
      </c>
      <c r="I751" s="164">
        <f>((C751-E751)*10-G751)*10</f>
        <v>0</v>
      </c>
      <c r="J751" s="161" t="s">
        <v>2239</v>
      </c>
      <c r="K751" s="163">
        <f>_xlfn.FLOOR.MATH(C751/'[1]Mark Conv'!$E$5,0.01)</f>
        <v>664</v>
      </c>
      <c r="L751" s="128"/>
      <c r="M751" s="128"/>
      <c r="N751" s="128"/>
      <c r="O751" s="128"/>
      <c r="P751" s="128"/>
      <c r="Q751" s="128"/>
      <c r="R751" s="128"/>
      <c r="S751" s="128"/>
      <c r="T751" s="128"/>
    </row>
    <row r="752" spans="1:20" x14ac:dyDescent="0.25">
      <c r="A752" s="161" t="str">
        <f>'[1]Magic Number Crunch'!A751</f>
        <v>Wand Of Viscid Globs</v>
      </c>
      <c r="B752" s="162">
        <f>'[1]Magic Number Crunch'!L751</f>
        <v>3887.625</v>
      </c>
      <c r="C752" s="163">
        <f>B752*$N$6*$N$11</f>
        <v>3887.625</v>
      </c>
      <c r="D752" s="161" t="s">
        <v>2242</v>
      </c>
      <c r="E752" s="164">
        <f>_xlfn.FLOOR.MATH(C752,1)</f>
        <v>3887</v>
      </c>
      <c r="F752" s="161" t="s">
        <v>2241</v>
      </c>
      <c r="G752" s="164">
        <f>_xlfn.FLOOR.MATH(((C752-E752)*10), 1)</f>
        <v>6</v>
      </c>
      <c r="H752" s="161" t="s">
        <v>2240</v>
      </c>
      <c r="I752" s="164">
        <f>((C752-E752)*10-G752)*10</f>
        <v>2.5</v>
      </c>
      <c r="J752" s="161" t="s">
        <v>2239</v>
      </c>
      <c r="K752" s="163">
        <f>_xlfn.FLOOR.MATH(C752/'[1]Mark Conv'!$E$5,0.01)</f>
        <v>155.5</v>
      </c>
      <c r="L752" s="128"/>
      <c r="M752" s="128"/>
      <c r="N752" s="128"/>
      <c r="O752" s="128"/>
      <c r="P752" s="128"/>
      <c r="Q752" s="128"/>
      <c r="R752" s="128"/>
      <c r="S752" s="128"/>
      <c r="T752" s="128"/>
    </row>
    <row r="753" spans="1:20" x14ac:dyDescent="0.25">
      <c r="A753" s="161" t="str">
        <f>'[1]Magic Number Crunch'!A752</f>
        <v>Wand Of Web</v>
      </c>
      <c r="B753" s="162">
        <f>'[1]Magic Number Crunch'!L752</f>
        <v>4125</v>
      </c>
      <c r="C753" s="163">
        <f>B753*$N$6*$N$11</f>
        <v>4125</v>
      </c>
      <c r="D753" s="161" t="s">
        <v>2242</v>
      </c>
      <c r="E753" s="164">
        <f>_xlfn.FLOOR.MATH(C753,1)</f>
        <v>4125</v>
      </c>
      <c r="F753" s="161" t="s">
        <v>2241</v>
      </c>
      <c r="G753" s="164">
        <f>_xlfn.FLOOR.MATH(((C753-E753)*10), 1)</f>
        <v>0</v>
      </c>
      <c r="H753" s="161" t="s">
        <v>2240</v>
      </c>
      <c r="I753" s="164">
        <f>((C753-E753)*10-G753)*10</f>
        <v>0</v>
      </c>
      <c r="J753" s="161" t="s">
        <v>2239</v>
      </c>
      <c r="K753" s="163">
        <f>_xlfn.FLOOR.MATH(C753/'[1]Mark Conv'!$E$5,0.01)</f>
        <v>165</v>
      </c>
      <c r="L753" s="128"/>
      <c r="M753" s="128"/>
      <c r="N753" s="128"/>
      <c r="O753" s="128"/>
      <c r="P753" s="128"/>
      <c r="Q753" s="128"/>
      <c r="R753" s="128"/>
      <c r="S753" s="128"/>
      <c r="T753" s="128"/>
    </row>
    <row r="754" spans="1:20" x14ac:dyDescent="0.25">
      <c r="A754" s="161" t="str">
        <f>'[1]Magic Number Crunch'!A753</f>
        <v>Wand Of Winter</v>
      </c>
      <c r="B754" s="162">
        <f>'[1]Magic Number Crunch'!L753</f>
        <v>5487.625</v>
      </c>
      <c r="C754" s="163">
        <f>B754*$N$6*$N$11</f>
        <v>5487.625</v>
      </c>
      <c r="D754" s="161" t="s">
        <v>2242</v>
      </c>
      <c r="E754" s="164">
        <f>_xlfn.FLOOR.MATH(C754,1)</f>
        <v>5487</v>
      </c>
      <c r="F754" s="161" t="s">
        <v>2241</v>
      </c>
      <c r="G754" s="164">
        <f>_xlfn.FLOOR.MATH(((C754-E754)*10), 1)</f>
        <v>6</v>
      </c>
      <c r="H754" s="161" t="s">
        <v>2240</v>
      </c>
      <c r="I754" s="164">
        <f>((C754-E754)*10-G754)*10</f>
        <v>2.5</v>
      </c>
      <c r="J754" s="161" t="s">
        <v>2239</v>
      </c>
      <c r="K754" s="163">
        <f>_xlfn.FLOOR.MATH(C754/'[1]Mark Conv'!$E$5,0.01)</f>
        <v>219.5</v>
      </c>
      <c r="L754" s="128"/>
      <c r="M754" s="128"/>
      <c r="N754" s="128"/>
      <c r="O754" s="128"/>
      <c r="P754" s="128"/>
      <c r="Q754" s="128"/>
      <c r="R754" s="128"/>
      <c r="S754" s="128"/>
      <c r="T754" s="128"/>
    </row>
    <row r="755" spans="1:20" x14ac:dyDescent="0.25">
      <c r="A755" s="161" t="str">
        <f>'[1]Magic Number Crunch'!A754</f>
        <v>Wand Of Wonder</v>
      </c>
      <c r="B755" s="162">
        <f>'[1]Magic Number Crunch'!L754</f>
        <v>4562.625</v>
      </c>
      <c r="C755" s="163">
        <f>B755*$N$6*$N$11</f>
        <v>4562.625</v>
      </c>
      <c r="D755" s="161" t="s">
        <v>2242</v>
      </c>
      <c r="E755" s="164">
        <f>_xlfn.FLOOR.MATH(C755,1)</f>
        <v>4562</v>
      </c>
      <c r="F755" s="161" t="s">
        <v>2241</v>
      </c>
      <c r="G755" s="164">
        <f>_xlfn.FLOOR.MATH(((C755-E755)*10), 1)</f>
        <v>6</v>
      </c>
      <c r="H755" s="161" t="s">
        <v>2240</v>
      </c>
      <c r="I755" s="164">
        <f>((C755-E755)*10-G755)*10</f>
        <v>2.5</v>
      </c>
      <c r="J755" s="161" t="s">
        <v>2239</v>
      </c>
      <c r="K755" s="163">
        <f>_xlfn.FLOOR.MATH(C755/'[1]Mark Conv'!$E$5,0.01)</f>
        <v>182.5</v>
      </c>
      <c r="L755" s="128"/>
      <c r="M755" s="128"/>
      <c r="N755" s="128"/>
      <c r="O755" s="128"/>
      <c r="P755" s="128"/>
      <c r="Q755" s="128"/>
      <c r="R755" s="128"/>
      <c r="S755" s="128"/>
      <c r="T755" s="128"/>
    </row>
    <row r="756" spans="1:20" x14ac:dyDescent="0.25">
      <c r="A756" s="161" t="str">
        <f>'[1]Magic Number Crunch'!A755</f>
        <v>Wand Sheath</v>
      </c>
      <c r="B756" s="162">
        <f>'[1]Magic Number Crunch'!L755</f>
        <v>67.5</v>
      </c>
      <c r="C756" s="163">
        <f>B756*$N$6*$N$11</f>
        <v>67.5</v>
      </c>
      <c r="D756" s="161" t="s">
        <v>2242</v>
      </c>
      <c r="E756" s="164">
        <f>_xlfn.FLOOR.MATH(C756,1)</f>
        <v>67</v>
      </c>
      <c r="F756" s="161" t="s">
        <v>2241</v>
      </c>
      <c r="G756" s="164">
        <f>_xlfn.FLOOR.MATH(((C756-E756)*10), 1)</f>
        <v>5</v>
      </c>
      <c r="H756" s="161" t="s">
        <v>2240</v>
      </c>
      <c r="I756" s="164">
        <f>((C756-E756)*10-G756)*10</f>
        <v>0</v>
      </c>
      <c r="J756" s="161" t="s">
        <v>2239</v>
      </c>
      <c r="K756" s="163">
        <f>_xlfn.FLOOR.MATH(C756/'[1]Mark Conv'!$E$5,0.01)</f>
        <v>2.7</v>
      </c>
      <c r="L756" s="128"/>
      <c r="M756" s="128"/>
      <c r="N756" s="128"/>
      <c r="O756" s="128"/>
      <c r="P756" s="128"/>
      <c r="Q756" s="128"/>
      <c r="R756" s="128"/>
      <c r="S756" s="128"/>
      <c r="T756" s="128"/>
    </row>
    <row r="757" spans="1:20" x14ac:dyDescent="0.25">
      <c r="A757" s="161" t="str">
        <f>'[1]Magic Number Crunch'!A756</f>
        <v>Wand Sheath</v>
      </c>
      <c r="B757" s="162">
        <f>'[1]Magic Number Crunch'!L756</f>
        <v>67.5</v>
      </c>
      <c r="C757" s="163">
        <f>B757*$N$6*$N$11</f>
        <v>67.5</v>
      </c>
      <c r="D757" s="161" t="s">
        <v>2242</v>
      </c>
      <c r="E757" s="164">
        <f>_xlfn.FLOOR.MATH(C757,1)</f>
        <v>67</v>
      </c>
      <c r="F757" s="161" t="s">
        <v>2241</v>
      </c>
      <c r="G757" s="164">
        <f>_xlfn.FLOOR.MATH(((C757-E757)*10), 1)</f>
        <v>5</v>
      </c>
      <c r="H757" s="161" t="s">
        <v>2240</v>
      </c>
      <c r="I757" s="164">
        <f>((C757-E757)*10-G757)*10</f>
        <v>0</v>
      </c>
      <c r="J757" s="161" t="s">
        <v>2239</v>
      </c>
      <c r="K757" s="163">
        <f>_xlfn.FLOOR.MATH(C757/'[1]Mark Conv'!$E$5,0.01)</f>
        <v>2.7</v>
      </c>
      <c r="L757" s="128"/>
      <c r="M757" s="128"/>
      <c r="N757" s="128"/>
      <c r="O757" s="128"/>
      <c r="P757" s="128"/>
      <c r="Q757" s="128"/>
      <c r="R757" s="128"/>
      <c r="S757" s="128"/>
      <c r="T757" s="128"/>
    </row>
    <row r="758" spans="1:20" x14ac:dyDescent="0.25">
      <c r="A758" s="161" t="str">
        <f>'[1]Magic Number Crunch'!A757</f>
        <v>Wave</v>
      </c>
      <c r="B758" s="162">
        <f>'[1]Magic Number Crunch'!L757</f>
        <v>112500.5</v>
      </c>
      <c r="C758" s="163">
        <f>B758*$N$6*$N$11</f>
        <v>112500.5</v>
      </c>
      <c r="D758" s="161" t="s">
        <v>2242</v>
      </c>
      <c r="E758" s="164">
        <f>_xlfn.FLOOR.MATH(C758,1)</f>
        <v>112500</v>
      </c>
      <c r="F758" s="161" t="s">
        <v>2241</v>
      </c>
      <c r="G758" s="164">
        <f>_xlfn.FLOOR.MATH(((C758-E758)*10), 1)</f>
        <v>5</v>
      </c>
      <c r="H758" s="161" t="s">
        <v>2240</v>
      </c>
      <c r="I758" s="164">
        <f>((C758-E758)*10-G758)*10</f>
        <v>0</v>
      </c>
      <c r="J758" s="161" t="s">
        <v>2239</v>
      </c>
      <c r="K758" s="163">
        <f>_xlfn.FLOOR.MATH(C758/'[1]Mark Conv'!$E$5,0.01)</f>
        <v>4500.0200000000004</v>
      </c>
      <c r="L758" s="128"/>
      <c r="M758" s="128"/>
      <c r="N758" s="128"/>
      <c r="O758" s="128"/>
      <c r="P758" s="128"/>
      <c r="Q758" s="128"/>
      <c r="R758" s="128"/>
      <c r="S758" s="128"/>
      <c r="T758" s="128"/>
    </row>
    <row r="759" spans="1:20" x14ac:dyDescent="0.25">
      <c r="A759" s="161" t="str">
        <f>'[1]Magic Number Crunch'!A758</f>
        <v>Waythe (greatsword)</v>
      </c>
      <c r="B759" s="162">
        <f>'[1]Magic Number Crunch'!L758</f>
        <v>87250.25</v>
      </c>
      <c r="C759" s="163">
        <f>B759*$N$6*$N$11</f>
        <v>87250.25</v>
      </c>
      <c r="D759" s="161" t="s">
        <v>2242</v>
      </c>
      <c r="E759" s="164">
        <f>_xlfn.FLOOR.MATH(C759,1)</f>
        <v>87250</v>
      </c>
      <c r="F759" s="161" t="s">
        <v>2241</v>
      </c>
      <c r="G759" s="164">
        <f>_xlfn.FLOOR.MATH(((C759-E759)*10), 1)</f>
        <v>2</v>
      </c>
      <c r="H759" s="161" t="s">
        <v>2240</v>
      </c>
      <c r="I759" s="164">
        <f>((C759-E759)*10-G759)*10</f>
        <v>5</v>
      </c>
      <c r="J759" s="161" t="s">
        <v>2239</v>
      </c>
      <c r="K759" s="163">
        <f>_xlfn.FLOOR.MATH(C759/'[1]Mark Conv'!$E$5,0.01)</f>
        <v>3490.01</v>
      </c>
      <c r="L759" s="128"/>
      <c r="M759" s="128"/>
      <c r="N759" s="128"/>
      <c r="O759" s="128"/>
      <c r="P759" s="128"/>
      <c r="Q759" s="128"/>
      <c r="R759" s="128"/>
      <c r="S759" s="128"/>
      <c r="T759" s="128"/>
    </row>
    <row r="760" spans="1:20" x14ac:dyDescent="0.25">
      <c r="A760" s="161" t="str">
        <f>'[1]Magic Number Crunch'!A759</f>
        <v>Weapon of Certain Death</v>
      </c>
      <c r="B760" s="162">
        <f>'[1]Magic Number Crunch'!L759</f>
        <v>4187.625</v>
      </c>
      <c r="C760" s="163">
        <f>B760*$N$6*$N$11</f>
        <v>4187.625</v>
      </c>
      <c r="D760" s="161" t="s">
        <v>2242</v>
      </c>
      <c r="E760" s="164">
        <f>_xlfn.FLOOR.MATH(C760,1)</f>
        <v>4187</v>
      </c>
      <c r="F760" s="161" t="s">
        <v>2241</v>
      </c>
      <c r="G760" s="164">
        <f>_xlfn.FLOOR.MATH(((C760-E760)*10), 1)</f>
        <v>6</v>
      </c>
      <c r="H760" s="161" t="s">
        <v>2240</v>
      </c>
      <c r="I760" s="164">
        <f>((C760-E760)*10-G760)*10</f>
        <v>2.5</v>
      </c>
      <c r="J760" s="161" t="s">
        <v>2239</v>
      </c>
      <c r="K760" s="163">
        <f>_xlfn.FLOOR.MATH(C760/'[1]Mark Conv'!$E$5,0.01)</f>
        <v>167.5</v>
      </c>
      <c r="L760" s="128"/>
      <c r="M760" s="128"/>
      <c r="N760" s="128"/>
      <c r="O760" s="128"/>
      <c r="P760" s="128"/>
      <c r="Q760" s="128"/>
      <c r="R760" s="128"/>
      <c r="S760" s="128"/>
      <c r="T760" s="128"/>
    </row>
    <row r="761" spans="1:20" x14ac:dyDescent="0.25">
      <c r="A761" s="161" t="str">
        <f>'[1]Magic Number Crunch'!A760</f>
        <v>Weapon Of Warning</v>
      </c>
      <c r="B761" s="162">
        <f>'[1]Magic Number Crunch'!L760</f>
        <v>30200</v>
      </c>
      <c r="C761" s="163">
        <f>B761*$N$6*$N$11</f>
        <v>30200</v>
      </c>
      <c r="D761" s="161" t="s">
        <v>2242</v>
      </c>
      <c r="E761" s="164">
        <f>_xlfn.FLOOR.MATH(C761,1)</f>
        <v>30200</v>
      </c>
      <c r="F761" s="161" t="s">
        <v>2241</v>
      </c>
      <c r="G761" s="164">
        <f>_xlfn.FLOOR.MATH(((C761-E761)*10), 1)</f>
        <v>0</v>
      </c>
      <c r="H761" s="161" t="s">
        <v>2240</v>
      </c>
      <c r="I761" s="164">
        <f>((C761-E761)*10-G761)*10</f>
        <v>0</v>
      </c>
      <c r="J761" s="161" t="s">
        <v>2239</v>
      </c>
      <c r="K761" s="163">
        <f>_xlfn.FLOOR.MATH(C761/'[1]Mark Conv'!$E$5,0.01)</f>
        <v>1208</v>
      </c>
      <c r="L761" s="128"/>
      <c r="M761" s="128"/>
      <c r="N761" s="128"/>
      <c r="O761" s="128"/>
      <c r="P761" s="128"/>
      <c r="Q761" s="128"/>
      <c r="R761" s="128"/>
      <c r="S761" s="128"/>
      <c r="T761" s="128"/>
    </row>
    <row r="762" spans="1:20" x14ac:dyDescent="0.25">
      <c r="A762" s="161" t="str">
        <f>'[1]Magic Number Crunch'!A761</f>
        <v>Weapon, +1</v>
      </c>
      <c r="B762" s="162">
        <f>'[1]Magic Number Crunch'!L761</f>
        <v>750</v>
      </c>
      <c r="C762" s="163">
        <f>B762*$N$6*$N$11</f>
        <v>750</v>
      </c>
      <c r="D762" s="161" t="s">
        <v>2242</v>
      </c>
      <c r="E762" s="164">
        <f>_xlfn.FLOOR.MATH(C762,1)</f>
        <v>750</v>
      </c>
      <c r="F762" s="161" t="s">
        <v>2241</v>
      </c>
      <c r="G762" s="164">
        <f>_xlfn.FLOOR.MATH(((C762-E762)*10), 1)</f>
        <v>0</v>
      </c>
      <c r="H762" s="161" t="s">
        <v>2240</v>
      </c>
      <c r="I762" s="164">
        <f>((C762-E762)*10-G762)*10</f>
        <v>0</v>
      </c>
      <c r="J762" s="161" t="s">
        <v>2239</v>
      </c>
      <c r="K762" s="163">
        <f>_xlfn.FLOOR.MATH(C762/'[1]Mark Conv'!$E$5,0.01)</f>
        <v>30</v>
      </c>
      <c r="L762" s="128"/>
      <c r="M762" s="128"/>
      <c r="N762" s="128"/>
      <c r="O762" s="128"/>
      <c r="P762" s="128"/>
      <c r="Q762" s="128"/>
      <c r="R762" s="128"/>
      <c r="S762" s="128"/>
      <c r="T762" s="128"/>
    </row>
    <row r="763" spans="1:20" x14ac:dyDescent="0.25">
      <c r="A763" s="161" t="str">
        <f>'[1]Magic Number Crunch'!A762</f>
        <v>Weapon, +2</v>
      </c>
      <c r="B763" s="162">
        <f>'[1]Magic Number Crunch'!L762</f>
        <v>3250</v>
      </c>
      <c r="C763" s="163">
        <f>B763*$N$6*$N$11</f>
        <v>3250</v>
      </c>
      <c r="D763" s="161" t="s">
        <v>2242</v>
      </c>
      <c r="E763" s="164">
        <f>_xlfn.FLOOR.MATH(C763,1)</f>
        <v>3250</v>
      </c>
      <c r="F763" s="161" t="s">
        <v>2241</v>
      </c>
      <c r="G763" s="164">
        <f>_xlfn.FLOOR.MATH(((C763-E763)*10), 1)</f>
        <v>0</v>
      </c>
      <c r="H763" s="161" t="s">
        <v>2240</v>
      </c>
      <c r="I763" s="164">
        <f>((C763-E763)*10-G763)*10</f>
        <v>0</v>
      </c>
      <c r="J763" s="161" t="s">
        <v>2239</v>
      </c>
      <c r="K763" s="163">
        <f>_xlfn.FLOOR.MATH(C763/'[1]Mark Conv'!$E$5,0.01)</f>
        <v>130</v>
      </c>
      <c r="L763" s="128"/>
      <c r="M763" s="128"/>
      <c r="N763" s="128"/>
      <c r="O763" s="128"/>
      <c r="P763" s="128"/>
      <c r="Q763" s="128"/>
      <c r="R763" s="128"/>
      <c r="S763" s="128"/>
      <c r="T763" s="128"/>
    </row>
    <row r="764" spans="1:20" x14ac:dyDescent="0.25">
      <c r="A764" s="161" t="str">
        <f>'[1]Magic Number Crunch'!A763</f>
        <v>Weapon, +3</v>
      </c>
      <c r="B764" s="162">
        <f>'[1]Magic Number Crunch'!L763</f>
        <v>15500</v>
      </c>
      <c r="C764" s="163">
        <f>B764*$N$6*$N$11</f>
        <v>15500</v>
      </c>
      <c r="D764" s="161" t="s">
        <v>2242</v>
      </c>
      <c r="E764" s="164">
        <f>_xlfn.FLOOR.MATH(C764,1)</f>
        <v>15500</v>
      </c>
      <c r="F764" s="161" t="s">
        <v>2241</v>
      </c>
      <c r="G764" s="164">
        <f>_xlfn.FLOOR.MATH(((C764-E764)*10), 1)</f>
        <v>0</v>
      </c>
      <c r="H764" s="161" t="s">
        <v>2240</v>
      </c>
      <c r="I764" s="164">
        <f>((C764-E764)*10-G764)*10</f>
        <v>0</v>
      </c>
      <c r="J764" s="161" t="s">
        <v>2239</v>
      </c>
      <c r="K764" s="163">
        <f>_xlfn.FLOOR.MATH(C764/'[1]Mark Conv'!$E$5,0.01)</f>
        <v>620</v>
      </c>
      <c r="L764" s="128"/>
      <c r="M764" s="128"/>
      <c r="N764" s="128"/>
      <c r="O764" s="128"/>
      <c r="P764" s="128"/>
      <c r="Q764" s="128"/>
      <c r="R764" s="128"/>
      <c r="S764" s="128"/>
      <c r="T764" s="128"/>
    </row>
    <row r="765" spans="1:20" x14ac:dyDescent="0.25">
      <c r="A765" s="161" t="str">
        <f>'[1]Magic Number Crunch'!A764</f>
        <v>Weird Tank</v>
      </c>
      <c r="B765" s="162">
        <f>'[1]Magic Number Crunch'!L764</f>
        <v>4537.625</v>
      </c>
      <c r="C765" s="163">
        <f>B765*$N$6*$N$11</f>
        <v>4537.625</v>
      </c>
      <c r="D765" s="161" t="s">
        <v>2242</v>
      </c>
      <c r="E765" s="164">
        <f>_xlfn.FLOOR.MATH(C765,1)</f>
        <v>4537</v>
      </c>
      <c r="F765" s="161" t="s">
        <v>2241</v>
      </c>
      <c r="G765" s="164">
        <f>_xlfn.FLOOR.MATH(((C765-E765)*10), 1)</f>
        <v>6</v>
      </c>
      <c r="H765" s="161" t="s">
        <v>2240</v>
      </c>
      <c r="I765" s="164">
        <f>((C765-E765)*10-G765)*10</f>
        <v>2.5</v>
      </c>
      <c r="J765" s="161" t="s">
        <v>2239</v>
      </c>
      <c r="K765" s="163">
        <f>_xlfn.FLOOR.MATH(C765/'[1]Mark Conv'!$E$5,0.01)</f>
        <v>181.5</v>
      </c>
      <c r="L765" s="128"/>
      <c r="M765" s="128"/>
      <c r="N765" s="128"/>
      <c r="O765" s="128"/>
      <c r="P765" s="128"/>
      <c r="Q765" s="128"/>
      <c r="R765" s="128"/>
      <c r="S765" s="128"/>
      <c r="T765" s="128"/>
    </row>
    <row r="766" spans="1:20" x14ac:dyDescent="0.25">
      <c r="A766" s="161" t="str">
        <f>'[1]Magic Number Crunch'!A765</f>
        <v>Well Of Many Worlds</v>
      </c>
      <c r="B766" s="162">
        <f>'[1]Magic Number Crunch'!L765</f>
        <v>101250.25</v>
      </c>
      <c r="C766" s="163">
        <f>B766*$N$6*$N$11</f>
        <v>101250.25</v>
      </c>
      <c r="D766" s="161" t="s">
        <v>2242</v>
      </c>
      <c r="E766" s="164">
        <f>_xlfn.FLOOR.MATH(C766,1)</f>
        <v>101250</v>
      </c>
      <c r="F766" s="161" t="s">
        <v>2241</v>
      </c>
      <c r="G766" s="164">
        <f>_xlfn.FLOOR.MATH(((C766-E766)*10), 1)</f>
        <v>2</v>
      </c>
      <c r="H766" s="161" t="s">
        <v>2240</v>
      </c>
      <c r="I766" s="164">
        <f>((C766-E766)*10-G766)*10</f>
        <v>5</v>
      </c>
      <c r="J766" s="161" t="s">
        <v>2239</v>
      </c>
      <c r="K766" s="163">
        <f>_xlfn.FLOOR.MATH(C766/'[1]Mark Conv'!$E$5,0.01)</f>
        <v>4050.01</v>
      </c>
      <c r="L766" s="128"/>
      <c r="M766" s="128"/>
      <c r="N766" s="128"/>
      <c r="O766" s="128"/>
      <c r="P766" s="128"/>
      <c r="Q766" s="128"/>
      <c r="R766" s="128"/>
      <c r="S766" s="128"/>
      <c r="T766" s="128"/>
    </row>
    <row r="767" spans="1:20" x14ac:dyDescent="0.25">
      <c r="A767" s="161" t="str">
        <f>'[1]Magic Number Crunch'!A766</f>
        <v>Wheel Of Stars</v>
      </c>
      <c r="B767" s="162">
        <f>'[1]Magic Number Crunch'!L766</f>
        <v>18875.125</v>
      </c>
      <c r="C767" s="163">
        <f>B767*$N$6*$N$11</f>
        <v>18875.125</v>
      </c>
      <c r="D767" s="161" t="s">
        <v>2242</v>
      </c>
      <c r="E767" s="164">
        <f>_xlfn.FLOOR.MATH(C767,1)</f>
        <v>18875</v>
      </c>
      <c r="F767" s="161" t="s">
        <v>2241</v>
      </c>
      <c r="G767" s="164">
        <f>_xlfn.FLOOR.MATH(((C767-E767)*10), 1)</f>
        <v>1</v>
      </c>
      <c r="H767" s="161" t="s">
        <v>2240</v>
      </c>
      <c r="I767" s="164">
        <f>((C767-E767)*10-G767)*10</f>
        <v>2.5</v>
      </c>
      <c r="J767" s="161" t="s">
        <v>2239</v>
      </c>
      <c r="K767" s="163">
        <f>_xlfn.FLOOR.MATH(C767/'[1]Mark Conv'!$E$5,0.01)</f>
        <v>755</v>
      </c>
      <c r="L767" s="128"/>
      <c r="M767" s="128"/>
      <c r="N767" s="128"/>
      <c r="O767" s="128"/>
      <c r="P767" s="128"/>
      <c r="Q767" s="128"/>
      <c r="R767" s="128"/>
      <c r="S767" s="128"/>
      <c r="T767" s="128"/>
    </row>
    <row r="768" spans="1:20" x14ac:dyDescent="0.25">
      <c r="A768" s="161" t="str">
        <f>'[1]Magic Number Crunch'!A767</f>
        <v>Wheel Of Wind And Water</v>
      </c>
      <c r="B768" s="162">
        <f>'[1]Magic Number Crunch'!L767</f>
        <v>337.625</v>
      </c>
      <c r="C768" s="163">
        <f>B768*$N$6*$N$11</f>
        <v>337.625</v>
      </c>
      <c r="D768" s="161" t="s">
        <v>2242</v>
      </c>
      <c r="E768" s="164">
        <f>_xlfn.FLOOR.MATH(C768,1)</f>
        <v>337</v>
      </c>
      <c r="F768" s="161" t="s">
        <v>2241</v>
      </c>
      <c r="G768" s="164">
        <f>_xlfn.FLOOR.MATH(((C768-E768)*10), 1)</f>
        <v>6</v>
      </c>
      <c r="H768" s="161" t="s">
        <v>2240</v>
      </c>
      <c r="I768" s="164">
        <f>((C768-E768)*10-G768)*10</f>
        <v>2.5</v>
      </c>
      <c r="J768" s="161" t="s">
        <v>2239</v>
      </c>
      <c r="K768" s="163">
        <f>_xlfn.FLOOR.MATH(C768/'[1]Mark Conv'!$E$5,0.01)</f>
        <v>13.5</v>
      </c>
      <c r="L768" s="128"/>
      <c r="M768" s="128"/>
      <c r="N768" s="128"/>
      <c r="O768" s="128"/>
      <c r="P768" s="128"/>
      <c r="Q768" s="128"/>
      <c r="R768" s="128"/>
      <c r="S768" s="128"/>
      <c r="T768" s="128"/>
    </row>
    <row r="769" spans="1:20" x14ac:dyDescent="0.25">
      <c r="A769" s="161" t="str">
        <f>'[1]Magic Number Crunch'!A768</f>
        <v>Wheel Of Wind And Water</v>
      </c>
      <c r="B769" s="162">
        <f>'[1]Magic Number Crunch'!L768</f>
        <v>337.625</v>
      </c>
      <c r="C769" s="163">
        <f>B769*$N$6*$N$11</f>
        <v>337.625</v>
      </c>
      <c r="D769" s="161" t="s">
        <v>2242</v>
      </c>
      <c r="E769" s="164">
        <f>_xlfn.FLOOR.MATH(C769,1)</f>
        <v>337</v>
      </c>
      <c r="F769" s="161" t="s">
        <v>2241</v>
      </c>
      <c r="G769" s="164">
        <f>_xlfn.FLOOR.MATH(((C769-E769)*10), 1)</f>
        <v>6</v>
      </c>
      <c r="H769" s="161" t="s">
        <v>2240</v>
      </c>
      <c r="I769" s="164">
        <f>((C769-E769)*10-G769)*10</f>
        <v>2.5</v>
      </c>
      <c r="J769" s="161" t="s">
        <v>2239</v>
      </c>
      <c r="K769" s="163">
        <f>_xlfn.FLOOR.MATH(C769/'[1]Mark Conv'!$E$5,0.01)</f>
        <v>13.5</v>
      </c>
      <c r="L769" s="128"/>
      <c r="M769" s="128"/>
      <c r="N769" s="128"/>
      <c r="O769" s="128"/>
      <c r="P769" s="128"/>
      <c r="Q769" s="128"/>
      <c r="R769" s="128"/>
      <c r="S769" s="128"/>
      <c r="T769" s="128"/>
    </row>
    <row r="770" spans="1:20" x14ac:dyDescent="0.25">
      <c r="A770" s="161" t="str">
        <f>'[1]Magic Number Crunch'!A769</f>
        <v>Whelm</v>
      </c>
      <c r="B770" s="162">
        <f>'[1]Magic Number Crunch'!L769</f>
        <v>112500.5</v>
      </c>
      <c r="C770" s="163">
        <f>B770*$N$6*$N$11</f>
        <v>112500.5</v>
      </c>
      <c r="D770" s="161" t="s">
        <v>2242</v>
      </c>
      <c r="E770" s="164">
        <f>_xlfn.FLOOR.MATH(C770,1)</f>
        <v>112500</v>
      </c>
      <c r="F770" s="161" t="s">
        <v>2241</v>
      </c>
      <c r="G770" s="164">
        <f>_xlfn.FLOOR.MATH(((C770-E770)*10), 1)</f>
        <v>5</v>
      </c>
      <c r="H770" s="161" t="s">
        <v>2240</v>
      </c>
      <c r="I770" s="164">
        <f>((C770-E770)*10-G770)*10</f>
        <v>0</v>
      </c>
      <c r="J770" s="161" t="s">
        <v>2239</v>
      </c>
      <c r="K770" s="163">
        <f>_xlfn.FLOOR.MATH(C770/'[1]Mark Conv'!$E$5,0.01)</f>
        <v>4500.0200000000004</v>
      </c>
      <c r="L770" s="128"/>
      <c r="M770" s="128"/>
      <c r="N770" s="128"/>
      <c r="O770" s="128"/>
      <c r="P770" s="128"/>
      <c r="Q770" s="128"/>
      <c r="R770" s="128"/>
      <c r="S770" s="128"/>
      <c r="T770" s="128"/>
    </row>
    <row r="771" spans="1:20" x14ac:dyDescent="0.25">
      <c r="A771" s="161" t="str">
        <f>'[1]Magic Number Crunch'!A770</f>
        <v>White Dragon Mask</v>
      </c>
      <c r="B771" s="162">
        <f>'[1]Magic Number Crunch'!L770</f>
        <v>112500.5</v>
      </c>
      <c r="C771" s="163">
        <f>B771*$N$6*$N$11</f>
        <v>112500.5</v>
      </c>
      <c r="D771" s="161" t="s">
        <v>2242</v>
      </c>
      <c r="E771" s="164">
        <f>_xlfn.FLOOR.MATH(C771,1)</f>
        <v>112500</v>
      </c>
      <c r="F771" s="161" t="s">
        <v>2241</v>
      </c>
      <c r="G771" s="164">
        <f>_xlfn.FLOOR.MATH(((C771-E771)*10), 1)</f>
        <v>5</v>
      </c>
      <c r="H771" s="161" t="s">
        <v>2240</v>
      </c>
      <c r="I771" s="164">
        <f>((C771-E771)*10-G771)*10</f>
        <v>0</v>
      </c>
      <c r="J771" s="161" t="s">
        <v>2239</v>
      </c>
      <c r="K771" s="163">
        <f>_xlfn.FLOOR.MATH(C771/'[1]Mark Conv'!$E$5,0.01)</f>
        <v>4500.0200000000004</v>
      </c>
      <c r="L771" s="128"/>
      <c r="M771" s="128"/>
      <c r="N771" s="128"/>
      <c r="O771" s="128"/>
      <c r="P771" s="128"/>
      <c r="Q771" s="128"/>
      <c r="R771" s="128"/>
      <c r="S771" s="128"/>
      <c r="T771" s="128"/>
    </row>
    <row r="772" spans="1:20" x14ac:dyDescent="0.25">
      <c r="A772" s="161" t="str">
        <f>'[1]Magic Number Crunch'!A771</f>
        <v>Wind Fan</v>
      </c>
      <c r="B772" s="162">
        <f>'[1]Magic Number Crunch'!L771</f>
        <v>825</v>
      </c>
      <c r="C772" s="163">
        <f>B772*$N$6*$N$11</f>
        <v>825</v>
      </c>
      <c r="D772" s="161" t="s">
        <v>2242</v>
      </c>
      <c r="E772" s="164">
        <f>_xlfn.FLOOR.MATH(C772,1)</f>
        <v>825</v>
      </c>
      <c r="F772" s="161" t="s">
        <v>2241</v>
      </c>
      <c r="G772" s="164">
        <f>_xlfn.FLOOR.MATH(((C772-E772)*10), 1)</f>
        <v>0</v>
      </c>
      <c r="H772" s="161" t="s">
        <v>2240</v>
      </c>
      <c r="I772" s="164">
        <f>((C772-E772)*10-G772)*10</f>
        <v>0</v>
      </c>
      <c r="J772" s="161" t="s">
        <v>2239</v>
      </c>
      <c r="K772" s="163">
        <f>_xlfn.FLOOR.MATH(C772/'[1]Mark Conv'!$E$5,0.01)</f>
        <v>33</v>
      </c>
      <c r="L772" s="128"/>
      <c r="M772" s="128"/>
      <c r="N772" s="128"/>
      <c r="O772" s="128"/>
      <c r="P772" s="128"/>
      <c r="Q772" s="128"/>
      <c r="R772" s="128"/>
      <c r="S772" s="128"/>
      <c r="T772" s="128"/>
    </row>
    <row r="773" spans="1:20" x14ac:dyDescent="0.25">
      <c r="A773" s="161" t="str">
        <f>'[1]Magic Number Crunch'!A772</f>
        <v>Windvane</v>
      </c>
      <c r="B773" s="162">
        <f>'[1]Magic Number Crunch'!L772</f>
        <v>90250.25</v>
      </c>
      <c r="C773" s="163">
        <f>B773*$N$6*$N$11</f>
        <v>90250.25</v>
      </c>
      <c r="D773" s="161" t="s">
        <v>2242</v>
      </c>
      <c r="E773" s="164">
        <f>_xlfn.FLOOR.MATH(C773,1)</f>
        <v>90250</v>
      </c>
      <c r="F773" s="161" t="s">
        <v>2241</v>
      </c>
      <c r="G773" s="164">
        <f>_xlfn.FLOOR.MATH(((C773-E773)*10), 1)</f>
        <v>2</v>
      </c>
      <c r="H773" s="161" t="s">
        <v>2240</v>
      </c>
      <c r="I773" s="164">
        <f>((C773-E773)*10-G773)*10</f>
        <v>5</v>
      </c>
      <c r="J773" s="161" t="s">
        <v>2239</v>
      </c>
      <c r="K773" s="163">
        <f>_xlfn.FLOOR.MATH(C773/'[1]Mark Conv'!$E$5,0.01)</f>
        <v>3610.01</v>
      </c>
      <c r="L773" s="128"/>
      <c r="M773" s="128"/>
      <c r="N773" s="128"/>
      <c r="O773" s="128"/>
      <c r="P773" s="128"/>
      <c r="Q773" s="128"/>
      <c r="R773" s="128"/>
      <c r="S773" s="128"/>
      <c r="T773" s="128"/>
    </row>
    <row r="774" spans="1:20" x14ac:dyDescent="0.25">
      <c r="A774" s="161" t="str">
        <f>'[1]Magic Number Crunch'!A773</f>
        <v>Winged Boots</v>
      </c>
      <c r="B774" s="162">
        <f>'[1]Magic Number Crunch'!L773</f>
        <v>6500</v>
      </c>
      <c r="C774" s="163">
        <f>B774*$N$6*$N$11</f>
        <v>6500</v>
      </c>
      <c r="D774" s="161" t="s">
        <v>2242</v>
      </c>
      <c r="E774" s="164">
        <f>_xlfn.FLOOR.MATH(C774,1)</f>
        <v>6500</v>
      </c>
      <c r="F774" s="161" t="s">
        <v>2241</v>
      </c>
      <c r="G774" s="164">
        <f>_xlfn.FLOOR.MATH(((C774-E774)*10), 1)</f>
        <v>0</v>
      </c>
      <c r="H774" s="161" t="s">
        <v>2240</v>
      </c>
      <c r="I774" s="164">
        <f>((C774-E774)*10-G774)*10</f>
        <v>0</v>
      </c>
      <c r="J774" s="161" t="s">
        <v>2239</v>
      </c>
      <c r="K774" s="163">
        <f>_xlfn.FLOOR.MATH(C774/'[1]Mark Conv'!$E$5,0.01)</f>
        <v>260</v>
      </c>
      <c r="L774" s="128"/>
      <c r="M774" s="128"/>
      <c r="N774" s="128"/>
      <c r="O774" s="128"/>
      <c r="P774" s="128"/>
      <c r="Q774" s="128"/>
      <c r="R774" s="128"/>
      <c r="S774" s="128"/>
      <c r="T774" s="128"/>
    </row>
    <row r="775" spans="1:20" x14ac:dyDescent="0.25">
      <c r="A775" s="161" t="str">
        <f>'[1]Magic Number Crunch'!A774</f>
        <v>Wings Of Flying</v>
      </c>
      <c r="B775" s="162">
        <f>'[1]Magic Number Crunch'!L774</f>
        <v>4300</v>
      </c>
      <c r="C775" s="163">
        <f>B775*$N$6*$N$11</f>
        <v>4300</v>
      </c>
      <c r="D775" s="161" t="s">
        <v>2242</v>
      </c>
      <c r="E775" s="164">
        <f>_xlfn.FLOOR.MATH(C775,1)</f>
        <v>4300</v>
      </c>
      <c r="F775" s="161" t="s">
        <v>2241</v>
      </c>
      <c r="G775" s="164">
        <f>_xlfn.FLOOR.MATH(((C775-E775)*10), 1)</f>
        <v>0</v>
      </c>
      <c r="H775" s="161" t="s">
        <v>2240</v>
      </c>
      <c r="I775" s="164">
        <f>((C775-E775)*10-G775)*10</f>
        <v>0</v>
      </c>
      <c r="J775" s="161" t="s">
        <v>2239</v>
      </c>
      <c r="K775" s="163">
        <f>_xlfn.FLOOR.MATH(C775/'[1]Mark Conv'!$E$5,0.01)</f>
        <v>172</v>
      </c>
      <c r="L775" s="128"/>
      <c r="M775" s="128"/>
      <c r="N775" s="128"/>
      <c r="O775" s="128"/>
      <c r="P775" s="128"/>
      <c r="Q775" s="128"/>
      <c r="R775" s="128"/>
      <c r="S775" s="128"/>
      <c r="T775" s="128"/>
    </row>
    <row r="776" spans="1:20" x14ac:dyDescent="0.25">
      <c r="A776" s="161" t="str">
        <f>'[1]Magic Number Crunch'!A775</f>
        <v>Wingwear</v>
      </c>
      <c r="B776" s="162">
        <f>'[1]Magic Number Crunch'!L775</f>
        <v>312.625</v>
      </c>
      <c r="C776" s="163">
        <f>B776*$N$6*$N$11</f>
        <v>312.625</v>
      </c>
      <c r="D776" s="161" t="s">
        <v>2242</v>
      </c>
      <c r="E776" s="164">
        <f>_xlfn.FLOOR.MATH(C776,1)</f>
        <v>312</v>
      </c>
      <c r="F776" s="161" t="s">
        <v>2241</v>
      </c>
      <c r="G776" s="164">
        <f>_xlfn.FLOOR.MATH(((C776-E776)*10), 1)</f>
        <v>6</v>
      </c>
      <c r="H776" s="161" t="s">
        <v>2240</v>
      </c>
      <c r="I776" s="164">
        <f>((C776-E776)*10-G776)*10</f>
        <v>2.5</v>
      </c>
      <c r="J776" s="161" t="s">
        <v>2239</v>
      </c>
      <c r="K776" s="163">
        <f>_xlfn.FLOOR.MATH(C776/'[1]Mark Conv'!$E$5,0.01)</f>
        <v>12.5</v>
      </c>
      <c r="L776" s="128"/>
      <c r="M776" s="128"/>
      <c r="N776" s="128"/>
      <c r="O776" s="128"/>
      <c r="P776" s="128"/>
      <c r="Q776" s="128"/>
      <c r="R776" s="128"/>
      <c r="S776" s="128"/>
      <c r="T776" s="128"/>
    </row>
    <row r="777" spans="1:20" x14ac:dyDescent="0.25">
      <c r="A777" s="161" t="str">
        <f>'[1]Magic Number Crunch'!A776</f>
        <v>Winters Dark Bite</v>
      </c>
      <c r="B777" s="162">
        <f>'[1]Magic Number Crunch'!L776</f>
        <v>325.25</v>
      </c>
      <c r="C777" s="163">
        <f>B777*$N$6*$N$11</f>
        <v>325.25</v>
      </c>
      <c r="D777" s="161" t="s">
        <v>2242</v>
      </c>
      <c r="E777" s="164">
        <f>_xlfn.FLOOR.MATH(C777,1)</f>
        <v>325</v>
      </c>
      <c r="F777" s="161" t="s">
        <v>2241</v>
      </c>
      <c r="G777" s="164">
        <f>_xlfn.FLOOR.MATH(((C777-E777)*10), 1)</f>
        <v>2</v>
      </c>
      <c r="H777" s="161" t="s">
        <v>2240</v>
      </c>
      <c r="I777" s="164">
        <f>((C777-E777)*10-G777)*10</f>
        <v>5</v>
      </c>
      <c r="J777" s="161" t="s">
        <v>2239</v>
      </c>
      <c r="K777" s="163">
        <f>_xlfn.FLOOR.MATH(C777/'[1]Mark Conv'!$E$5,0.01)</f>
        <v>13.01</v>
      </c>
      <c r="L777" s="128"/>
      <c r="M777" s="128"/>
      <c r="N777" s="128"/>
      <c r="O777" s="128"/>
      <c r="P777" s="128"/>
      <c r="Q777" s="128"/>
      <c r="R777" s="128"/>
      <c r="S777" s="128"/>
      <c r="T777" s="128"/>
    </row>
    <row r="778" spans="1:20" x14ac:dyDescent="0.25">
      <c r="A778" s="161" t="str">
        <f>'[1]Magic Number Crunch'!A777</f>
        <v>Wreath of the Prism</v>
      </c>
      <c r="B778" s="162">
        <f>'[1]Magic Number Crunch'!L777</f>
        <v>112500.5</v>
      </c>
      <c r="C778" s="163">
        <f>B778*$N$6*$N$11</f>
        <v>112500.5</v>
      </c>
      <c r="D778" s="161" t="s">
        <v>2242</v>
      </c>
      <c r="E778" s="164">
        <f>_xlfn.FLOOR.MATH(C778,1)</f>
        <v>112500</v>
      </c>
      <c r="F778" s="161" t="s">
        <v>2241</v>
      </c>
      <c r="G778" s="164">
        <f>_xlfn.FLOOR.MATH(((C778-E778)*10), 1)</f>
        <v>5</v>
      </c>
      <c r="H778" s="161" t="s">
        <v>2240</v>
      </c>
      <c r="I778" s="164">
        <f>((C778-E778)*10-G778)*10</f>
        <v>0</v>
      </c>
      <c r="J778" s="161" t="s">
        <v>2239</v>
      </c>
      <c r="K778" s="163">
        <f>_xlfn.FLOOR.MATH(C778/'[1]Mark Conv'!$E$5,0.01)</f>
        <v>4500.0200000000004</v>
      </c>
      <c r="L778" s="128"/>
      <c r="M778" s="128"/>
      <c r="N778" s="128"/>
      <c r="O778" s="128"/>
      <c r="P778" s="128"/>
      <c r="Q778" s="128"/>
      <c r="R778" s="128"/>
      <c r="S778" s="128"/>
      <c r="T778" s="128"/>
    </row>
    <row r="779" spans="1:20" x14ac:dyDescent="0.25">
      <c r="A779" s="161" t="str">
        <f>'[1]Magic Number Crunch'!A778</f>
        <v>Xorian Wenge Focus</v>
      </c>
      <c r="B779" s="162">
        <f>'[1]Magic Number Crunch'!L778</f>
        <v>60</v>
      </c>
      <c r="C779" s="163">
        <f>B779*$N$6*$N$11</f>
        <v>60</v>
      </c>
      <c r="D779" s="161" t="s">
        <v>2242</v>
      </c>
      <c r="E779" s="164">
        <f>_xlfn.FLOOR.MATH(C779,1)</f>
        <v>60</v>
      </c>
      <c r="F779" s="161" t="s">
        <v>2241</v>
      </c>
      <c r="G779" s="164">
        <f>_xlfn.FLOOR.MATH(((C779-E779)*10), 1)</f>
        <v>0</v>
      </c>
      <c r="H779" s="161" t="s">
        <v>2240</v>
      </c>
      <c r="I779" s="164">
        <f>((C779-E779)*10-G779)*10</f>
        <v>0</v>
      </c>
      <c r="J779" s="161" t="s">
        <v>2239</v>
      </c>
      <c r="K779" s="163">
        <f>_xlfn.FLOOR.MATH(C779/'[1]Mark Conv'!$E$5,0.01)</f>
        <v>2.4</v>
      </c>
      <c r="L779" s="128"/>
      <c r="M779" s="128"/>
      <c r="N779" s="128"/>
      <c r="O779" s="128"/>
      <c r="P779" s="128"/>
      <c r="Q779" s="128"/>
      <c r="R779" s="128"/>
      <c r="S779" s="128"/>
      <c r="T779" s="128"/>
    </row>
    <row r="780" spans="1:20" x14ac:dyDescent="0.25">
      <c r="A780" s="161" t="str">
        <f>'[1]Magic Number Crunch'!A779</f>
        <v>Xorian Wenge Focus</v>
      </c>
      <c r="B780" s="162">
        <f>'[1]Magic Number Crunch'!L779</f>
        <v>60</v>
      </c>
      <c r="C780" s="163">
        <f>B780*$N$6*$N$11</f>
        <v>60</v>
      </c>
      <c r="D780" s="161" t="s">
        <v>2242</v>
      </c>
      <c r="E780" s="164">
        <f>_xlfn.FLOOR.MATH(C780,1)</f>
        <v>60</v>
      </c>
      <c r="F780" s="161" t="s">
        <v>2241</v>
      </c>
      <c r="G780" s="164">
        <f>_xlfn.FLOOR.MATH(((C780-E780)*10), 1)</f>
        <v>0</v>
      </c>
      <c r="H780" s="161" t="s">
        <v>2240</v>
      </c>
      <c r="I780" s="164">
        <f>((C780-E780)*10-G780)*10</f>
        <v>0</v>
      </c>
      <c r="J780" s="161" t="s">
        <v>2239</v>
      </c>
      <c r="K780" s="163">
        <f>_xlfn.FLOOR.MATH(C780/'[1]Mark Conv'!$E$5,0.01)</f>
        <v>2.4</v>
      </c>
      <c r="L780" s="128"/>
      <c r="M780" s="128"/>
      <c r="N780" s="128"/>
      <c r="O780" s="128"/>
      <c r="P780" s="128"/>
      <c r="Q780" s="128"/>
      <c r="R780" s="128"/>
      <c r="S780" s="128"/>
      <c r="T780" s="128"/>
    </row>
    <row r="781" spans="1:20" x14ac:dyDescent="0.25">
      <c r="A781" s="161" t="str">
        <f>'[1]Magic Number Crunch'!A780</f>
        <v>Yklwa, +1</v>
      </c>
      <c r="B781" s="162">
        <f>'[1]Magic Number Crunch'!L780</f>
        <v>325.25</v>
      </c>
      <c r="C781" s="163">
        <f>B781*$N$6*$N$11</f>
        <v>325.25</v>
      </c>
      <c r="D781" s="161" t="s">
        <v>2242</v>
      </c>
      <c r="E781" s="164">
        <f>_xlfn.FLOOR.MATH(C781,1)</f>
        <v>325</v>
      </c>
      <c r="F781" s="161" t="s">
        <v>2241</v>
      </c>
      <c r="G781" s="164">
        <f>_xlfn.FLOOR.MATH(((C781-E781)*10), 1)</f>
        <v>2</v>
      </c>
      <c r="H781" s="161" t="s">
        <v>2240</v>
      </c>
      <c r="I781" s="164">
        <f>((C781-E781)*10-G781)*10</f>
        <v>5</v>
      </c>
      <c r="J781" s="161" t="s">
        <v>2239</v>
      </c>
      <c r="K781" s="163">
        <f>_xlfn.FLOOR.MATH(C781/'[1]Mark Conv'!$E$5,0.01)</f>
        <v>13.01</v>
      </c>
      <c r="L781" s="128"/>
      <c r="M781" s="128"/>
      <c r="N781" s="128"/>
      <c r="O781" s="128"/>
      <c r="P781" s="128"/>
      <c r="Q781" s="128"/>
      <c r="R781" s="128"/>
      <c r="S781" s="128"/>
      <c r="T781" s="128"/>
    </row>
    <row r="782" spans="1:20" x14ac:dyDescent="0.25">
      <c r="A782" s="161" t="str">
        <f>'[1]Magic Number Crunch'!A781</f>
        <v>Yklwa, +2</v>
      </c>
      <c r="B782" s="162">
        <f>'[1]Magic Number Crunch'!L781</f>
        <v>6875.25</v>
      </c>
      <c r="C782" s="163">
        <f>B782*$N$6*$N$11</f>
        <v>6875.25</v>
      </c>
      <c r="D782" s="161" t="s">
        <v>2242</v>
      </c>
      <c r="E782" s="164">
        <f>_xlfn.FLOOR.MATH(C782,1)</f>
        <v>6875</v>
      </c>
      <c r="F782" s="161" t="s">
        <v>2241</v>
      </c>
      <c r="G782" s="164">
        <f>_xlfn.FLOOR.MATH(((C782-E782)*10), 1)</f>
        <v>2</v>
      </c>
      <c r="H782" s="161" t="s">
        <v>2240</v>
      </c>
      <c r="I782" s="164">
        <f>((C782-E782)*10-G782)*10</f>
        <v>5</v>
      </c>
      <c r="J782" s="161" t="s">
        <v>2239</v>
      </c>
      <c r="K782" s="163">
        <f>_xlfn.FLOOR.MATH(C782/'[1]Mark Conv'!$E$5,0.01)</f>
        <v>275.01</v>
      </c>
      <c r="L782" s="128"/>
      <c r="M782" s="128"/>
      <c r="N782" s="128"/>
      <c r="O782" s="128"/>
      <c r="P782" s="128"/>
      <c r="Q782" s="128"/>
      <c r="R782" s="128"/>
      <c r="S782" s="128"/>
      <c r="T782" s="128"/>
    </row>
    <row r="783" spans="1:20" x14ac:dyDescent="0.25">
      <c r="A783" s="161" t="str">
        <f>'[1]Magic Number Crunch'!A782</f>
        <v>Yklwa, +3</v>
      </c>
      <c r="B783" s="162">
        <f>'[1]Magic Number Crunch'!L782</f>
        <v>31250.25</v>
      </c>
      <c r="C783" s="163">
        <f>B783*$N$6*$N$11</f>
        <v>31250.25</v>
      </c>
      <c r="D783" s="161" t="s">
        <v>2242</v>
      </c>
      <c r="E783" s="164">
        <f>_xlfn.FLOOR.MATH(C783,1)</f>
        <v>31250</v>
      </c>
      <c r="F783" s="161" t="s">
        <v>2241</v>
      </c>
      <c r="G783" s="164">
        <f>_xlfn.FLOOR.MATH(((C783-E783)*10), 1)</f>
        <v>2</v>
      </c>
      <c r="H783" s="161" t="s">
        <v>2240</v>
      </c>
      <c r="I783" s="164">
        <f>((C783-E783)*10-G783)*10</f>
        <v>5</v>
      </c>
      <c r="J783" s="161" t="s">
        <v>2239</v>
      </c>
      <c r="K783" s="163">
        <f>_xlfn.FLOOR.MATH(C783/'[1]Mark Conv'!$E$5,0.01)</f>
        <v>1250.01</v>
      </c>
      <c r="L783" s="128"/>
      <c r="M783" s="128"/>
      <c r="N783" s="128"/>
      <c r="O783" s="128"/>
      <c r="P783" s="128"/>
      <c r="Q783" s="128"/>
      <c r="R783" s="128"/>
      <c r="S783" s="128"/>
      <c r="T783" s="128"/>
    </row>
    <row r="784" spans="1:20" x14ac:dyDescent="0.25">
      <c r="A784" s="128"/>
      <c r="B784" s="128"/>
      <c r="C784" s="128"/>
      <c r="D784" s="128"/>
      <c r="E784" s="128"/>
      <c r="F784" s="128"/>
      <c r="G784" s="128"/>
      <c r="H784" s="128"/>
      <c r="I784" s="137"/>
      <c r="J784" s="128"/>
      <c r="K784" s="128"/>
      <c r="L784" s="128"/>
      <c r="M784" s="128"/>
      <c r="N784" s="128"/>
      <c r="O784" s="128"/>
      <c r="P784" s="128"/>
      <c r="Q784" s="128"/>
      <c r="R784" s="128"/>
      <c r="S784" s="128"/>
      <c r="T784" s="128"/>
    </row>
  </sheetData>
  <sheetProtection sort="0" autoFilter="0"/>
  <mergeCells count="16">
    <mergeCell ref="P10:T10"/>
    <mergeCell ref="L8:M8"/>
    <mergeCell ref="P8:T8"/>
    <mergeCell ref="P9:T9"/>
    <mergeCell ref="A1:T1"/>
    <mergeCell ref="P5:T6"/>
    <mergeCell ref="L13:T14"/>
    <mergeCell ref="L16:N16"/>
    <mergeCell ref="P11:T11"/>
    <mergeCell ref="L2:M2"/>
    <mergeCell ref="P2:T2"/>
    <mergeCell ref="P3:T3"/>
    <mergeCell ref="P4:T4"/>
    <mergeCell ref="L17:M17"/>
    <mergeCell ref="L18:M18"/>
    <mergeCell ref="L19:M19"/>
  </mergeCells>
  <dataValidations count="5">
    <dataValidation type="list" allowBlank="1" showInputMessage="1" showErrorMessage="1" sqref="M9:M11 JI9:JI11 TE9:TE11 ADA9:ADA11 AMW9:AMW11 AWS9:AWS11 BGO9:BGO11 BQK9:BQK11 CAG9:CAG11 CKC9:CKC11 CTY9:CTY11 DDU9:DDU11 DNQ9:DNQ11 DXM9:DXM11 EHI9:EHI11 ERE9:ERE11 FBA9:FBA11 FKW9:FKW11 FUS9:FUS11 GEO9:GEO11 GOK9:GOK11 GYG9:GYG11 HIC9:HIC11 HRY9:HRY11 IBU9:IBU11 ILQ9:ILQ11 IVM9:IVM11 JFI9:JFI11 JPE9:JPE11 JZA9:JZA11 KIW9:KIW11 KSS9:KSS11 LCO9:LCO11 LMK9:LMK11 LWG9:LWG11 MGC9:MGC11 MPY9:MPY11 MZU9:MZU11 NJQ9:NJQ11 NTM9:NTM11 ODI9:ODI11 ONE9:ONE11 OXA9:OXA11 PGW9:PGW11 PQS9:PQS11 QAO9:QAO11 QKK9:QKK11 QUG9:QUG11 REC9:REC11 RNY9:RNY11 RXU9:RXU11 SHQ9:SHQ11 SRM9:SRM11 TBI9:TBI11 TLE9:TLE11 TVA9:TVA11 UEW9:UEW11 UOS9:UOS11 UYO9:UYO11 VIK9:VIK11 VSG9:VSG11 WCC9:WCC11 WLY9:WLY11 WVU9:WVU11 M65545:M65547 JI65545:JI65547 TE65545:TE65547 ADA65545:ADA65547 AMW65545:AMW65547 AWS65545:AWS65547 BGO65545:BGO65547 BQK65545:BQK65547 CAG65545:CAG65547 CKC65545:CKC65547 CTY65545:CTY65547 DDU65545:DDU65547 DNQ65545:DNQ65547 DXM65545:DXM65547 EHI65545:EHI65547 ERE65545:ERE65547 FBA65545:FBA65547 FKW65545:FKW65547 FUS65545:FUS65547 GEO65545:GEO65547 GOK65545:GOK65547 GYG65545:GYG65547 HIC65545:HIC65547 HRY65545:HRY65547 IBU65545:IBU65547 ILQ65545:ILQ65547 IVM65545:IVM65547 JFI65545:JFI65547 JPE65545:JPE65547 JZA65545:JZA65547 KIW65545:KIW65547 KSS65545:KSS65547 LCO65545:LCO65547 LMK65545:LMK65547 LWG65545:LWG65547 MGC65545:MGC65547 MPY65545:MPY65547 MZU65545:MZU65547 NJQ65545:NJQ65547 NTM65545:NTM65547 ODI65545:ODI65547 ONE65545:ONE65547 OXA65545:OXA65547 PGW65545:PGW65547 PQS65545:PQS65547 QAO65545:QAO65547 QKK65545:QKK65547 QUG65545:QUG65547 REC65545:REC65547 RNY65545:RNY65547 RXU65545:RXU65547 SHQ65545:SHQ65547 SRM65545:SRM65547 TBI65545:TBI65547 TLE65545:TLE65547 TVA65545:TVA65547 UEW65545:UEW65547 UOS65545:UOS65547 UYO65545:UYO65547 VIK65545:VIK65547 VSG65545:VSG65547 WCC65545:WCC65547 WLY65545:WLY65547 WVU65545:WVU65547 M131081:M131083 JI131081:JI131083 TE131081:TE131083 ADA131081:ADA131083 AMW131081:AMW131083 AWS131081:AWS131083 BGO131081:BGO131083 BQK131081:BQK131083 CAG131081:CAG131083 CKC131081:CKC131083 CTY131081:CTY131083 DDU131081:DDU131083 DNQ131081:DNQ131083 DXM131081:DXM131083 EHI131081:EHI131083 ERE131081:ERE131083 FBA131081:FBA131083 FKW131081:FKW131083 FUS131081:FUS131083 GEO131081:GEO131083 GOK131081:GOK131083 GYG131081:GYG131083 HIC131081:HIC131083 HRY131081:HRY131083 IBU131081:IBU131083 ILQ131081:ILQ131083 IVM131081:IVM131083 JFI131081:JFI131083 JPE131081:JPE131083 JZA131081:JZA131083 KIW131081:KIW131083 KSS131081:KSS131083 LCO131081:LCO131083 LMK131081:LMK131083 LWG131081:LWG131083 MGC131081:MGC131083 MPY131081:MPY131083 MZU131081:MZU131083 NJQ131081:NJQ131083 NTM131081:NTM131083 ODI131081:ODI131083 ONE131081:ONE131083 OXA131081:OXA131083 PGW131081:PGW131083 PQS131081:PQS131083 QAO131081:QAO131083 QKK131081:QKK131083 QUG131081:QUG131083 REC131081:REC131083 RNY131081:RNY131083 RXU131081:RXU131083 SHQ131081:SHQ131083 SRM131081:SRM131083 TBI131081:TBI131083 TLE131081:TLE131083 TVA131081:TVA131083 UEW131081:UEW131083 UOS131081:UOS131083 UYO131081:UYO131083 VIK131081:VIK131083 VSG131081:VSG131083 WCC131081:WCC131083 WLY131081:WLY131083 WVU131081:WVU131083 M196617:M196619 JI196617:JI196619 TE196617:TE196619 ADA196617:ADA196619 AMW196617:AMW196619 AWS196617:AWS196619 BGO196617:BGO196619 BQK196617:BQK196619 CAG196617:CAG196619 CKC196617:CKC196619 CTY196617:CTY196619 DDU196617:DDU196619 DNQ196617:DNQ196619 DXM196617:DXM196619 EHI196617:EHI196619 ERE196617:ERE196619 FBA196617:FBA196619 FKW196617:FKW196619 FUS196617:FUS196619 GEO196617:GEO196619 GOK196617:GOK196619 GYG196617:GYG196619 HIC196617:HIC196619 HRY196617:HRY196619 IBU196617:IBU196619 ILQ196617:ILQ196619 IVM196617:IVM196619 JFI196617:JFI196619 JPE196617:JPE196619 JZA196617:JZA196619 KIW196617:KIW196619 KSS196617:KSS196619 LCO196617:LCO196619 LMK196617:LMK196619 LWG196617:LWG196619 MGC196617:MGC196619 MPY196617:MPY196619 MZU196617:MZU196619 NJQ196617:NJQ196619 NTM196617:NTM196619 ODI196617:ODI196619 ONE196617:ONE196619 OXA196617:OXA196619 PGW196617:PGW196619 PQS196617:PQS196619 QAO196617:QAO196619 QKK196617:QKK196619 QUG196617:QUG196619 REC196617:REC196619 RNY196617:RNY196619 RXU196617:RXU196619 SHQ196617:SHQ196619 SRM196617:SRM196619 TBI196617:TBI196619 TLE196617:TLE196619 TVA196617:TVA196619 UEW196617:UEW196619 UOS196617:UOS196619 UYO196617:UYO196619 VIK196617:VIK196619 VSG196617:VSG196619 WCC196617:WCC196619 WLY196617:WLY196619 WVU196617:WVU196619 M262153:M262155 JI262153:JI262155 TE262153:TE262155 ADA262153:ADA262155 AMW262153:AMW262155 AWS262153:AWS262155 BGO262153:BGO262155 BQK262153:BQK262155 CAG262153:CAG262155 CKC262153:CKC262155 CTY262153:CTY262155 DDU262153:DDU262155 DNQ262153:DNQ262155 DXM262153:DXM262155 EHI262153:EHI262155 ERE262153:ERE262155 FBA262153:FBA262155 FKW262153:FKW262155 FUS262153:FUS262155 GEO262153:GEO262155 GOK262153:GOK262155 GYG262153:GYG262155 HIC262153:HIC262155 HRY262153:HRY262155 IBU262153:IBU262155 ILQ262153:ILQ262155 IVM262153:IVM262155 JFI262153:JFI262155 JPE262153:JPE262155 JZA262153:JZA262155 KIW262153:KIW262155 KSS262153:KSS262155 LCO262153:LCO262155 LMK262153:LMK262155 LWG262153:LWG262155 MGC262153:MGC262155 MPY262153:MPY262155 MZU262153:MZU262155 NJQ262153:NJQ262155 NTM262153:NTM262155 ODI262153:ODI262155 ONE262153:ONE262155 OXA262153:OXA262155 PGW262153:PGW262155 PQS262153:PQS262155 QAO262153:QAO262155 QKK262153:QKK262155 QUG262153:QUG262155 REC262153:REC262155 RNY262153:RNY262155 RXU262153:RXU262155 SHQ262153:SHQ262155 SRM262153:SRM262155 TBI262153:TBI262155 TLE262153:TLE262155 TVA262153:TVA262155 UEW262153:UEW262155 UOS262153:UOS262155 UYO262153:UYO262155 VIK262153:VIK262155 VSG262153:VSG262155 WCC262153:WCC262155 WLY262153:WLY262155 WVU262153:WVU262155 M327689:M327691 JI327689:JI327691 TE327689:TE327691 ADA327689:ADA327691 AMW327689:AMW327691 AWS327689:AWS327691 BGO327689:BGO327691 BQK327689:BQK327691 CAG327689:CAG327691 CKC327689:CKC327691 CTY327689:CTY327691 DDU327689:DDU327691 DNQ327689:DNQ327691 DXM327689:DXM327691 EHI327689:EHI327691 ERE327689:ERE327691 FBA327689:FBA327691 FKW327689:FKW327691 FUS327689:FUS327691 GEO327689:GEO327691 GOK327689:GOK327691 GYG327689:GYG327691 HIC327689:HIC327691 HRY327689:HRY327691 IBU327689:IBU327691 ILQ327689:ILQ327691 IVM327689:IVM327691 JFI327689:JFI327691 JPE327689:JPE327691 JZA327689:JZA327691 KIW327689:KIW327691 KSS327689:KSS327691 LCO327689:LCO327691 LMK327689:LMK327691 LWG327689:LWG327691 MGC327689:MGC327691 MPY327689:MPY327691 MZU327689:MZU327691 NJQ327689:NJQ327691 NTM327689:NTM327691 ODI327689:ODI327691 ONE327689:ONE327691 OXA327689:OXA327691 PGW327689:PGW327691 PQS327689:PQS327691 QAO327689:QAO327691 QKK327689:QKK327691 QUG327689:QUG327691 REC327689:REC327691 RNY327689:RNY327691 RXU327689:RXU327691 SHQ327689:SHQ327691 SRM327689:SRM327691 TBI327689:TBI327691 TLE327689:TLE327691 TVA327689:TVA327691 UEW327689:UEW327691 UOS327689:UOS327691 UYO327689:UYO327691 VIK327689:VIK327691 VSG327689:VSG327691 WCC327689:WCC327691 WLY327689:WLY327691 WVU327689:WVU327691 M393225:M393227 JI393225:JI393227 TE393225:TE393227 ADA393225:ADA393227 AMW393225:AMW393227 AWS393225:AWS393227 BGO393225:BGO393227 BQK393225:BQK393227 CAG393225:CAG393227 CKC393225:CKC393227 CTY393225:CTY393227 DDU393225:DDU393227 DNQ393225:DNQ393227 DXM393225:DXM393227 EHI393225:EHI393227 ERE393225:ERE393227 FBA393225:FBA393227 FKW393225:FKW393227 FUS393225:FUS393227 GEO393225:GEO393227 GOK393225:GOK393227 GYG393225:GYG393227 HIC393225:HIC393227 HRY393225:HRY393227 IBU393225:IBU393227 ILQ393225:ILQ393227 IVM393225:IVM393227 JFI393225:JFI393227 JPE393225:JPE393227 JZA393225:JZA393227 KIW393225:KIW393227 KSS393225:KSS393227 LCO393225:LCO393227 LMK393225:LMK393227 LWG393225:LWG393227 MGC393225:MGC393227 MPY393225:MPY393227 MZU393225:MZU393227 NJQ393225:NJQ393227 NTM393225:NTM393227 ODI393225:ODI393227 ONE393225:ONE393227 OXA393225:OXA393227 PGW393225:PGW393227 PQS393225:PQS393227 QAO393225:QAO393227 QKK393225:QKK393227 QUG393225:QUG393227 REC393225:REC393227 RNY393225:RNY393227 RXU393225:RXU393227 SHQ393225:SHQ393227 SRM393225:SRM393227 TBI393225:TBI393227 TLE393225:TLE393227 TVA393225:TVA393227 UEW393225:UEW393227 UOS393225:UOS393227 UYO393225:UYO393227 VIK393225:VIK393227 VSG393225:VSG393227 WCC393225:WCC393227 WLY393225:WLY393227 WVU393225:WVU393227 M458761:M458763 JI458761:JI458763 TE458761:TE458763 ADA458761:ADA458763 AMW458761:AMW458763 AWS458761:AWS458763 BGO458761:BGO458763 BQK458761:BQK458763 CAG458761:CAG458763 CKC458761:CKC458763 CTY458761:CTY458763 DDU458761:DDU458763 DNQ458761:DNQ458763 DXM458761:DXM458763 EHI458761:EHI458763 ERE458761:ERE458763 FBA458761:FBA458763 FKW458761:FKW458763 FUS458761:FUS458763 GEO458761:GEO458763 GOK458761:GOK458763 GYG458761:GYG458763 HIC458761:HIC458763 HRY458761:HRY458763 IBU458761:IBU458763 ILQ458761:ILQ458763 IVM458761:IVM458763 JFI458761:JFI458763 JPE458761:JPE458763 JZA458761:JZA458763 KIW458761:KIW458763 KSS458761:KSS458763 LCO458761:LCO458763 LMK458761:LMK458763 LWG458761:LWG458763 MGC458761:MGC458763 MPY458761:MPY458763 MZU458761:MZU458763 NJQ458761:NJQ458763 NTM458761:NTM458763 ODI458761:ODI458763 ONE458761:ONE458763 OXA458761:OXA458763 PGW458761:PGW458763 PQS458761:PQS458763 QAO458761:QAO458763 QKK458761:QKK458763 QUG458761:QUG458763 REC458761:REC458763 RNY458761:RNY458763 RXU458761:RXU458763 SHQ458761:SHQ458763 SRM458761:SRM458763 TBI458761:TBI458763 TLE458761:TLE458763 TVA458761:TVA458763 UEW458761:UEW458763 UOS458761:UOS458763 UYO458761:UYO458763 VIK458761:VIK458763 VSG458761:VSG458763 WCC458761:WCC458763 WLY458761:WLY458763 WVU458761:WVU458763 M524297:M524299 JI524297:JI524299 TE524297:TE524299 ADA524297:ADA524299 AMW524297:AMW524299 AWS524297:AWS524299 BGO524297:BGO524299 BQK524297:BQK524299 CAG524297:CAG524299 CKC524297:CKC524299 CTY524297:CTY524299 DDU524297:DDU524299 DNQ524297:DNQ524299 DXM524297:DXM524299 EHI524297:EHI524299 ERE524297:ERE524299 FBA524297:FBA524299 FKW524297:FKW524299 FUS524297:FUS524299 GEO524297:GEO524299 GOK524297:GOK524299 GYG524297:GYG524299 HIC524297:HIC524299 HRY524297:HRY524299 IBU524297:IBU524299 ILQ524297:ILQ524299 IVM524297:IVM524299 JFI524297:JFI524299 JPE524297:JPE524299 JZA524297:JZA524299 KIW524297:KIW524299 KSS524297:KSS524299 LCO524297:LCO524299 LMK524297:LMK524299 LWG524297:LWG524299 MGC524297:MGC524299 MPY524297:MPY524299 MZU524297:MZU524299 NJQ524297:NJQ524299 NTM524297:NTM524299 ODI524297:ODI524299 ONE524297:ONE524299 OXA524297:OXA524299 PGW524297:PGW524299 PQS524297:PQS524299 QAO524297:QAO524299 QKK524297:QKK524299 QUG524297:QUG524299 REC524297:REC524299 RNY524297:RNY524299 RXU524297:RXU524299 SHQ524297:SHQ524299 SRM524297:SRM524299 TBI524297:TBI524299 TLE524297:TLE524299 TVA524297:TVA524299 UEW524297:UEW524299 UOS524297:UOS524299 UYO524297:UYO524299 VIK524297:VIK524299 VSG524297:VSG524299 WCC524297:WCC524299 WLY524297:WLY524299 WVU524297:WVU524299 M589833:M589835 JI589833:JI589835 TE589833:TE589835 ADA589833:ADA589835 AMW589833:AMW589835 AWS589833:AWS589835 BGO589833:BGO589835 BQK589833:BQK589835 CAG589833:CAG589835 CKC589833:CKC589835 CTY589833:CTY589835 DDU589833:DDU589835 DNQ589833:DNQ589835 DXM589833:DXM589835 EHI589833:EHI589835 ERE589833:ERE589835 FBA589833:FBA589835 FKW589833:FKW589835 FUS589833:FUS589835 GEO589833:GEO589835 GOK589833:GOK589835 GYG589833:GYG589835 HIC589833:HIC589835 HRY589833:HRY589835 IBU589833:IBU589835 ILQ589833:ILQ589835 IVM589833:IVM589835 JFI589833:JFI589835 JPE589833:JPE589835 JZA589833:JZA589835 KIW589833:KIW589835 KSS589833:KSS589835 LCO589833:LCO589835 LMK589833:LMK589835 LWG589833:LWG589835 MGC589833:MGC589835 MPY589833:MPY589835 MZU589833:MZU589835 NJQ589833:NJQ589835 NTM589833:NTM589835 ODI589833:ODI589835 ONE589833:ONE589835 OXA589833:OXA589835 PGW589833:PGW589835 PQS589833:PQS589835 QAO589833:QAO589835 QKK589833:QKK589835 QUG589833:QUG589835 REC589833:REC589835 RNY589833:RNY589835 RXU589833:RXU589835 SHQ589833:SHQ589835 SRM589833:SRM589835 TBI589833:TBI589835 TLE589833:TLE589835 TVA589833:TVA589835 UEW589833:UEW589835 UOS589833:UOS589835 UYO589833:UYO589835 VIK589833:VIK589835 VSG589833:VSG589835 WCC589833:WCC589835 WLY589833:WLY589835 WVU589833:WVU589835 M655369:M655371 JI655369:JI655371 TE655369:TE655371 ADA655369:ADA655371 AMW655369:AMW655371 AWS655369:AWS655371 BGO655369:BGO655371 BQK655369:BQK655371 CAG655369:CAG655371 CKC655369:CKC655371 CTY655369:CTY655371 DDU655369:DDU655371 DNQ655369:DNQ655371 DXM655369:DXM655371 EHI655369:EHI655371 ERE655369:ERE655371 FBA655369:FBA655371 FKW655369:FKW655371 FUS655369:FUS655371 GEO655369:GEO655371 GOK655369:GOK655371 GYG655369:GYG655371 HIC655369:HIC655371 HRY655369:HRY655371 IBU655369:IBU655371 ILQ655369:ILQ655371 IVM655369:IVM655371 JFI655369:JFI655371 JPE655369:JPE655371 JZA655369:JZA655371 KIW655369:KIW655371 KSS655369:KSS655371 LCO655369:LCO655371 LMK655369:LMK655371 LWG655369:LWG655371 MGC655369:MGC655371 MPY655369:MPY655371 MZU655369:MZU655371 NJQ655369:NJQ655371 NTM655369:NTM655371 ODI655369:ODI655371 ONE655369:ONE655371 OXA655369:OXA655371 PGW655369:PGW655371 PQS655369:PQS655371 QAO655369:QAO655371 QKK655369:QKK655371 QUG655369:QUG655371 REC655369:REC655371 RNY655369:RNY655371 RXU655369:RXU655371 SHQ655369:SHQ655371 SRM655369:SRM655371 TBI655369:TBI655371 TLE655369:TLE655371 TVA655369:TVA655371 UEW655369:UEW655371 UOS655369:UOS655371 UYO655369:UYO655371 VIK655369:VIK655371 VSG655369:VSG655371 WCC655369:WCC655371 WLY655369:WLY655371 WVU655369:WVU655371 M720905:M720907 JI720905:JI720907 TE720905:TE720907 ADA720905:ADA720907 AMW720905:AMW720907 AWS720905:AWS720907 BGO720905:BGO720907 BQK720905:BQK720907 CAG720905:CAG720907 CKC720905:CKC720907 CTY720905:CTY720907 DDU720905:DDU720907 DNQ720905:DNQ720907 DXM720905:DXM720907 EHI720905:EHI720907 ERE720905:ERE720907 FBA720905:FBA720907 FKW720905:FKW720907 FUS720905:FUS720907 GEO720905:GEO720907 GOK720905:GOK720907 GYG720905:GYG720907 HIC720905:HIC720907 HRY720905:HRY720907 IBU720905:IBU720907 ILQ720905:ILQ720907 IVM720905:IVM720907 JFI720905:JFI720907 JPE720905:JPE720907 JZA720905:JZA720907 KIW720905:KIW720907 KSS720905:KSS720907 LCO720905:LCO720907 LMK720905:LMK720907 LWG720905:LWG720907 MGC720905:MGC720907 MPY720905:MPY720907 MZU720905:MZU720907 NJQ720905:NJQ720907 NTM720905:NTM720907 ODI720905:ODI720907 ONE720905:ONE720907 OXA720905:OXA720907 PGW720905:PGW720907 PQS720905:PQS720907 QAO720905:QAO720907 QKK720905:QKK720907 QUG720905:QUG720907 REC720905:REC720907 RNY720905:RNY720907 RXU720905:RXU720907 SHQ720905:SHQ720907 SRM720905:SRM720907 TBI720905:TBI720907 TLE720905:TLE720907 TVA720905:TVA720907 UEW720905:UEW720907 UOS720905:UOS720907 UYO720905:UYO720907 VIK720905:VIK720907 VSG720905:VSG720907 WCC720905:WCC720907 WLY720905:WLY720907 WVU720905:WVU720907 M786441:M786443 JI786441:JI786443 TE786441:TE786443 ADA786441:ADA786443 AMW786441:AMW786443 AWS786441:AWS786443 BGO786441:BGO786443 BQK786441:BQK786443 CAG786441:CAG786443 CKC786441:CKC786443 CTY786441:CTY786443 DDU786441:DDU786443 DNQ786441:DNQ786443 DXM786441:DXM786443 EHI786441:EHI786443 ERE786441:ERE786443 FBA786441:FBA786443 FKW786441:FKW786443 FUS786441:FUS786443 GEO786441:GEO786443 GOK786441:GOK786443 GYG786441:GYG786443 HIC786441:HIC786443 HRY786441:HRY786443 IBU786441:IBU786443 ILQ786441:ILQ786443 IVM786441:IVM786443 JFI786441:JFI786443 JPE786441:JPE786443 JZA786441:JZA786443 KIW786441:KIW786443 KSS786441:KSS786443 LCO786441:LCO786443 LMK786441:LMK786443 LWG786441:LWG786443 MGC786441:MGC786443 MPY786441:MPY786443 MZU786441:MZU786443 NJQ786441:NJQ786443 NTM786441:NTM786443 ODI786441:ODI786443 ONE786441:ONE786443 OXA786441:OXA786443 PGW786441:PGW786443 PQS786441:PQS786443 QAO786441:QAO786443 QKK786441:QKK786443 QUG786441:QUG786443 REC786441:REC786443 RNY786441:RNY786443 RXU786441:RXU786443 SHQ786441:SHQ786443 SRM786441:SRM786443 TBI786441:TBI786443 TLE786441:TLE786443 TVA786441:TVA786443 UEW786441:UEW786443 UOS786441:UOS786443 UYO786441:UYO786443 VIK786441:VIK786443 VSG786441:VSG786443 WCC786441:WCC786443 WLY786441:WLY786443 WVU786441:WVU786443 M851977:M851979 JI851977:JI851979 TE851977:TE851979 ADA851977:ADA851979 AMW851977:AMW851979 AWS851977:AWS851979 BGO851977:BGO851979 BQK851977:BQK851979 CAG851977:CAG851979 CKC851977:CKC851979 CTY851977:CTY851979 DDU851977:DDU851979 DNQ851977:DNQ851979 DXM851977:DXM851979 EHI851977:EHI851979 ERE851977:ERE851979 FBA851977:FBA851979 FKW851977:FKW851979 FUS851977:FUS851979 GEO851977:GEO851979 GOK851977:GOK851979 GYG851977:GYG851979 HIC851977:HIC851979 HRY851977:HRY851979 IBU851977:IBU851979 ILQ851977:ILQ851979 IVM851977:IVM851979 JFI851977:JFI851979 JPE851977:JPE851979 JZA851977:JZA851979 KIW851977:KIW851979 KSS851977:KSS851979 LCO851977:LCO851979 LMK851977:LMK851979 LWG851977:LWG851979 MGC851977:MGC851979 MPY851977:MPY851979 MZU851977:MZU851979 NJQ851977:NJQ851979 NTM851977:NTM851979 ODI851977:ODI851979 ONE851977:ONE851979 OXA851977:OXA851979 PGW851977:PGW851979 PQS851977:PQS851979 QAO851977:QAO851979 QKK851977:QKK851979 QUG851977:QUG851979 REC851977:REC851979 RNY851977:RNY851979 RXU851977:RXU851979 SHQ851977:SHQ851979 SRM851977:SRM851979 TBI851977:TBI851979 TLE851977:TLE851979 TVA851977:TVA851979 UEW851977:UEW851979 UOS851977:UOS851979 UYO851977:UYO851979 VIK851977:VIK851979 VSG851977:VSG851979 WCC851977:WCC851979 WLY851977:WLY851979 WVU851977:WVU851979 M917513:M917515 JI917513:JI917515 TE917513:TE917515 ADA917513:ADA917515 AMW917513:AMW917515 AWS917513:AWS917515 BGO917513:BGO917515 BQK917513:BQK917515 CAG917513:CAG917515 CKC917513:CKC917515 CTY917513:CTY917515 DDU917513:DDU917515 DNQ917513:DNQ917515 DXM917513:DXM917515 EHI917513:EHI917515 ERE917513:ERE917515 FBA917513:FBA917515 FKW917513:FKW917515 FUS917513:FUS917515 GEO917513:GEO917515 GOK917513:GOK917515 GYG917513:GYG917515 HIC917513:HIC917515 HRY917513:HRY917515 IBU917513:IBU917515 ILQ917513:ILQ917515 IVM917513:IVM917515 JFI917513:JFI917515 JPE917513:JPE917515 JZA917513:JZA917515 KIW917513:KIW917515 KSS917513:KSS917515 LCO917513:LCO917515 LMK917513:LMK917515 LWG917513:LWG917515 MGC917513:MGC917515 MPY917513:MPY917515 MZU917513:MZU917515 NJQ917513:NJQ917515 NTM917513:NTM917515 ODI917513:ODI917515 ONE917513:ONE917515 OXA917513:OXA917515 PGW917513:PGW917515 PQS917513:PQS917515 QAO917513:QAO917515 QKK917513:QKK917515 QUG917513:QUG917515 REC917513:REC917515 RNY917513:RNY917515 RXU917513:RXU917515 SHQ917513:SHQ917515 SRM917513:SRM917515 TBI917513:TBI917515 TLE917513:TLE917515 TVA917513:TVA917515 UEW917513:UEW917515 UOS917513:UOS917515 UYO917513:UYO917515 VIK917513:VIK917515 VSG917513:VSG917515 WCC917513:WCC917515 WLY917513:WLY917515 WVU917513:WVU917515 M983049:M983051 JI983049:JI983051 TE983049:TE983051 ADA983049:ADA983051 AMW983049:AMW983051 AWS983049:AWS983051 BGO983049:BGO983051 BQK983049:BQK983051 CAG983049:CAG983051 CKC983049:CKC983051 CTY983049:CTY983051 DDU983049:DDU983051 DNQ983049:DNQ983051 DXM983049:DXM983051 EHI983049:EHI983051 ERE983049:ERE983051 FBA983049:FBA983051 FKW983049:FKW983051 FUS983049:FUS983051 GEO983049:GEO983051 GOK983049:GOK983051 GYG983049:GYG983051 HIC983049:HIC983051 HRY983049:HRY983051 IBU983049:IBU983051 ILQ983049:ILQ983051 IVM983049:IVM983051 JFI983049:JFI983051 JPE983049:JPE983051 JZA983049:JZA983051 KIW983049:KIW983051 KSS983049:KSS983051 LCO983049:LCO983051 LMK983049:LMK983051 LWG983049:LWG983051 MGC983049:MGC983051 MPY983049:MPY983051 MZU983049:MZU983051 NJQ983049:NJQ983051 NTM983049:NTM983051 ODI983049:ODI983051 ONE983049:ONE983051 OXA983049:OXA983051 PGW983049:PGW983051 PQS983049:PQS983051 QAO983049:QAO983051 QKK983049:QKK983051 QUG983049:QUG983051 REC983049:REC983051 RNY983049:RNY983051 RXU983049:RXU983051 SHQ983049:SHQ983051 SRM983049:SRM983051 TBI983049:TBI983051 TLE983049:TLE983051 TVA983049:TVA983051 UEW983049:UEW983051 UOS983049:UOS983051 UYO983049:UYO983051 VIK983049:VIK983051 VSG983049:VSG983051 WCC983049:WCC983051 WLY983049:WLY983051 WVU983049:WVU983051" xr:uid="{108CB36A-1641-4C52-A9B3-7CF33B234BBB}">
      <formula1>"-2,-1,0,1,2"</formula1>
    </dataValidation>
    <dataValidation type="list" allowBlank="1" showInputMessage="1" showErrorMessage="1" sqref="WVU983043:WVU983044 JI3:JI4 TE3:TE4 ADA3:ADA4 AMW3:AMW4 AWS3:AWS4 BGO3:BGO4 BQK3:BQK4 CAG3:CAG4 CKC3:CKC4 CTY3:CTY4 DDU3:DDU4 DNQ3:DNQ4 DXM3:DXM4 EHI3:EHI4 ERE3:ERE4 FBA3:FBA4 FKW3:FKW4 FUS3:FUS4 GEO3:GEO4 GOK3:GOK4 GYG3:GYG4 HIC3:HIC4 HRY3:HRY4 IBU3:IBU4 ILQ3:ILQ4 IVM3:IVM4 JFI3:JFI4 JPE3:JPE4 JZA3:JZA4 KIW3:KIW4 KSS3:KSS4 LCO3:LCO4 LMK3:LMK4 LWG3:LWG4 MGC3:MGC4 MPY3:MPY4 MZU3:MZU4 NJQ3:NJQ4 NTM3:NTM4 ODI3:ODI4 ONE3:ONE4 OXA3:OXA4 PGW3:PGW4 PQS3:PQS4 QAO3:QAO4 QKK3:QKK4 QUG3:QUG4 REC3:REC4 RNY3:RNY4 RXU3:RXU4 SHQ3:SHQ4 SRM3:SRM4 TBI3:TBI4 TLE3:TLE4 TVA3:TVA4 UEW3:UEW4 UOS3:UOS4 UYO3:UYO4 VIK3:VIK4 VSG3:VSG4 WCC3:WCC4 WLY3:WLY4 WVU3:WVU4 M65539:M65540 JI65539:JI65540 TE65539:TE65540 ADA65539:ADA65540 AMW65539:AMW65540 AWS65539:AWS65540 BGO65539:BGO65540 BQK65539:BQK65540 CAG65539:CAG65540 CKC65539:CKC65540 CTY65539:CTY65540 DDU65539:DDU65540 DNQ65539:DNQ65540 DXM65539:DXM65540 EHI65539:EHI65540 ERE65539:ERE65540 FBA65539:FBA65540 FKW65539:FKW65540 FUS65539:FUS65540 GEO65539:GEO65540 GOK65539:GOK65540 GYG65539:GYG65540 HIC65539:HIC65540 HRY65539:HRY65540 IBU65539:IBU65540 ILQ65539:ILQ65540 IVM65539:IVM65540 JFI65539:JFI65540 JPE65539:JPE65540 JZA65539:JZA65540 KIW65539:KIW65540 KSS65539:KSS65540 LCO65539:LCO65540 LMK65539:LMK65540 LWG65539:LWG65540 MGC65539:MGC65540 MPY65539:MPY65540 MZU65539:MZU65540 NJQ65539:NJQ65540 NTM65539:NTM65540 ODI65539:ODI65540 ONE65539:ONE65540 OXA65539:OXA65540 PGW65539:PGW65540 PQS65539:PQS65540 QAO65539:QAO65540 QKK65539:QKK65540 QUG65539:QUG65540 REC65539:REC65540 RNY65539:RNY65540 RXU65539:RXU65540 SHQ65539:SHQ65540 SRM65539:SRM65540 TBI65539:TBI65540 TLE65539:TLE65540 TVA65539:TVA65540 UEW65539:UEW65540 UOS65539:UOS65540 UYO65539:UYO65540 VIK65539:VIK65540 VSG65539:VSG65540 WCC65539:WCC65540 WLY65539:WLY65540 WVU65539:WVU65540 M131075:M131076 JI131075:JI131076 TE131075:TE131076 ADA131075:ADA131076 AMW131075:AMW131076 AWS131075:AWS131076 BGO131075:BGO131076 BQK131075:BQK131076 CAG131075:CAG131076 CKC131075:CKC131076 CTY131075:CTY131076 DDU131075:DDU131076 DNQ131075:DNQ131076 DXM131075:DXM131076 EHI131075:EHI131076 ERE131075:ERE131076 FBA131075:FBA131076 FKW131075:FKW131076 FUS131075:FUS131076 GEO131075:GEO131076 GOK131075:GOK131076 GYG131075:GYG131076 HIC131075:HIC131076 HRY131075:HRY131076 IBU131075:IBU131076 ILQ131075:ILQ131076 IVM131075:IVM131076 JFI131075:JFI131076 JPE131075:JPE131076 JZA131075:JZA131076 KIW131075:KIW131076 KSS131075:KSS131076 LCO131075:LCO131076 LMK131075:LMK131076 LWG131075:LWG131076 MGC131075:MGC131076 MPY131075:MPY131076 MZU131075:MZU131076 NJQ131075:NJQ131076 NTM131075:NTM131076 ODI131075:ODI131076 ONE131075:ONE131076 OXA131075:OXA131076 PGW131075:PGW131076 PQS131075:PQS131076 QAO131075:QAO131076 QKK131075:QKK131076 QUG131075:QUG131076 REC131075:REC131076 RNY131075:RNY131076 RXU131075:RXU131076 SHQ131075:SHQ131076 SRM131075:SRM131076 TBI131075:TBI131076 TLE131075:TLE131076 TVA131075:TVA131076 UEW131075:UEW131076 UOS131075:UOS131076 UYO131075:UYO131076 VIK131075:VIK131076 VSG131075:VSG131076 WCC131075:WCC131076 WLY131075:WLY131076 WVU131075:WVU131076 M196611:M196612 JI196611:JI196612 TE196611:TE196612 ADA196611:ADA196612 AMW196611:AMW196612 AWS196611:AWS196612 BGO196611:BGO196612 BQK196611:BQK196612 CAG196611:CAG196612 CKC196611:CKC196612 CTY196611:CTY196612 DDU196611:DDU196612 DNQ196611:DNQ196612 DXM196611:DXM196612 EHI196611:EHI196612 ERE196611:ERE196612 FBA196611:FBA196612 FKW196611:FKW196612 FUS196611:FUS196612 GEO196611:GEO196612 GOK196611:GOK196612 GYG196611:GYG196612 HIC196611:HIC196612 HRY196611:HRY196612 IBU196611:IBU196612 ILQ196611:ILQ196612 IVM196611:IVM196612 JFI196611:JFI196612 JPE196611:JPE196612 JZA196611:JZA196612 KIW196611:KIW196612 KSS196611:KSS196612 LCO196611:LCO196612 LMK196611:LMK196612 LWG196611:LWG196612 MGC196611:MGC196612 MPY196611:MPY196612 MZU196611:MZU196612 NJQ196611:NJQ196612 NTM196611:NTM196612 ODI196611:ODI196612 ONE196611:ONE196612 OXA196611:OXA196612 PGW196611:PGW196612 PQS196611:PQS196612 QAO196611:QAO196612 QKK196611:QKK196612 QUG196611:QUG196612 REC196611:REC196612 RNY196611:RNY196612 RXU196611:RXU196612 SHQ196611:SHQ196612 SRM196611:SRM196612 TBI196611:TBI196612 TLE196611:TLE196612 TVA196611:TVA196612 UEW196611:UEW196612 UOS196611:UOS196612 UYO196611:UYO196612 VIK196611:VIK196612 VSG196611:VSG196612 WCC196611:WCC196612 WLY196611:WLY196612 WVU196611:WVU196612 M262147:M262148 JI262147:JI262148 TE262147:TE262148 ADA262147:ADA262148 AMW262147:AMW262148 AWS262147:AWS262148 BGO262147:BGO262148 BQK262147:BQK262148 CAG262147:CAG262148 CKC262147:CKC262148 CTY262147:CTY262148 DDU262147:DDU262148 DNQ262147:DNQ262148 DXM262147:DXM262148 EHI262147:EHI262148 ERE262147:ERE262148 FBA262147:FBA262148 FKW262147:FKW262148 FUS262147:FUS262148 GEO262147:GEO262148 GOK262147:GOK262148 GYG262147:GYG262148 HIC262147:HIC262148 HRY262147:HRY262148 IBU262147:IBU262148 ILQ262147:ILQ262148 IVM262147:IVM262148 JFI262147:JFI262148 JPE262147:JPE262148 JZA262147:JZA262148 KIW262147:KIW262148 KSS262147:KSS262148 LCO262147:LCO262148 LMK262147:LMK262148 LWG262147:LWG262148 MGC262147:MGC262148 MPY262147:MPY262148 MZU262147:MZU262148 NJQ262147:NJQ262148 NTM262147:NTM262148 ODI262147:ODI262148 ONE262147:ONE262148 OXA262147:OXA262148 PGW262147:PGW262148 PQS262147:PQS262148 QAO262147:QAO262148 QKK262147:QKK262148 QUG262147:QUG262148 REC262147:REC262148 RNY262147:RNY262148 RXU262147:RXU262148 SHQ262147:SHQ262148 SRM262147:SRM262148 TBI262147:TBI262148 TLE262147:TLE262148 TVA262147:TVA262148 UEW262147:UEW262148 UOS262147:UOS262148 UYO262147:UYO262148 VIK262147:VIK262148 VSG262147:VSG262148 WCC262147:WCC262148 WLY262147:WLY262148 WVU262147:WVU262148 M327683:M327684 JI327683:JI327684 TE327683:TE327684 ADA327683:ADA327684 AMW327683:AMW327684 AWS327683:AWS327684 BGO327683:BGO327684 BQK327683:BQK327684 CAG327683:CAG327684 CKC327683:CKC327684 CTY327683:CTY327684 DDU327683:DDU327684 DNQ327683:DNQ327684 DXM327683:DXM327684 EHI327683:EHI327684 ERE327683:ERE327684 FBA327683:FBA327684 FKW327683:FKW327684 FUS327683:FUS327684 GEO327683:GEO327684 GOK327683:GOK327684 GYG327683:GYG327684 HIC327683:HIC327684 HRY327683:HRY327684 IBU327683:IBU327684 ILQ327683:ILQ327684 IVM327683:IVM327684 JFI327683:JFI327684 JPE327683:JPE327684 JZA327683:JZA327684 KIW327683:KIW327684 KSS327683:KSS327684 LCO327683:LCO327684 LMK327683:LMK327684 LWG327683:LWG327684 MGC327683:MGC327684 MPY327683:MPY327684 MZU327683:MZU327684 NJQ327683:NJQ327684 NTM327683:NTM327684 ODI327683:ODI327684 ONE327683:ONE327684 OXA327683:OXA327684 PGW327683:PGW327684 PQS327683:PQS327684 QAO327683:QAO327684 QKK327683:QKK327684 QUG327683:QUG327684 REC327683:REC327684 RNY327683:RNY327684 RXU327683:RXU327684 SHQ327683:SHQ327684 SRM327683:SRM327684 TBI327683:TBI327684 TLE327683:TLE327684 TVA327683:TVA327684 UEW327683:UEW327684 UOS327683:UOS327684 UYO327683:UYO327684 VIK327683:VIK327684 VSG327683:VSG327684 WCC327683:WCC327684 WLY327683:WLY327684 WVU327683:WVU327684 M393219:M393220 JI393219:JI393220 TE393219:TE393220 ADA393219:ADA393220 AMW393219:AMW393220 AWS393219:AWS393220 BGO393219:BGO393220 BQK393219:BQK393220 CAG393219:CAG393220 CKC393219:CKC393220 CTY393219:CTY393220 DDU393219:DDU393220 DNQ393219:DNQ393220 DXM393219:DXM393220 EHI393219:EHI393220 ERE393219:ERE393220 FBA393219:FBA393220 FKW393219:FKW393220 FUS393219:FUS393220 GEO393219:GEO393220 GOK393219:GOK393220 GYG393219:GYG393220 HIC393219:HIC393220 HRY393219:HRY393220 IBU393219:IBU393220 ILQ393219:ILQ393220 IVM393219:IVM393220 JFI393219:JFI393220 JPE393219:JPE393220 JZA393219:JZA393220 KIW393219:KIW393220 KSS393219:KSS393220 LCO393219:LCO393220 LMK393219:LMK393220 LWG393219:LWG393220 MGC393219:MGC393220 MPY393219:MPY393220 MZU393219:MZU393220 NJQ393219:NJQ393220 NTM393219:NTM393220 ODI393219:ODI393220 ONE393219:ONE393220 OXA393219:OXA393220 PGW393219:PGW393220 PQS393219:PQS393220 QAO393219:QAO393220 QKK393219:QKK393220 QUG393219:QUG393220 REC393219:REC393220 RNY393219:RNY393220 RXU393219:RXU393220 SHQ393219:SHQ393220 SRM393219:SRM393220 TBI393219:TBI393220 TLE393219:TLE393220 TVA393219:TVA393220 UEW393219:UEW393220 UOS393219:UOS393220 UYO393219:UYO393220 VIK393219:VIK393220 VSG393219:VSG393220 WCC393219:WCC393220 WLY393219:WLY393220 WVU393219:WVU393220 M458755:M458756 JI458755:JI458756 TE458755:TE458756 ADA458755:ADA458756 AMW458755:AMW458756 AWS458755:AWS458756 BGO458755:BGO458756 BQK458755:BQK458756 CAG458755:CAG458756 CKC458755:CKC458756 CTY458755:CTY458756 DDU458755:DDU458756 DNQ458755:DNQ458756 DXM458755:DXM458756 EHI458755:EHI458756 ERE458755:ERE458756 FBA458755:FBA458756 FKW458755:FKW458756 FUS458755:FUS458756 GEO458755:GEO458756 GOK458755:GOK458756 GYG458755:GYG458756 HIC458755:HIC458756 HRY458755:HRY458756 IBU458755:IBU458756 ILQ458755:ILQ458756 IVM458755:IVM458756 JFI458755:JFI458756 JPE458755:JPE458756 JZA458755:JZA458756 KIW458755:KIW458756 KSS458755:KSS458756 LCO458755:LCO458756 LMK458755:LMK458756 LWG458755:LWG458756 MGC458755:MGC458756 MPY458755:MPY458756 MZU458755:MZU458756 NJQ458755:NJQ458756 NTM458755:NTM458756 ODI458755:ODI458756 ONE458755:ONE458756 OXA458755:OXA458756 PGW458755:PGW458756 PQS458755:PQS458756 QAO458755:QAO458756 QKK458755:QKK458756 QUG458755:QUG458756 REC458755:REC458756 RNY458755:RNY458756 RXU458755:RXU458756 SHQ458755:SHQ458756 SRM458755:SRM458756 TBI458755:TBI458756 TLE458755:TLE458756 TVA458755:TVA458756 UEW458755:UEW458756 UOS458755:UOS458756 UYO458755:UYO458756 VIK458755:VIK458756 VSG458755:VSG458756 WCC458755:WCC458756 WLY458755:WLY458756 WVU458755:WVU458756 M524291:M524292 JI524291:JI524292 TE524291:TE524292 ADA524291:ADA524292 AMW524291:AMW524292 AWS524291:AWS524292 BGO524291:BGO524292 BQK524291:BQK524292 CAG524291:CAG524292 CKC524291:CKC524292 CTY524291:CTY524292 DDU524291:DDU524292 DNQ524291:DNQ524292 DXM524291:DXM524292 EHI524291:EHI524292 ERE524291:ERE524292 FBA524291:FBA524292 FKW524291:FKW524292 FUS524291:FUS524292 GEO524291:GEO524292 GOK524291:GOK524292 GYG524291:GYG524292 HIC524291:HIC524292 HRY524291:HRY524292 IBU524291:IBU524292 ILQ524291:ILQ524292 IVM524291:IVM524292 JFI524291:JFI524292 JPE524291:JPE524292 JZA524291:JZA524292 KIW524291:KIW524292 KSS524291:KSS524292 LCO524291:LCO524292 LMK524291:LMK524292 LWG524291:LWG524292 MGC524291:MGC524292 MPY524291:MPY524292 MZU524291:MZU524292 NJQ524291:NJQ524292 NTM524291:NTM524292 ODI524291:ODI524292 ONE524291:ONE524292 OXA524291:OXA524292 PGW524291:PGW524292 PQS524291:PQS524292 QAO524291:QAO524292 QKK524291:QKK524292 QUG524291:QUG524292 REC524291:REC524292 RNY524291:RNY524292 RXU524291:RXU524292 SHQ524291:SHQ524292 SRM524291:SRM524292 TBI524291:TBI524292 TLE524291:TLE524292 TVA524291:TVA524292 UEW524291:UEW524292 UOS524291:UOS524292 UYO524291:UYO524292 VIK524291:VIK524292 VSG524291:VSG524292 WCC524291:WCC524292 WLY524291:WLY524292 WVU524291:WVU524292 M589827:M589828 JI589827:JI589828 TE589827:TE589828 ADA589827:ADA589828 AMW589827:AMW589828 AWS589827:AWS589828 BGO589827:BGO589828 BQK589827:BQK589828 CAG589827:CAG589828 CKC589827:CKC589828 CTY589827:CTY589828 DDU589827:DDU589828 DNQ589827:DNQ589828 DXM589827:DXM589828 EHI589827:EHI589828 ERE589827:ERE589828 FBA589827:FBA589828 FKW589827:FKW589828 FUS589827:FUS589828 GEO589827:GEO589828 GOK589827:GOK589828 GYG589827:GYG589828 HIC589827:HIC589828 HRY589827:HRY589828 IBU589827:IBU589828 ILQ589827:ILQ589828 IVM589827:IVM589828 JFI589827:JFI589828 JPE589827:JPE589828 JZA589827:JZA589828 KIW589827:KIW589828 KSS589827:KSS589828 LCO589827:LCO589828 LMK589827:LMK589828 LWG589827:LWG589828 MGC589827:MGC589828 MPY589827:MPY589828 MZU589827:MZU589828 NJQ589827:NJQ589828 NTM589827:NTM589828 ODI589827:ODI589828 ONE589827:ONE589828 OXA589827:OXA589828 PGW589827:PGW589828 PQS589827:PQS589828 QAO589827:QAO589828 QKK589827:QKK589828 QUG589827:QUG589828 REC589827:REC589828 RNY589827:RNY589828 RXU589827:RXU589828 SHQ589827:SHQ589828 SRM589827:SRM589828 TBI589827:TBI589828 TLE589827:TLE589828 TVA589827:TVA589828 UEW589827:UEW589828 UOS589827:UOS589828 UYO589827:UYO589828 VIK589827:VIK589828 VSG589827:VSG589828 WCC589827:WCC589828 WLY589827:WLY589828 WVU589827:WVU589828 M655363:M655364 JI655363:JI655364 TE655363:TE655364 ADA655363:ADA655364 AMW655363:AMW655364 AWS655363:AWS655364 BGO655363:BGO655364 BQK655363:BQK655364 CAG655363:CAG655364 CKC655363:CKC655364 CTY655363:CTY655364 DDU655363:DDU655364 DNQ655363:DNQ655364 DXM655363:DXM655364 EHI655363:EHI655364 ERE655363:ERE655364 FBA655363:FBA655364 FKW655363:FKW655364 FUS655363:FUS655364 GEO655363:GEO655364 GOK655363:GOK655364 GYG655363:GYG655364 HIC655363:HIC655364 HRY655363:HRY655364 IBU655363:IBU655364 ILQ655363:ILQ655364 IVM655363:IVM655364 JFI655363:JFI655364 JPE655363:JPE655364 JZA655363:JZA655364 KIW655363:KIW655364 KSS655363:KSS655364 LCO655363:LCO655364 LMK655363:LMK655364 LWG655363:LWG655364 MGC655363:MGC655364 MPY655363:MPY655364 MZU655363:MZU655364 NJQ655363:NJQ655364 NTM655363:NTM655364 ODI655363:ODI655364 ONE655363:ONE655364 OXA655363:OXA655364 PGW655363:PGW655364 PQS655363:PQS655364 QAO655363:QAO655364 QKK655363:QKK655364 QUG655363:QUG655364 REC655363:REC655364 RNY655363:RNY655364 RXU655363:RXU655364 SHQ655363:SHQ655364 SRM655363:SRM655364 TBI655363:TBI655364 TLE655363:TLE655364 TVA655363:TVA655364 UEW655363:UEW655364 UOS655363:UOS655364 UYO655363:UYO655364 VIK655363:VIK655364 VSG655363:VSG655364 WCC655363:WCC655364 WLY655363:WLY655364 WVU655363:WVU655364 M720899:M720900 JI720899:JI720900 TE720899:TE720900 ADA720899:ADA720900 AMW720899:AMW720900 AWS720899:AWS720900 BGO720899:BGO720900 BQK720899:BQK720900 CAG720899:CAG720900 CKC720899:CKC720900 CTY720899:CTY720900 DDU720899:DDU720900 DNQ720899:DNQ720900 DXM720899:DXM720900 EHI720899:EHI720900 ERE720899:ERE720900 FBA720899:FBA720900 FKW720899:FKW720900 FUS720899:FUS720900 GEO720899:GEO720900 GOK720899:GOK720900 GYG720899:GYG720900 HIC720899:HIC720900 HRY720899:HRY720900 IBU720899:IBU720900 ILQ720899:ILQ720900 IVM720899:IVM720900 JFI720899:JFI720900 JPE720899:JPE720900 JZA720899:JZA720900 KIW720899:KIW720900 KSS720899:KSS720900 LCO720899:LCO720900 LMK720899:LMK720900 LWG720899:LWG720900 MGC720899:MGC720900 MPY720899:MPY720900 MZU720899:MZU720900 NJQ720899:NJQ720900 NTM720899:NTM720900 ODI720899:ODI720900 ONE720899:ONE720900 OXA720899:OXA720900 PGW720899:PGW720900 PQS720899:PQS720900 QAO720899:QAO720900 QKK720899:QKK720900 QUG720899:QUG720900 REC720899:REC720900 RNY720899:RNY720900 RXU720899:RXU720900 SHQ720899:SHQ720900 SRM720899:SRM720900 TBI720899:TBI720900 TLE720899:TLE720900 TVA720899:TVA720900 UEW720899:UEW720900 UOS720899:UOS720900 UYO720899:UYO720900 VIK720899:VIK720900 VSG720899:VSG720900 WCC720899:WCC720900 WLY720899:WLY720900 WVU720899:WVU720900 M786435:M786436 JI786435:JI786436 TE786435:TE786436 ADA786435:ADA786436 AMW786435:AMW786436 AWS786435:AWS786436 BGO786435:BGO786436 BQK786435:BQK786436 CAG786435:CAG786436 CKC786435:CKC786436 CTY786435:CTY786436 DDU786435:DDU786436 DNQ786435:DNQ786436 DXM786435:DXM786436 EHI786435:EHI786436 ERE786435:ERE786436 FBA786435:FBA786436 FKW786435:FKW786436 FUS786435:FUS786436 GEO786435:GEO786436 GOK786435:GOK786436 GYG786435:GYG786436 HIC786435:HIC786436 HRY786435:HRY786436 IBU786435:IBU786436 ILQ786435:ILQ786436 IVM786435:IVM786436 JFI786435:JFI786436 JPE786435:JPE786436 JZA786435:JZA786436 KIW786435:KIW786436 KSS786435:KSS786436 LCO786435:LCO786436 LMK786435:LMK786436 LWG786435:LWG786436 MGC786435:MGC786436 MPY786435:MPY786436 MZU786435:MZU786436 NJQ786435:NJQ786436 NTM786435:NTM786436 ODI786435:ODI786436 ONE786435:ONE786436 OXA786435:OXA786436 PGW786435:PGW786436 PQS786435:PQS786436 QAO786435:QAO786436 QKK786435:QKK786436 QUG786435:QUG786436 REC786435:REC786436 RNY786435:RNY786436 RXU786435:RXU786436 SHQ786435:SHQ786436 SRM786435:SRM786436 TBI786435:TBI786436 TLE786435:TLE786436 TVA786435:TVA786436 UEW786435:UEW786436 UOS786435:UOS786436 UYO786435:UYO786436 VIK786435:VIK786436 VSG786435:VSG786436 WCC786435:WCC786436 WLY786435:WLY786436 WVU786435:WVU786436 M851971:M851972 JI851971:JI851972 TE851971:TE851972 ADA851971:ADA851972 AMW851971:AMW851972 AWS851971:AWS851972 BGO851971:BGO851972 BQK851971:BQK851972 CAG851971:CAG851972 CKC851971:CKC851972 CTY851971:CTY851972 DDU851971:DDU851972 DNQ851971:DNQ851972 DXM851971:DXM851972 EHI851971:EHI851972 ERE851971:ERE851972 FBA851971:FBA851972 FKW851971:FKW851972 FUS851971:FUS851972 GEO851971:GEO851972 GOK851971:GOK851972 GYG851971:GYG851972 HIC851971:HIC851972 HRY851971:HRY851972 IBU851971:IBU851972 ILQ851971:ILQ851972 IVM851971:IVM851972 JFI851971:JFI851972 JPE851971:JPE851972 JZA851971:JZA851972 KIW851971:KIW851972 KSS851971:KSS851972 LCO851971:LCO851972 LMK851971:LMK851972 LWG851971:LWG851972 MGC851971:MGC851972 MPY851971:MPY851972 MZU851971:MZU851972 NJQ851971:NJQ851972 NTM851971:NTM851972 ODI851971:ODI851972 ONE851971:ONE851972 OXA851971:OXA851972 PGW851971:PGW851972 PQS851971:PQS851972 QAO851971:QAO851972 QKK851971:QKK851972 QUG851971:QUG851972 REC851971:REC851972 RNY851971:RNY851972 RXU851971:RXU851972 SHQ851971:SHQ851972 SRM851971:SRM851972 TBI851971:TBI851972 TLE851971:TLE851972 TVA851971:TVA851972 UEW851971:UEW851972 UOS851971:UOS851972 UYO851971:UYO851972 VIK851971:VIK851972 VSG851971:VSG851972 WCC851971:WCC851972 WLY851971:WLY851972 WVU851971:WVU851972 M917507:M917508 JI917507:JI917508 TE917507:TE917508 ADA917507:ADA917508 AMW917507:AMW917508 AWS917507:AWS917508 BGO917507:BGO917508 BQK917507:BQK917508 CAG917507:CAG917508 CKC917507:CKC917508 CTY917507:CTY917508 DDU917507:DDU917508 DNQ917507:DNQ917508 DXM917507:DXM917508 EHI917507:EHI917508 ERE917507:ERE917508 FBA917507:FBA917508 FKW917507:FKW917508 FUS917507:FUS917508 GEO917507:GEO917508 GOK917507:GOK917508 GYG917507:GYG917508 HIC917507:HIC917508 HRY917507:HRY917508 IBU917507:IBU917508 ILQ917507:ILQ917508 IVM917507:IVM917508 JFI917507:JFI917508 JPE917507:JPE917508 JZA917507:JZA917508 KIW917507:KIW917508 KSS917507:KSS917508 LCO917507:LCO917508 LMK917507:LMK917508 LWG917507:LWG917508 MGC917507:MGC917508 MPY917507:MPY917508 MZU917507:MZU917508 NJQ917507:NJQ917508 NTM917507:NTM917508 ODI917507:ODI917508 ONE917507:ONE917508 OXA917507:OXA917508 PGW917507:PGW917508 PQS917507:PQS917508 QAO917507:QAO917508 QKK917507:QKK917508 QUG917507:QUG917508 REC917507:REC917508 RNY917507:RNY917508 RXU917507:RXU917508 SHQ917507:SHQ917508 SRM917507:SRM917508 TBI917507:TBI917508 TLE917507:TLE917508 TVA917507:TVA917508 UEW917507:UEW917508 UOS917507:UOS917508 UYO917507:UYO917508 VIK917507:VIK917508 VSG917507:VSG917508 WCC917507:WCC917508 WLY917507:WLY917508 WVU917507:WVU917508 M983043:M983044 JI983043:JI983044 TE983043:TE983044 ADA983043:ADA983044 AMW983043:AMW983044 AWS983043:AWS983044 BGO983043:BGO983044 BQK983043:BQK983044 CAG983043:CAG983044 CKC983043:CKC983044 CTY983043:CTY983044 DDU983043:DDU983044 DNQ983043:DNQ983044 DXM983043:DXM983044 EHI983043:EHI983044 ERE983043:ERE983044 FBA983043:FBA983044 FKW983043:FKW983044 FUS983043:FUS983044 GEO983043:GEO983044 GOK983043:GOK983044 GYG983043:GYG983044 HIC983043:HIC983044 HRY983043:HRY983044 IBU983043:IBU983044 ILQ983043:ILQ983044 IVM983043:IVM983044 JFI983043:JFI983044 JPE983043:JPE983044 JZA983043:JZA983044 KIW983043:KIW983044 KSS983043:KSS983044 LCO983043:LCO983044 LMK983043:LMK983044 LWG983043:LWG983044 MGC983043:MGC983044 MPY983043:MPY983044 MZU983043:MZU983044 NJQ983043:NJQ983044 NTM983043:NTM983044 ODI983043:ODI983044 ONE983043:ONE983044 OXA983043:OXA983044 PGW983043:PGW983044 PQS983043:PQS983044 QAO983043:QAO983044 QKK983043:QKK983044 QUG983043:QUG983044 REC983043:REC983044 RNY983043:RNY983044 RXU983043:RXU983044 SHQ983043:SHQ983044 SRM983043:SRM983044 TBI983043:TBI983044 TLE983043:TLE983044 TVA983043:TVA983044 UEW983043:UEW983044 UOS983043:UOS983044 UYO983043:UYO983044 VIK983043:VIK983044 VSG983043:VSG983044 WCC983043:WCC983044 WLY983043:WLY983044" xr:uid="{9FA0AD9B-5831-4EAB-9E9A-FB181BE67632}">
      <formula1>"-3,-2,-1,0,1,2,3,4"</formula1>
    </dataValidation>
    <dataValidation type="list" allowBlank="1" showInputMessage="1" showErrorMessage="1" sqref="M5 JI5 TE5 ADA5 AMW5 AWS5 BGO5 BQK5 CAG5 CKC5 CTY5 DDU5 DNQ5 DXM5 EHI5 ERE5 FBA5 FKW5 FUS5 GEO5 GOK5 GYG5 HIC5 HRY5 IBU5 ILQ5 IVM5 JFI5 JPE5 JZA5 KIW5 KSS5 LCO5 LMK5 LWG5 MGC5 MPY5 MZU5 NJQ5 NTM5 ODI5 ONE5 OXA5 PGW5 PQS5 QAO5 QKK5 QUG5 REC5 RNY5 RXU5 SHQ5 SRM5 TBI5 TLE5 TVA5 UEW5 UOS5 UYO5 VIK5 VSG5 WCC5 WLY5 WVU5 M65541 JI65541 TE65541 ADA65541 AMW65541 AWS65541 BGO65541 BQK65541 CAG65541 CKC65541 CTY65541 DDU65541 DNQ65541 DXM65541 EHI65541 ERE65541 FBA65541 FKW65541 FUS65541 GEO65541 GOK65541 GYG65541 HIC65541 HRY65541 IBU65541 ILQ65541 IVM65541 JFI65541 JPE65541 JZA65541 KIW65541 KSS65541 LCO65541 LMK65541 LWG65541 MGC65541 MPY65541 MZU65541 NJQ65541 NTM65541 ODI65541 ONE65541 OXA65541 PGW65541 PQS65541 QAO65541 QKK65541 QUG65541 REC65541 RNY65541 RXU65541 SHQ65541 SRM65541 TBI65541 TLE65541 TVA65541 UEW65541 UOS65541 UYO65541 VIK65541 VSG65541 WCC65541 WLY65541 WVU65541 M131077 JI131077 TE131077 ADA131077 AMW131077 AWS131077 BGO131077 BQK131077 CAG131077 CKC131077 CTY131077 DDU131077 DNQ131077 DXM131077 EHI131077 ERE131077 FBA131077 FKW131077 FUS131077 GEO131077 GOK131077 GYG131077 HIC131077 HRY131077 IBU131077 ILQ131077 IVM131077 JFI131077 JPE131077 JZA131077 KIW131077 KSS131077 LCO131077 LMK131077 LWG131077 MGC131077 MPY131077 MZU131077 NJQ131077 NTM131077 ODI131077 ONE131077 OXA131077 PGW131077 PQS131077 QAO131077 QKK131077 QUG131077 REC131077 RNY131077 RXU131077 SHQ131077 SRM131077 TBI131077 TLE131077 TVA131077 UEW131077 UOS131077 UYO131077 VIK131077 VSG131077 WCC131077 WLY131077 WVU131077 M196613 JI196613 TE196613 ADA196613 AMW196613 AWS196613 BGO196613 BQK196613 CAG196613 CKC196613 CTY196613 DDU196613 DNQ196613 DXM196613 EHI196613 ERE196613 FBA196613 FKW196613 FUS196613 GEO196613 GOK196613 GYG196613 HIC196613 HRY196613 IBU196613 ILQ196613 IVM196613 JFI196613 JPE196613 JZA196613 KIW196613 KSS196613 LCO196613 LMK196613 LWG196613 MGC196613 MPY196613 MZU196613 NJQ196613 NTM196613 ODI196613 ONE196613 OXA196613 PGW196613 PQS196613 QAO196613 QKK196613 QUG196613 REC196613 RNY196613 RXU196613 SHQ196613 SRM196613 TBI196613 TLE196613 TVA196613 UEW196613 UOS196613 UYO196613 VIK196613 VSG196613 WCC196613 WLY196613 WVU196613 M262149 JI262149 TE262149 ADA262149 AMW262149 AWS262149 BGO262149 BQK262149 CAG262149 CKC262149 CTY262149 DDU262149 DNQ262149 DXM262149 EHI262149 ERE262149 FBA262149 FKW262149 FUS262149 GEO262149 GOK262149 GYG262149 HIC262149 HRY262149 IBU262149 ILQ262149 IVM262149 JFI262149 JPE262149 JZA262149 KIW262149 KSS262149 LCO262149 LMK262149 LWG262149 MGC262149 MPY262149 MZU262149 NJQ262149 NTM262149 ODI262149 ONE262149 OXA262149 PGW262149 PQS262149 QAO262149 QKK262149 QUG262149 REC262149 RNY262149 RXU262149 SHQ262149 SRM262149 TBI262149 TLE262149 TVA262149 UEW262149 UOS262149 UYO262149 VIK262149 VSG262149 WCC262149 WLY262149 WVU262149 M327685 JI327685 TE327685 ADA327685 AMW327685 AWS327685 BGO327685 BQK327685 CAG327685 CKC327685 CTY327685 DDU327685 DNQ327685 DXM327685 EHI327685 ERE327685 FBA327685 FKW327685 FUS327685 GEO327685 GOK327685 GYG327685 HIC327685 HRY327685 IBU327685 ILQ327685 IVM327685 JFI327685 JPE327685 JZA327685 KIW327685 KSS327685 LCO327685 LMK327685 LWG327685 MGC327685 MPY327685 MZU327685 NJQ327685 NTM327685 ODI327685 ONE327685 OXA327685 PGW327685 PQS327685 QAO327685 QKK327685 QUG327685 REC327685 RNY327685 RXU327685 SHQ327685 SRM327685 TBI327685 TLE327685 TVA327685 UEW327685 UOS327685 UYO327685 VIK327685 VSG327685 WCC327685 WLY327685 WVU327685 M393221 JI393221 TE393221 ADA393221 AMW393221 AWS393221 BGO393221 BQK393221 CAG393221 CKC393221 CTY393221 DDU393221 DNQ393221 DXM393221 EHI393221 ERE393221 FBA393221 FKW393221 FUS393221 GEO393221 GOK393221 GYG393221 HIC393221 HRY393221 IBU393221 ILQ393221 IVM393221 JFI393221 JPE393221 JZA393221 KIW393221 KSS393221 LCO393221 LMK393221 LWG393221 MGC393221 MPY393221 MZU393221 NJQ393221 NTM393221 ODI393221 ONE393221 OXA393221 PGW393221 PQS393221 QAO393221 QKK393221 QUG393221 REC393221 RNY393221 RXU393221 SHQ393221 SRM393221 TBI393221 TLE393221 TVA393221 UEW393221 UOS393221 UYO393221 VIK393221 VSG393221 WCC393221 WLY393221 WVU393221 M458757 JI458757 TE458757 ADA458757 AMW458757 AWS458757 BGO458757 BQK458757 CAG458757 CKC458757 CTY458757 DDU458757 DNQ458757 DXM458757 EHI458757 ERE458757 FBA458757 FKW458757 FUS458757 GEO458757 GOK458757 GYG458757 HIC458757 HRY458757 IBU458757 ILQ458757 IVM458757 JFI458757 JPE458757 JZA458757 KIW458757 KSS458757 LCO458757 LMK458757 LWG458757 MGC458757 MPY458757 MZU458757 NJQ458757 NTM458757 ODI458757 ONE458757 OXA458757 PGW458757 PQS458757 QAO458757 QKK458757 QUG458757 REC458757 RNY458757 RXU458757 SHQ458757 SRM458757 TBI458757 TLE458757 TVA458757 UEW458757 UOS458757 UYO458757 VIK458757 VSG458757 WCC458757 WLY458757 WVU458757 M524293 JI524293 TE524293 ADA524293 AMW524293 AWS524293 BGO524293 BQK524293 CAG524293 CKC524293 CTY524293 DDU524293 DNQ524293 DXM524293 EHI524293 ERE524293 FBA524293 FKW524293 FUS524293 GEO524293 GOK524293 GYG524293 HIC524293 HRY524293 IBU524293 ILQ524293 IVM524293 JFI524293 JPE524293 JZA524293 KIW524293 KSS524293 LCO524293 LMK524293 LWG524293 MGC524293 MPY524293 MZU524293 NJQ524293 NTM524293 ODI524293 ONE524293 OXA524293 PGW524293 PQS524293 QAO524293 QKK524293 QUG524293 REC524293 RNY524293 RXU524293 SHQ524293 SRM524293 TBI524293 TLE524293 TVA524293 UEW524293 UOS524293 UYO524293 VIK524293 VSG524293 WCC524293 WLY524293 WVU524293 M589829 JI589829 TE589829 ADA589829 AMW589829 AWS589829 BGO589829 BQK589829 CAG589829 CKC589829 CTY589829 DDU589829 DNQ589829 DXM589829 EHI589829 ERE589829 FBA589829 FKW589829 FUS589829 GEO589829 GOK589829 GYG589829 HIC589829 HRY589829 IBU589829 ILQ589829 IVM589829 JFI589829 JPE589829 JZA589829 KIW589829 KSS589829 LCO589829 LMK589829 LWG589829 MGC589829 MPY589829 MZU589829 NJQ589829 NTM589829 ODI589829 ONE589829 OXA589829 PGW589829 PQS589829 QAO589829 QKK589829 QUG589829 REC589829 RNY589829 RXU589829 SHQ589829 SRM589829 TBI589829 TLE589829 TVA589829 UEW589829 UOS589829 UYO589829 VIK589829 VSG589829 WCC589829 WLY589829 WVU589829 M655365 JI655365 TE655365 ADA655365 AMW655365 AWS655365 BGO655365 BQK655365 CAG655365 CKC655365 CTY655365 DDU655365 DNQ655365 DXM655365 EHI655365 ERE655365 FBA655365 FKW655365 FUS655365 GEO655365 GOK655365 GYG655365 HIC655365 HRY655365 IBU655365 ILQ655365 IVM655365 JFI655365 JPE655365 JZA655365 KIW655365 KSS655365 LCO655365 LMK655365 LWG655365 MGC655365 MPY655365 MZU655365 NJQ655365 NTM655365 ODI655365 ONE655365 OXA655365 PGW655365 PQS655365 QAO655365 QKK655365 QUG655365 REC655365 RNY655365 RXU655365 SHQ655365 SRM655365 TBI655365 TLE655365 TVA655365 UEW655365 UOS655365 UYO655365 VIK655365 VSG655365 WCC655365 WLY655365 WVU655365 M720901 JI720901 TE720901 ADA720901 AMW720901 AWS720901 BGO720901 BQK720901 CAG720901 CKC720901 CTY720901 DDU720901 DNQ720901 DXM720901 EHI720901 ERE720901 FBA720901 FKW720901 FUS720901 GEO720901 GOK720901 GYG720901 HIC720901 HRY720901 IBU720901 ILQ720901 IVM720901 JFI720901 JPE720901 JZA720901 KIW720901 KSS720901 LCO720901 LMK720901 LWG720901 MGC720901 MPY720901 MZU720901 NJQ720901 NTM720901 ODI720901 ONE720901 OXA720901 PGW720901 PQS720901 QAO720901 QKK720901 QUG720901 REC720901 RNY720901 RXU720901 SHQ720901 SRM720901 TBI720901 TLE720901 TVA720901 UEW720901 UOS720901 UYO720901 VIK720901 VSG720901 WCC720901 WLY720901 WVU720901 M786437 JI786437 TE786437 ADA786437 AMW786437 AWS786437 BGO786437 BQK786437 CAG786437 CKC786437 CTY786437 DDU786437 DNQ786437 DXM786437 EHI786437 ERE786437 FBA786437 FKW786437 FUS786437 GEO786437 GOK786437 GYG786437 HIC786437 HRY786437 IBU786437 ILQ786437 IVM786437 JFI786437 JPE786437 JZA786437 KIW786437 KSS786437 LCO786437 LMK786437 LWG786437 MGC786437 MPY786437 MZU786437 NJQ786437 NTM786437 ODI786437 ONE786437 OXA786437 PGW786437 PQS786437 QAO786437 QKK786437 QUG786437 REC786437 RNY786437 RXU786437 SHQ786437 SRM786437 TBI786437 TLE786437 TVA786437 UEW786437 UOS786437 UYO786437 VIK786437 VSG786437 WCC786437 WLY786437 WVU786437 M851973 JI851973 TE851973 ADA851973 AMW851973 AWS851973 BGO851973 BQK851973 CAG851973 CKC851973 CTY851973 DDU851973 DNQ851973 DXM851973 EHI851973 ERE851973 FBA851973 FKW851973 FUS851973 GEO851973 GOK851973 GYG851973 HIC851973 HRY851973 IBU851973 ILQ851973 IVM851973 JFI851973 JPE851973 JZA851973 KIW851973 KSS851973 LCO851973 LMK851973 LWG851973 MGC851973 MPY851973 MZU851973 NJQ851973 NTM851973 ODI851973 ONE851973 OXA851973 PGW851973 PQS851973 QAO851973 QKK851973 QUG851973 REC851973 RNY851973 RXU851973 SHQ851973 SRM851973 TBI851973 TLE851973 TVA851973 UEW851973 UOS851973 UYO851973 VIK851973 VSG851973 WCC851973 WLY851973 WVU851973 M917509 JI917509 TE917509 ADA917509 AMW917509 AWS917509 BGO917509 BQK917509 CAG917509 CKC917509 CTY917509 DDU917509 DNQ917509 DXM917509 EHI917509 ERE917509 FBA917509 FKW917509 FUS917509 GEO917509 GOK917509 GYG917509 HIC917509 HRY917509 IBU917509 ILQ917509 IVM917509 JFI917509 JPE917509 JZA917509 KIW917509 KSS917509 LCO917509 LMK917509 LWG917509 MGC917509 MPY917509 MZU917509 NJQ917509 NTM917509 ODI917509 ONE917509 OXA917509 PGW917509 PQS917509 QAO917509 QKK917509 QUG917509 REC917509 RNY917509 RXU917509 SHQ917509 SRM917509 TBI917509 TLE917509 TVA917509 UEW917509 UOS917509 UYO917509 VIK917509 VSG917509 WCC917509 WLY917509 WVU917509 M983045 JI983045 TE983045 ADA983045 AMW983045 AWS983045 BGO983045 BQK983045 CAG983045 CKC983045 CTY983045 DDU983045 DNQ983045 DXM983045 EHI983045 ERE983045 FBA983045 FKW983045 FUS983045 GEO983045 GOK983045 GYG983045 HIC983045 HRY983045 IBU983045 ILQ983045 IVM983045 JFI983045 JPE983045 JZA983045 KIW983045 KSS983045 LCO983045 LMK983045 LWG983045 MGC983045 MPY983045 MZU983045 NJQ983045 NTM983045 ODI983045 ONE983045 OXA983045 PGW983045 PQS983045 QAO983045 QKK983045 QUG983045 REC983045 RNY983045 RXU983045 SHQ983045 SRM983045 TBI983045 TLE983045 TVA983045 UEW983045 UOS983045 UYO983045 VIK983045 VSG983045 WCC983045 WLY983045 WVU983045" xr:uid="{39C10084-103A-40A3-BD15-7907C1236A14}">
      <formula1>"Y,N"</formula1>
    </dataValidation>
    <dataValidation type="list" allowBlank="1" showInputMessage="1" showErrorMessage="1" promptTitle="Select " prompt="from drop-down list" sqref="M3" xr:uid="{55920D9C-9590-4B44-9982-5E4C064F9EE4}">
      <formula1>"-3,-2,-1,0,1,2,3,4"</formula1>
    </dataValidation>
    <dataValidation type="list" allowBlank="1" showInputMessage="1" promptTitle="Select" prompt="from drop-down list" sqref="M4" xr:uid="{DFE5E0EC-8EC6-4B74-B9A9-0413E6FA67FD}">
      <formula1>"-3,-2,-1,0,1,2,3,4"</formula1>
    </dataValidation>
  </dataValidations>
  <pageMargins left="0.7" right="0.7" top="0.75" bottom="0.75" header="0.3" footer="0.3"/>
  <pageSetup orientation="portrait" r:id="rId1"/>
  <legacyDrawing r:id="rId2"/>
  <tableParts count="1">
    <tablePart r:id="rId3"/>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98CD23-1518-480B-B1D6-E80BF142B4E3}">
  <dimension ref="A1:AP7"/>
  <sheetViews>
    <sheetView showGridLines="0" workbookViewId="0">
      <selection activeCell="W4" sqref="W4"/>
    </sheetView>
  </sheetViews>
  <sheetFormatPr defaultColWidth="2.88671875" defaultRowHeight="20.25" customHeight="1" x14ac:dyDescent="0.2"/>
  <cols>
    <col min="1" max="15" width="2.88671875" style="81"/>
    <col min="16" max="16" width="2.6640625" style="81" customWidth="1"/>
    <col min="17" max="18" width="2.88671875" style="81"/>
    <col min="19" max="19" width="2.6640625" style="81" customWidth="1"/>
    <col min="20" max="38" width="2.88671875" style="81"/>
    <col min="39" max="39" width="4.21875" style="81" customWidth="1"/>
    <col min="40" max="16384" width="2.88671875" style="81"/>
  </cols>
  <sheetData>
    <row r="1" spans="1:42" ht="20.25" customHeight="1" x14ac:dyDescent="0.2">
      <c r="A1" s="93"/>
      <c r="B1" s="92"/>
      <c r="C1" s="92"/>
      <c r="D1" s="92"/>
      <c r="E1" s="92"/>
      <c r="F1" s="92"/>
      <c r="G1" s="92"/>
      <c r="H1" s="92"/>
      <c r="I1" s="92"/>
      <c r="J1" s="92"/>
      <c r="K1" s="92"/>
      <c r="L1" s="92"/>
      <c r="M1" s="92"/>
      <c r="N1" s="92"/>
      <c r="O1" s="92"/>
      <c r="P1" s="92"/>
      <c r="Q1" s="92"/>
      <c r="R1" s="92"/>
      <c r="S1" s="92"/>
      <c r="T1" s="92"/>
      <c r="U1" s="92"/>
      <c r="V1" s="92"/>
      <c r="W1" s="92"/>
      <c r="X1" s="92"/>
      <c r="Y1" s="92"/>
      <c r="Z1" s="92"/>
      <c r="AA1" s="92"/>
      <c r="AB1" s="92"/>
      <c r="AC1" s="92"/>
      <c r="AD1" s="92"/>
      <c r="AE1" s="92"/>
      <c r="AF1" s="92"/>
      <c r="AG1" s="92"/>
      <c r="AH1" s="92"/>
      <c r="AI1" s="92"/>
      <c r="AJ1" s="92"/>
      <c r="AK1" s="92"/>
      <c r="AL1" s="92"/>
      <c r="AM1" s="92"/>
      <c r="AN1" s="91"/>
      <c r="AO1" s="85"/>
      <c r="AP1" s="83"/>
    </row>
    <row r="2" spans="1:42" ht="35.25" customHeight="1" x14ac:dyDescent="0.2">
      <c r="A2" s="90"/>
      <c r="B2" s="196" t="s">
        <v>2464</v>
      </c>
      <c r="C2" s="186"/>
      <c r="D2" s="186"/>
      <c r="E2" s="186"/>
      <c r="F2" s="186"/>
      <c r="G2" s="186"/>
      <c r="H2" s="186"/>
      <c r="I2" s="186"/>
      <c r="J2" s="186"/>
      <c r="K2" s="186"/>
      <c r="L2" s="186"/>
      <c r="M2" s="187"/>
      <c r="N2" s="186"/>
      <c r="O2" s="186"/>
      <c r="P2" s="186"/>
      <c r="Q2" s="186"/>
      <c r="R2" s="186"/>
      <c r="S2" s="187"/>
      <c r="T2" s="186"/>
      <c r="U2" s="186"/>
      <c r="V2" s="186"/>
      <c r="W2" s="186"/>
      <c r="X2" s="186"/>
      <c r="Y2" s="186"/>
      <c r="Z2" s="186"/>
      <c r="AA2" s="186"/>
      <c r="AB2" s="186"/>
      <c r="AC2" s="186"/>
      <c r="AD2" s="186"/>
      <c r="AE2" s="186"/>
      <c r="AF2" s="186"/>
      <c r="AG2" s="186"/>
      <c r="AH2" s="186"/>
      <c r="AI2" s="186"/>
      <c r="AJ2" s="186"/>
      <c r="AK2" s="186"/>
      <c r="AL2" s="186"/>
      <c r="AM2" s="188"/>
      <c r="AN2" s="89"/>
      <c r="AO2" s="85"/>
      <c r="AP2" s="83"/>
    </row>
    <row r="3" spans="1:42" ht="37.5" customHeight="1" x14ac:dyDescent="0.2">
      <c r="A3" s="90"/>
      <c r="B3" s="189" t="s">
        <v>2070</v>
      </c>
      <c r="C3" s="190"/>
      <c r="D3" s="190"/>
      <c r="E3" s="190"/>
      <c r="F3" s="190"/>
      <c r="G3" s="190"/>
      <c r="H3" s="190"/>
      <c r="I3" s="190"/>
      <c r="J3" s="190"/>
      <c r="K3" s="190"/>
      <c r="L3" s="190"/>
      <c r="M3" s="190"/>
      <c r="N3" s="190"/>
      <c r="O3" s="190"/>
      <c r="P3" s="190"/>
      <c r="Q3" s="190"/>
      <c r="R3" s="190"/>
      <c r="S3" s="190"/>
      <c r="T3" s="190"/>
      <c r="U3" s="190"/>
      <c r="V3" s="190"/>
      <c r="W3" s="190"/>
      <c r="X3" s="190"/>
      <c r="Y3" s="190"/>
      <c r="Z3" s="190"/>
      <c r="AA3" s="190"/>
      <c r="AB3" s="190"/>
      <c r="AC3" s="190"/>
      <c r="AD3" s="190"/>
      <c r="AE3" s="190"/>
      <c r="AF3" s="190"/>
      <c r="AG3" s="190"/>
      <c r="AH3" s="190"/>
      <c r="AI3" s="190"/>
      <c r="AJ3" s="190"/>
      <c r="AK3" s="190"/>
      <c r="AL3" s="190"/>
      <c r="AM3" s="191"/>
      <c r="AN3" s="89"/>
      <c r="AO3" s="85"/>
      <c r="AP3" s="83"/>
    </row>
    <row r="4" spans="1:42" ht="20.25" customHeight="1" x14ac:dyDescent="0.2">
      <c r="A4" s="90"/>
      <c r="B4" s="192" t="s">
        <v>2069</v>
      </c>
      <c r="C4" s="193"/>
      <c r="D4" s="193"/>
      <c r="F4" s="193"/>
      <c r="G4" s="193"/>
      <c r="H4" s="193"/>
      <c r="I4" s="193"/>
      <c r="J4" s="193"/>
      <c r="K4" s="193"/>
      <c r="L4" s="193"/>
      <c r="M4" s="193"/>
      <c r="N4" s="193"/>
      <c r="O4" s="193"/>
      <c r="P4" s="193"/>
      <c r="Q4" s="193"/>
      <c r="R4" s="193"/>
      <c r="S4" s="193"/>
      <c r="T4" s="193"/>
      <c r="U4" s="193"/>
      <c r="V4" s="193"/>
      <c r="W4" s="194" t="s">
        <v>2068</v>
      </c>
      <c r="X4" s="193"/>
      <c r="Y4" s="193"/>
      <c r="Z4" s="193"/>
      <c r="AA4" s="193"/>
      <c r="AB4" s="193"/>
      <c r="AC4" s="193"/>
      <c r="AD4" s="193"/>
      <c r="AE4" s="193"/>
      <c r="AF4" s="193"/>
      <c r="AG4" s="193"/>
      <c r="AH4" s="193"/>
      <c r="AI4" s="193"/>
      <c r="AJ4" s="193"/>
      <c r="AK4" s="193"/>
      <c r="AL4" s="193"/>
      <c r="AM4" s="195"/>
      <c r="AN4" s="89"/>
      <c r="AO4" s="85"/>
      <c r="AP4" s="83"/>
    </row>
    <row r="5" spans="1:42" ht="20.25" customHeight="1" x14ac:dyDescent="0.2">
      <c r="A5" s="88"/>
      <c r="B5" s="87"/>
      <c r="C5" s="87"/>
      <c r="D5" s="87"/>
      <c r="E5" s="87"/>
      <c r="F5" s="87"/>
      <c r="G5" s="87"/>
      <c r="H5" s="87"/>
      <c r="I5" s="87"/>
      <c r="J5" s="87"/>
      <c r="K5" s="87"/>
      <c r="L5" s="87"/>
      <c r="M5" s="87"/>
      <c r="N5" s="87"/>
      <c r="O5" s="87"/>
      <c r="P5" s="87"/>
      <c r="Q5" s="87"/>
      <c r="R5" s="87"/>
      <c r="S5" s="87"/>
      <c r="T5" s="87"/>
      <c r="U5" s="87"/>
      <c r="V5" s="87"/>
      <c r="W5" s="87"/>
      <c r="X5" s="87"/>
      <c r="Y5" s="87"/>
      <c r="Z5" s="87"/>
      <c r="AA5" s="87"/>
      <c r="AB5" s="87"/>
      <c r="AC5" s="87"/>
      <c r="AD5" s="87"/>
      <c r="AE5" s="87"/>
      <c r="AF5" s="87"/>
      <c r="AG5" s="87"/>
      <c r="AH5" s="87"/>
      <c r="AI5" s="87"/>
      <c r="AJ5" s="87"/>
      <c r="AK5" s="87"/>
      <c r="AL5" s="87"/>
      <c r="AM5" s="87"/>
      <c r="AN5" s="86"/>
      <c r="AO5" s="85"/>
      <c r="AP5" s="83"/>
    </row>
    <row r="6" spans="1:42" ht="20.25" customHeight="1" x14ac:dyDescent="0.2">
      <c r="A6" s="183"/>
      <c r="B6" s="184"/>
      <c r="C6" s="184"/>
      <c r="D6" s="184"/>
      <c r="E6" s="184"/>
      <c r="F6" s="184"/>
      <c r="G6" s="184"/>
      <c r="H6" s="184"/>
      <c r="I6" s="184"/>
      <c r="J6" s="184"/>
      <c r="K6" s="185"/>
      <c r="L6" s="185"/>
      <c r="M6" s="185"/>
      <c r="N6" s="185" t="s">
        <v>2067</v>
      </c>
      <c r="O6" s="185"/>
      <c r="P6" s="185"/>
      <c r="Q6" s="185"/>
      <c r="R6" s="185"/>
      <c r="S6" s="185"/>
      <c r="T6" s="185"/>
      <c r="U6" s="185"/>
      <c r="V6" s="185"/>
      <c r="W6" s="185"/>
      <c r="X6" s="185"/>
      <c r="Y6" s="185"/>
      <c r="Z6" s="185"/>
      <c r="AA6" s="184"/>
      <c r="AB6" s="184"/>
      <c r="AC6" s="184"/>
      <c r="AD6" s="184"/>
      <c r="AE6" s="184"/>
      <c r="AF6" s="184"/>
      <c r="AG6" s="184"/>
      <c r="AH6" s="184"/>
      <c r="AI6" s="184"/>
      <c r="AJ6" s="184"/>
      <c r="AK6" s="184"/>
      <c r="AL6" s="184"/>
      <c r="AM6" s="184"/>
      <c r="AN6" s="184"/>
      <c r="AO6" s="84"/>
      <c r="AP6" s="83"/>
    </row>
    <row r="7" spans="1:42" ht="27" x14ac:dyDescent="0.2">
      <c r="A7" s="180"/>
      <c r="B7" s="181"/>
      <c r="C7" s="181"/>
      <c r="D7" s="181"/>
      <c r="E7" s="181"/>
      <c r="F7" s="181"/>
      <c r="G7" s="181"/>
      <c r="H7" s="181"/>
      <c r="I7" s="181"/>
      <c r="J7" s="181"/>
      <c r="K7" s="181"/>
      <c r="L7" s="181"/>
      <c r="M7" s="181"/>
      <c r="N7" s="181"/>
      <c r="O7" s="181"/>
      <c r="P7" s="181"/>
      <c r="Q7" s="181"/>
      <c r="R7" s="181"/>
      <c r="S7" s="182" t="s">
        <v>2066</v>
      </c>
      <c r="T7" s="182"/>
      <c r="U7" s="182"/>
      <c r="V7" s="181"/>
      <c r="W7" s="181"/>
      <c r="X7" s="181"/>
      <c r="Y7" s="181"/>
      <c r="Z7" s="181"/>
      <c r="AA7" s="181"/>
      <c r="AB7" s="181"/>
      <c r="AC7" s="181"/>
      <c r="AD7" s="181"/>
      <c r="AE7" s="181"/>
      <c r="AF7" s="181"/>
      <c r="AG7" s="181"/>
      <c r="AH7" s="181"/>
      <c r="AI7" s="181"/>
      <c r="AJ7" s="181"/>
      <c r="AK7" s="181"/>
      <c r="AL7" s="181"/>
      <c r="AM7" s="181"/>
      <c r="AN7" s="181"/>
      <c r="AO7" s="181"/>
      <c r="AP7" s="82"/>
    </row>
  </sheetData>
  <hyperlinks>
    <hyperlink ref="W4" r:id="rId1" xr:uid="{4296B5CD-11BC-485F-AD25-7FD99571FC09}"/>
    <hyperlink ref="B2" r:id="rId2" display="  Original map made by Alfons H. and used with permission  |  Source: " xr:uid="{B52BB88F-32F1-4155-9714-9C49429DA16D}"/>
  </hyperlinks>
  <pageMargins left="0.7" right="0.7" top="0.75" bottom="0.75" header="0.3" footer="0.3"/>
  <pageSetup paperSize="9" orientation="portrait" r:id="rId3"/>
  <drawing r:id="rId4"/>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5F7F89-BE0E-49A2-A6DD-89A457BFB87F}">
  <dimension ref="A1:CL49"/>
  <sheetViews>
    <sheetView showRowColHeaders="0" topLeftCell="Z16" zoomScaleNormal="100" workbookViewId="0">
      <selection activeCell="BQ41" sqref="BQ41"/>
    </sheetView>
  </sheetViews>
  <sheetFormatPr defaultColWidth="1.88671875" defaultRowHeight="13.5" customHeight="1" x14ac:dyDescent="0.2"/>
  <cols>
    <col min="1" max="1" width="2" style="81" customWidth="1"/>
    <col min="2" max="2" width="1.88671875" style="81"/>
    <col min="3" max="3" width="2.109375" style="81" customWidth="1"/>
    <col min="4" max="4" width="1.77734375" style="81" customWidth="1"/>
    <col min="5" max="6" width="2.109375" style="81" customWidth="1"/>
    <col min="7" max="8" width="2" style="81" customWidth="1"/>
    <col min="9" max="9" width="1.77734375" style="81" customWidth="1"/>
    <col min="10" max="10" width="2.109375" style="81" customWidth="1"/>
    <col min="11" max="11" width="1.88671875" style="81"/>
    <col min="12" max="12" width="2.109375" style="81" customWidth="1"/>
    <col min="13" max="14" width="2" style="81" customWidth="1"/>
    <col min="15" max="15" width="1.88671875" style="81"/>
    <col min="16" max="16" width="2.109375" style="81" customWidth="1"/>
    <col min="17" max="17" width="1.88671875" style="81"/>
    <col min="18" max="18" width="2.109375" style="81" customWidth="1"/>
    <col min="19" max="19" width="1.77734375" style="81" customWidth="1"/>
    <col min="20" max="20" width="2.109375" style="81" customWidth="1"/>
    <col min="21" max="21" width="1.88671875" style="81"/>
    <col min="22" max="22" width="2" style="81" customWidth="1"/>
    <col min="23" max="23" width="2.109375" style="81" customWidth="1"/>
    <col min="24" max="24" width="1.88671875" style="81"/>
    <col min="25" max="26" width="2.109375" style="81" customWidth="1"/>
    <col min="27" max="29" width="1.88671875" style="81"/>
    <col min="30" max="30" width="2.109375" style="81" customWidth="1"/>
    <col min="31" max="31" width="1.77734375" style="81" customWidth="1"/>
    <col min="32" max="32" width="2.21875" style="81" customWidth="1"/>
    <col min="33" max="33" width="2" style="81" customWidth="1"/>
    <col min="34" max="34" width="1.88671875" style="81"/>
    <col min="35" max="35" width="2.109375" style="81" customWidth="1"/>
    <col min="36" max="37" width="1.88671875" style="81"/>
    <col min="38" max="38" width="2.109375" style="81" customWidth="1"/>
    <col min="39" max="39" width="1.88671875" style="81"/>
    <col min="40" max="40" width="2.109375" style="81" customWidth="1"/>
    <col min="41" max="41" width="1.88671875" style="81"/>
    <col min="42" max="44" width="2" style="81" customWidth="1"/>
    <col min="45" max="45" width="1.88671875" style="81"/>
    <col min="46" max="46" width="2.109375" style="81" customWidth="1"/>
    <col min="47" max="47" width="1.88671875" style="81"/>
    <col min="48" max="48" width="2" style="81" customWidth="1"/>
    <col min="49" max="49" width="2.109375" style="81" customWidth="1"/>
    <col min="50" max="50" width="1.88671875" style="81"/>
    <col min="51" max="51" width="2.109375" style="81" customWidth="1"/>
    <col min="52" max="52" width="2" style="81" customWidth="1"/>
    <col min="53" max="54" width="1.88671875" style="81"/>
    <col min="55" max="55" width="2.109375" style="81" customWidth="1"/>
    <col min="56" max="56" width="1.88671875" style="81"/>
    <col min="57" max="57" width="2.109375" style="81" customWidth="1"/>
    <col min="58" max="58" width="1.88671875" style="81"/>
    <col min="59" max="62" width="2" style="81" customWidth="1"/>
    <col min="63" max="63" width="2.109375" style="81" customWidth="1"/>
    <col min="64" max="64" width="2" style="81" customWidth="1"/>
    <col min="65" max="65" width="1.88671875" style="81"/>
    <col min="66" max="67" width="2" style="81" customWidth="1"/>
    <col min="68" max="68" width="1.88671875" style="81"/>
    <col min="69" max="69" width="2" style="81" customWidth="1"/>
    <col min="70" max="70" width="1.88671875" style="81"/>
    <col min="71" max="71" width="2" style="81" customWidth="1"/>
    <col min="72" max="73" width="2.109375" style="81" customWidth="1"/>
    <col min="74" max="89" width="1.88671875" style="81"/>
    <col min="90" max="90" width="3" style="81" customWidth="1"/>
    <col min="91" max="16384" width="1.88671875" style="81"/>
  </cols>
  <sheetData>
    <row r="1" spans="1:90" ht="14.25" customHeight="1" x14ac:dyDescent="0.2">
      <c r="A1" s="95"/>
      <c r="B1" s="95"/>
      <c r="C1" s="95"/>
      <c r="D1" s="95"/>
      <c r="E1" s="95"/>
      <c r="F1" s="95"/>
      <c r="G1" s="95"/>
      <c r="H1" s="95"/>
      <c r="I1" s="95"/>
      <c r="J1" s="95"/>
      <c r="K1" s="95"/>
      <c r="L1" s="95"/>
      <c r="M1" s="95"/>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4"/>
      <c r="BW1" s="94"/>
      <c r="BX1" s="94"/>
      <c r="BY1" s="94"/>
      <c r="BZ1" s="94"/>
      <c r="CA1" s="94"/>
      <c r="CB1" s="94"/>
      <c r="CC1" s="94"/>
      <c r="CD1" s="94"/>
      <c r="CE1" s="94"/>
      <c r="CF1" s="94"/>
      <c r="CG1" s="94"/>
      <c r="CH1" s="94"/>
      <c r="CI1" s="94"/>
      <c r="CJ1" s="94"/>
      <c r="CK1" s="94"/>
      <c r="CL1" s="94"/>
    </row>
    <row r="2" spans="1:90" ht="13.5" customHeight="1" x14ac:dyDescent="0.2">
      <c r="A2" s="95"/>
      <c r="B2" s="95"/>
      <c r="C2" s="95"/>
      <c r="D2" s="95"/>
      <c r="E2" s="95"/>
      <c r="F2" s="95"/>
      <c r="G2" s="95"/>
      <c r="H2" s="95"/>
      <c r="I2" s="95"/>
      <c r="J2" s="95"/>
      <c r="K2" s="95"/>
      <c r="L2" s="95"/>
      <c r="M2" s="95"/>
      <c r="N2" s="95"/>
      <c r="O2" s="95"/>
      <c r="P2" s="95"/>
      <c r="Q2" s="95"/>
      <c r="R2" s="95"/>
      <c r="S2" s="95"/>
      <c r="T2" s="95"/>
      <c r="U2" s="95"/>
      <c r="V2" s="95"/>
      <c r="W2" s="95"/>
      <c r="X2" s="95"/>
      <c r="Y2" s="95"/>
      <c r="Z2" s="95"/>
      <c r="AA2" s="95"/>
      <c r="AB2" s="95"/>
      <c r="AC2" s="95"/>
      <c r="AD2" s="95"/>
      <c r="AE2" s="95"/>
      <c r="AF2" s="95"/>
      <c r="AG2" s="95"/>
      <c r="AH2" s="95"/>
      <c r="AI2" s="95"/>
      <c r="AJ2" s="95"/>
      <c r="AK2" s="95"/>
      <c r="AL2" s="95"/>
      <c r="AM2" s="95"/>
      <c r="AN2" s="95"/>
      <c r="AO2" s="95"/>
      <c r="AP2" s="95"/>
      <c r="AQ2" s="95"/>
      <c r="AR2" s="95"/>
      <c r="AS2" s="95"/>
      <c r="AT2" s="95"/>
      <c r="AU2" s="95"/>
      <c r="AV2" s="95"/>
      <c r="AW2" s="95"/>
      <c r="AX2" s="95"/>
      <c r="AY2" s="95"/>
      <c r="AZ2" s="95"/>
      <c r="BA2" s="95"/>
      <c r="BB2" s="95"/>
      <c r="BC2" s="95"/>
      <c r="BD2" s="95"/>
      <c r="BE2" s="95"/>
      <c r="BF2" s="95"/>
      <c r="BG2" s="95"/>
      <c r="BH2" s="95"/>
      <c r="BI2" s="95"/>
      <c r="BJ2" s="95"/>
      <c r="BK2" s="95"/>
      <c r="BL2" s="95"/>
      <c r="BM2" s="95"/>
      <c r="BN2" s="95"/>
      <c r="BO2" s="95"/>
      <c r="BP2" s="95"/>
      <c r="BQ2" s="95"/>
      <c r="BR2" s="95"/>
      <c r="BS2" s="95"/>
      <c r="BT2" s="95"/>
      <c r="BU2" s="95"/>
      <c r="BV2" s="94"/>
      <c r="BW2" s="94"/>
      <c r="BX2" s="94"/>
      <c r="BY2" s="94"/>
      <c r="BZ2" s="94"/>
      <c r="CA2" s="94"/>
      <c r="CB2" s="94"/>
      <c r="CC2" s="94"/>
      <c r="CD2" s="94"/>
      <c r="CE2" s="94"/>
      <c r="CF2" s="94"/>
      <c r="CG2" s="94"/>
      <c r="CH2" s="94"/>
      <c r="CI2" s="94"/>
      <c r="CJ2" s="94"/>
      <c r="CK2" s="94"/>
      <c r="CL2" s="94"/>
    </row>
    <row r="3" spans="1:90" ht="12.75" customHeight="1" x14ac:dyDescent="0.2">
      <c r="A3" s="95"/>
      <c r="B3" s="95"/>
      <c r="C3" s="95"/>
      <c r="D3" s="95"/>
      <c r="E3" s="95"/>
      <c r="F3" s="95"/>
      <c r="G3" s="95"/>
      <c r="H3" s="95"/>
      <c r="I3" s="95"/>
      <c r="J3" s="95"/>
      <c r="K3" s="95"/>
      <c r="L3" s="95"/>
      <c r="M3" s="95"/>
      <c r="N3" s="95"/>
      <c r="O3" s="95"/>
      <c r="P3" s="95"/>
      <c r="Q3" s="95"/>
      <c r="R3" s="95"/>
      <c r="S3" s="95"/>
      <c r="T3" s="95"/>
      <c r="U3" s="95"/>
      <c r="V3" s="95"/>
      <c r="W3" s="95"/>
      <c r="X3" s="95"/>
      <c r="Y3" s="95"/>
      <c r="Z3" s="95"/>
      <c r="AA3" s="95"/>
      <c r="AB3" s="95"/>
      <c r="AC3" s="95"/>
      <c r="AD3" s="95"/>
      <c r="AE3" s="95"/>
      <c r="AF3" s="95"/>
      <c r="AG3" s="95"/>
      <c r="AH3" s="95"/>
      <c r="AI3" s="95"/>
      <c r="AJ3" s="95"/>
      <c r="AK3" s="95"/>
      <c r="AL3" s="95"/>
      <c r="AM3" s="95"/>
      <c r="AN3" s="95"/>
      <c r="AO3" s="95"/>
      <c r="AP3" s="95"/>
      <c r="AQ3" s="95"/>
      <c r="AR3" s="95"/>
      <c r="AS3" s="95"/>
      <c r="AT3" s="95"/>
      <c r="AU3" s="95"/>
      <c r="AV3" s="95"/>
      <c r="AW3" s="95"/>
      <c r="AX3" s="95"/>
      <c r="AY3" s="95"/>
      <c r="AZ3" s="95"/>
      <c r="BA3" s="95"/>
      <c r="BB3" s="95"/>
      <c r="BC3" s="95"/>
      <c r="BD3" s="95"/>
      <c r="BE3" s="95"/>
      <c r="BF3" s="95"/>
      <c r="BG3" s="95"/>
      <c r="BH3" s="95"/>
      <c r="BI3" s="95"/>
      <c r="BJ3" s="95"/>
      <c r="BK3" s="95"/>
      <c r="BL3" s="95"/>
      <c r="BM3" s="95"/>
      <c r="BN3" s="95"/>
      <c r="BO3" s="95"/>
      <c r="BP3" s="95"/>
      <c r="BQ3" s="95"/>
      <c r="BR3" s="95"/>
      <c r="BS3" s="95"/>
      <c r="BT3" s="95"/>
      <c r="BU3" s="95"/>
      <c r="BV3" s="94"/>
      <c r="BW3" s="94"/>
      <c r="BX3" s="94"/>
      <c r="BY3" s="94"/>
      <c r="BZ3" s="94"/>
      <c r="CA3" s="94"/>
      <c r="CB3" s="94"/>
      <c r="CC3" s="94"/>
      <c r="CD3" s="94"/>
      <c r="CE3" s="94"/>
      <c r="CF3" s="94"/>
      <c r="CG3" s="94"/>
      <c r="CH3" s="94"/>
      <c r="CI3" s="94"/>
      <c r="CJ3" s="94"/>
      <c r="CK3" s="94"/>
      <c r="CL3" s="94"/>
    </row>
    <row r="4" spans="1:90" ht="13.5" customHeight="1" x14ac:dyDescent="0.2">
      <c r="A4" s="95"/>
      <c r="B4" s="95"/>
      <c r="C4" s="95"/>
      <c r="D4" s="95"/>
      <c r="E4" s="95"/>
      <c r="F4" s="95"/>
      <c r="G4" s="95"/>
      <c r="H4" s="95"/>
      <c r="I4" s="95"/>
      <c r="J4" s="95"/>
      <c r="K4" s="95"/>
      <c r="L4" s="95"/>
      <c r="M4" s="95"/>
      <c r="N4" s="95"/>
      <c r="O4" s="95"/>
      <c r="P4" s="95"/>
      <c r="Q4" s="95"/>
      <c r="R4" s="95"/>
      <c r="S4" s="95"/>
      <c r="T4" s="95"/>
      <c r="U4" s="95"/>
      <c r="V4" s="95"/>
      <c r="W4" s="95"/>
      <c r="X4" s="95"/>
      <c r="Y4" s="95"/>
      <c r="Z4" s="95"/>
      <c r="AA4" s="95"/>
      <c r="AB4" s="95"/>
      <c r="AC4" s="95"/>
      <c r="AD4" s="95"/>
      <c r="AE4" s="95"/>
      <c r="AF4" s="95"/>
      <c r="AG4" s="95"/>
      <c r="AH4" s="95"/>
      <c r="AI4" s="95"/>
      <c r="AJ4" s="95"/>
      <c r="AK4" s="95"/>
      <c r="AL4" s="95"/>
      <c r="AM4" s="95"/>
      <c r="AN4" s="95"/>
      <c r="AO4" s="95"/>
      <c r="AP4" s="95"/>
      <c r="AQ4" s="95"/>
      <c r="AR4" s="95"/>
      <c r="AS4" s="95"/>
      <c r="AT4" s="95"/>
      <c r="AU4" s="95"/>
      <c r="AV4" s="95"/>
      <c r="AW4" s="95"/>
      <c r="AX4" s="95"/>
      <c r="AY4" s="95"/>
      <c r="AZ4" s="95"/>
      <c r="BA4" s="95"/>
      <c r="BB4" s="95"/>
      <c r="BC4" s="95"/>
      <c r="BD4" s="95"/>
      <c r="BE4" s="95"/>
      <c r="BF4" s="95"/>
      <c r="BG4" s="95"/>
      <c r="BH4" s="95"/>
      <c r="BI4" s="95"/>
      <c r="BJ4" s="95"/>
      <c r="BK4" s="95"/>
      <c r="BL4" s="95"/>
      <c r="BM4" s="95"/>
      <c r="BN4" s="95"/>
      <c r="BO4" s="95"/>
      <c r="BP4" s="95"/>
      <c r="BQ4" s="95"/>
      <c r="BR4" s="95"/>
      <c r="BS4" s="95"/>
      <c r="BT4" s="95"/>
      <c r="BU4" s="95"/>
      <c r="BV4" s="94"/>
      <c r="BW4" s="94"/>
      <c r="BX4" s="94"/>
      <c r="BY4" s="94"/>
      <c r="BZ4" s="94"/>
      <c r="CA4" s="94"/>
      <c r="CB4" s="94"/>
      <c r="CC4" s="94"/>
      <c r="CD4" s="94"/>
      <c r="CE4" s="94"/>
      <c r="CF4" s="94"/>
      <c r="CG4" s="94"/>
      <c r="CH4" s="94"/>
      <c r="CI4" s="94"/>
      <c r="CJ4" s="94"/>
      <c r="CK4" s="94"/>
      <c r="CL4" s="94"/>
    </row>
    <row r="5" spans="1:90" ht="13.5" customHeight="1" x14ac:dyDescent="0.2">
      <c r="A5" s="95"/>
      <c r="B5" s="95"/>
      <c r="C5" s="95"/>
      <c r="D5" s="95"/>
      <c r="E5" s="95"/>
      <c r="F5" s="95"/>
      <c r="G5" s="95"/>
      <c r="H5" s="95"/>
      <c r="I5" s="95"/>
      <c r="J5" s="95"/>
      <c r="K5" s="95"/>
      <c r="L5" s="95"/>
      <c r="M5" s="95"/>
      <c r="N5" s="95"/>
      <c r="O5" s="95"/>
      <c r="P5" s="95"/>
      <c r="Q5" s="95"/>
      <c r="R5" s="95"/>
      <c r="S5" s="95"/>
      <c r="T5" s="95"/>
      <c r="U5" s="95"/>
      <c r="V5" s="95"/>
      <c r="W5" s="95"/>
      <c r="X5" s="95"/>
      <c r="Y5" s="95"/>
      <c r="Z5" s="95"/>
      <c r="AA5" s="95"/>
      <c r="AB5" s="95"/>
      <c r="AC5" s="95"/>
      <c r="AD5" s="95"/>
      <c r="AE5" s="95"/>
      <c r="AF5" s="95"/>
      <c r="AG5" s="95">
        <v>37</v>
      </c>
      <c r="AH5" s="95"/>
      <c r="AI5" s="95"/>
      <c r="AJ5" s="95"/>
      <c r="AK5" s="95"/>
      <c r="AL5" s="95"/>
      <c r="AM5" s="104"/>
      <c r="AN5" s="104"/>
      <c r="AO5" s="104"/>
      <c r="AP5" s="104">
        <v>38</v>
      </c>
      <c r="AQ5" s="95"/>
      <c r="AR5" s="95"/>
      <c r="AS5" s="95"/>
      <c r="AT5" s="95"/>
      <c r="AU5" s="95"/>
      <c r="AV5" s="95"/>
      <c r="AW5" s="95"/>
      <c r="AX5" s="95" t="s">
        <v>2072</v>
      </c>
      <c r="AY5" s="95"/>
      <c r="AZ5" s="95"/>
      <c r="BA5" s="95">
        <v>12</v>
      </c>
      <c r="BB5" s="95"/>
      <c r="BC5" s="95"/>
      <c r="BD5" s="95"/>
      <c r="BE5" s="95"/>
      <c r="BF5" s="95"/>
      <c r="BG5" s="95"/>
      <c r="BH5" s="95"/>
      <c r="BI5" s="95"/>
      <c r="BJ5" s="95"/>
      <c r="BK5" s="95"/>
      <c r="BL5" s="95">
        <v>11</v>
      </c>
      <c r="BM5" s="95"/>
      <c r="BN5" s="95"/>
      <c r="BO5" s="95"/>
      <c r="BP5" s="95"/>
      <c r="BQ5" s="95"/>
      <c r="BR5" s="95"/>
      <c r="BS5" s="95"/>
      <c r="BT5" s="95"/>
      <c r="BU5" s="95"/>
      <c r="BV5" s="94"/>
      <c r="BW5" s="94"/>
      <c r="BX5" s="94"/>
      <c r="BY5" s="94"/>
      <c r="BZ5" s="94"/>
      <c r="CA5" s="94"/>
      <c r="CB5" s="94"/>
      <c r="CC5" s="94"/>
      <c r="CD5" s="94"/>
      <c r="CE5" s="94"/>
      <c r="CF5" s="94"/>
      <c r="CG5" s="94"/>
      <c r="CH5" s="94"/>
      <c r="CI5" s="94"/>
      <c r="CJ5" s="94"/>
      <c r="CK5" s="94"/>
      <c r="CL5" s="94"/>
    </row>
    <row r="6" spans="1:90" ht="13.5" customHeight="1" x14ac:dyDescent="0.2">
      <c r="A6" s="95"/>
      <c r="B6" s="95"/>
      <c r="C6" s="95"/>
      <c r="D6" s="95"/>
      <c r="E6" s="95"/>
      <c r="F6" s="95"/>
      <c r="G6" s="95"/>
      <c r="H6" s="95"/>
      <c r="I6" s="95">
        <v>58</v>
      </c>
      <c r="J6" s="95"/>
      <c r="K6" s="95"/>
      <c r="L6" s="95"/>
      <c r="M6" s="95"/>
      <c r="N6" s="95"/>
      <c r="O6" s="95"/>
      <c r="P6" s="95"/>
      <c r="Q6" s="95"/>
      <c r="R6" s="95"/>
      <c r="S6" s="95">
        <v>44</v>
      </c>
      <c r="T6" s="95"/>
      <c r="U6" s="95"/>
      <c r="V6" s="95"/>
      <c r="W6" s="95"/>
      <c r="X6" s="95"/>
      <c r="Y6" s="95"/>
      <c r="Z6" s="95"/>
      <c r="AA6" s="95">
        <v>36</v>
      </c>
      <c r="AB6" s="95"/>
      <c r="AC6" s="95"/>
      <c r="AD6" s="95"/>
      <c r="AE6" s="95"/>
      <c r="AF6" s="95"/>
      <c r="AG6" s="95"/>
      <c r="AH6" s="95"/>
      <c r="AI6" s="95"/>
      <c r="AJ6" s="95"/>
      <c r="AK6" s="95"/>
      <c r="AL6" s="95"/>
      <c r="AM6" s="95"/>
      <c r="AN6" s="95"/>
      <c r="AO6" s="95"/>
      <c r="AP6" s="95"/>
      <c r="AQ6" s="95"/>
      <c r="AR6" s="95"/>
      <c r="AS6" s="95" t="s">
        <v>2071</v>
      </c>
      <c r="AT6" s="95"/>
      <c r="AU6" s="95"/>
      <c r="AV6" s="95">
        <v>16</v>
      </c>
      <c r="AW6" s="95"/>
      <c r="AX6" s="95"/>
      <c r="AY6" s="95"/>
      <c r="AZ6" s="95"/>
      <c r="BA6" s="95"/>
      <c r="BB6" s="95"/>
      <c r="BC6" s="95"/>
      <c r="BD6" s="95"/>
      <c r="BE6" s="95"/>
      <c r="BF6" s="95"/>
      <c r="BG6" s="95"/>
      <c r="BH6" s="95"/>
      <c r="BI6" s="95"/>
      <c r="BJ6" s="95"/>
      <c r="BK6" s="95"/>
      <c r="BL6" s="95"/>
      <c r="BM6" s="95"/>
      <c r="BN6" s="95"/>
      <c r="BO6" s="95"/>
      <c r="BP6" s="95"/>
      <c r="BQ6" s="95"/>
      <c r="BR6" s="95"/>
      <c r="BS6" s="95"/>
      <c r="BT6" s="95"/>
      <c r="BU6" s="95"/>
      <c r="BV6" s="94"/>
      <c r="BW6" s="94"/>
      <c r="BX6" s="94"/>
      <c r="BY6" s="94"/>
      <c r="BZ6" s="94"/>
      <c r="CA6" s="94"/>
      <c r="CB6" s="94"/>
      <c r="CC6" s="94"/>
      <c r="CD6" s="94"/>
      <c r="CE6" s="94"/>
      <c r="CF6" s="94"/>
      <c r="CG6" s="94"/>
      <c r="CH6" s="94"/>
      <c r="CI6" s="94"/>
      <c r="CJ6" s="94"/>
      <c r="CK6" s="94"/>
      <c r="CL6" s="94"/>
    </row>
    <row r="7" spans="1:90" ht="13.5" customHeight="1" x14ac:dyDescent="0.2">
      <c r="A7" s="95"/>
      <c r="B7" s="95"/>
      <c r="C7" s="95"/>
      <c r="D7" s="95"/>
      <c r="E7" s="95"/>
      <c r="F7" s="95"/>
      <c r="G7" s="95"/>
      <c r="H7" s="95"/>
      <c r="I7" s="95"/>
      <c r="J7" s="95"/>
      <c r="K7" s="95"/>
      <c r="L7" s="95"/>
      <c r="M7" s="95">
        <v>57</v>
      </c>
      <c r="N7" s="95"/>
      <c r="O7" s="95"/>
      <c r="P7" s="95"/>
      <c r="Q7" s="95"/>
      <c r="R7" s="95"/>
      <c r="S7" s="95"/>
      <c r="T7" s="95"/>
      <c r="U7" s="95"/>
      <c r="V7" s="95"/>
      <c r="W7" s="95"/>
      <c r="X7" s="95"/>
      <c r="Y7" s="95"/>
      <c r="Z7" s="95"/>
      <c r="AA7" s="95"/>
      <c r="AB7" s="95"/>
      <c r="AC7" s="95"/>
      <c r="AD7" s="95"/>
      <c r="AE7" s="95"/>
      <c r="AF7" s="95"/>
      <c r="AG7" s="95"/>
      <c r="AH7" s="95"/>
      <c r="AI7" s="95"/>
      <c r="AJ7" s="95"/>
      <c r="AK7" s="95"/>
      <c r="AL7" s="95"/>
      <c r="AM7" s="95"/>
      <c r="AN7" s="95"/>
      <c r="AO7" s="95"/>
      <c r="AP7" s="95"/>
      <c r="AQ7" s="95"/>
      <c r="AR7" s="95"/>
      <c r="AS7" s="95"/>
      <c r="AT7" s="95"/>
      <c r="AU7" s="95"/>
      <c r="AV7" s="95"/>
      <c r="AW7" s="95"/>
      <c r="AX7" s="95"/>
      <c r="AY7" s="95">
        <v>13</v>
      </c>
      <c r="AZ7" s="95"/>
      <c r="BA7" s="95"/>
      <c r="BB7" s="95"/>
      <c r="BC7" s="95"/>
      <c r="BD7" s="95"/>
      <c r="BE7" s="95"/>
      <c r="BF7" s="95"/>
      <c r="BG7" s="95"/>
      <c r="BH7" s="95"/>
      <c r="BI7" s="95"/>
      <c r="BJ7" s="95"/>
      <c r="BK7" s="95"/>
      <c r="BL7" s="95"/>
      <c r="BM7" s="95"/>
      <c r="BN7" s="95"/>
      <c r="BO7" s="95"/>
      <c r="BP7" s="95"/>
      <c r="BQ7" s="95"/>
      <c r="BR7" s="95"/>
      <c r="BS7" s="95"/>
      <c r="BT7" s="95"/>
      <c r="BU7" s="95"/>
      <c r="BV7" s="94"/>
      <c r="BW7" s="94"/>
      <c r="BX7" s="94"/>
      <c r="BY7" s="94"/>
      <c r="BZ7" s="94"/>
      <c r="CA7" s="94"/>
      <c r="CB7" s="94"/>
      <c r="CC7" s="94"/>
      <c r="CD7" s="94"/>
      <c r="CE7" s="94"/>
      <c r="CF7" s="94"/>
      <c r="CG7" s="94"/>
      <c r="CH7" s="94"/>
      <c r="CI7" s="94"/>
      <c r="CJ7" s="94"/>
      <c r="CK7" s="94"/>
      <c r="CL7" s="94"/>
    </row>
    <row r="8" spans="1:90" ht="13.5" customHeight="1" x14ac:dyDescent="0.2">
      <c r="A8" s="95"/>
      <c r="B8" s="95"/>
      <c r="C8" s="95"/>
      <c r="D8" s="95"/>
      <c r="E8" s="95"/>
      <c r="F8" s="95"/>
      <c r="G8" s="95"/>
      <c r="H8" s="95"/>
      <c r="I8" s="95"/>
      <c r="J8" s="95"/>
      <c r="K8" s="95"/>
      <c r="L8" s="95"/>
      <c r="M8" s="95"/>
      <c r="N8" s="95"/>
      <c r="O8" s="95"/>
      <c r="P8" s="95"/>
      <c r="Q8" s="95"/>
      <c r="R8" s="95"/>
      <c r="S8" s="95"/>
      <c r="T8" s="95"/>
      <c r="U8" s="95"/>
      <c r="V8" s="95"/>
      <c r="W8" s="95"/>
      <c r="X8" s="95"/>
      <c r="Y8" s="95"/>
      <c r="Z8" s="95"/>
      <c r="AA8" s="95"/>
      <c r="AB8" s="95"/>
      <c r="AC8" s="95"/>
      <c r="AD8" s="95"/>
      <c r="AE8" s="95"/>
      <c r="AF8" s="95"/>
      <c r="AG8" s="95"/>
      <c r="AH8" s="95"/>
      <c r="AI8" s="95"/>
      <c r="AJ8" s="95"/>
      <c r="AK8" s="95"/>
      <c r="AL8" s="95"/>
      <c r="AM8" s="95"/>
      <c r="AN8" s="95"/>
      <c r="AO8" s="95"/>
      <c r="AP8" s="95"/>
      <c r="AQ8" s="95"/>
      <c r="AR8" s="95"/>
      <c r="AS8" s="95"/>
      <c r="AT8" s="95"/>
      <c r="AU8" s="95"/>
      <c r="AV8" s="95"/>
      <c r="AW8" s="95"/>
      <c r="AX8" s="95"/>
      <c r="AY8" s="95"/>
      <c r="AZ8" s="95"/>
      <c r="BA8" s="95"/>
      <c r="BB8" s="95"/>
      <c r="BC8" s="95"/>
      <c r="BD8" s="95"/>
      <c r="BE8" s="95"/>
      <c r="BF8" s="95"/>
      <c r="BG8" s="95"/>
      <c r="BH8" s="95"/>
      <c r="BI8" s="95"/>
      <c r="BJ8" s="95"/>
      <c r="BK8" s="95"/>
      <c r="BL8" s="95"/>
      <c r="BM8" s="95"/>
      <c r="BN8" s="95"/>
      <c r="BO8" s="95"/>
      <c r="BP8" s="95"/>
      <c r="BQ8" s="95">
        <v>8</v>
      </c>
      <c r="BR8" s="95"/>
      <c r="BS8" s="95"/>
      <c r="BT8" s="95"/>
      <c r="BU8" s="95"/>
      <c r="BV8" s="94"/>
      <c r="BW8" s="94"/>
      <c r="BX8" s="94"/>
      <c r="BY8" s="94"/>
      <c r="BZ8" s="94"/>
      <c r="CA8" s="94"/>
      <c r="CB8" s="94"/>
      <c r="CC8" s="94"/>
      <c r="CD8" s="94"/>
      <c r="CE8" s="94"/>
      <c r="CF8" s="94"/>
      <c r="CG8" s="94"/>
      <c r="CH8" s="94"/>
      <c r="CI8" s="94"/>
      <c r="CJ8" s="94"/>
      <c r="CK8" s="94"/>
      <c r="CL8" s="94"/>
    </row>
    <row r="9" spans="1:90" ht="13.5" customHeight="1" x14ac:dyDescent="0.2">
      <c r="A9" s="95"/>
      <c r="B9" s="95"/>
      <c r="C9" s="95"/>
      <c r="D9" s="95"/>
      <c r="E9" s="95"/>
      <c r="F9" s="95"/>
      <c r="G9" s="95"/>
      <c r="H9" s="95"/>
      <c r="I9" s="95"/>
      <c r="J9" s="95"/>
      <c r="K9" s="95"/>
      <c r="L9" s="95"/>
      <c r="M9" s="95"/>
      <c r="N9" s="95"/>
      <c r="O9" s="95"/>
      <c r="P9" s="95"/>
      <c r="Q9" s="95"/>
      <c r="R9" s="95"/>
      <c r="S9" s="95"/>
      <c r="T9" s="95"/>
      <c r="U9" s="95"/>
      <c r="V9" s="95"/>
      <c r="W9" s="95"/>
      <c r="X9" s="95"/>
      <c r="Y9" s="95">
        <v>43</v>
      </c>
      <c r="Z9" s="95"/>
      <c r="AA9" s="95"/>
      <c r="AB9" s="95"/>
      <c r="AC9" s="95"/>
      <c r="AD9" s="95"/>
      <c r="AE9" s="95"/>
      <c r="AF9" s="95"/>
      <c r="AG9" s="95"/>
      <c r="AH9" s="95"/>
      <c r="AI9" s="95"/>
      <c r="AJ9" s="95"/>
      <c r="AK9" s="95"/>
      <c r="AL9" s="95"/>
      <c r="AM9" s="95"/>
      <c r="AN9" s="95"/>
      <c r="AO9" s="95"/>
      <c r="AP9" s="95"/>
      <c r="AQ9" s="95"/>
      <c r="AR9" s="95"/>
      <c r="AS9" s="95"/>
      <c r="AT9" s="95"/>
      <c r="AU9" s="95"/>
      <c r="AV9" s="95"/>
      <c r="AW9" s="95"/>
      <c r="AX9" s="95"/>
      <c r="AY9" s="95"/>
      <c r="AZ9" s="95"/>
      <c r="BA9" s="95"/>
      <c r="BB9" s="95"/>
      <c r="BC9" s="95"/>
      <c r="BD9" s="95"/>
      <c r="BE9" s="95"/>
      <c r="BF9" s="95"/>
      <c r="BG9" s="95"/>
      <c r="BH9" s="95"/>
      <c r="BI9" s="95"/>
      <c r="BJ9" s="95"/>
      <c r="BK9" s="95"/>
      <c r="BL9" s="95"/>
      <c r="BM9" s="95"/>
      <c r="BN9" s="95" t="s">
        <v>2071</v>
      </c>
      <c r="BO9" s="95"/>
      <c r="BP9" s="95"/>
      <c r="BQ9" s="95"/>
      <c r="BR9" s="95"/>
      <c r="BS9" s="95"/>
      <c r="BT9" s="95"/>
      <c r="BU9" s="95"/>
      <c r="BV9" s="94"/>
      <c r="BW9" s="94"/>
      <c r="BX9" s="94"/>
      <c r="BY9" s="94"/>
      <c r="BZ9" s="94"/>
      <c r="CA9" s="94"/>
      <c r="CB9" s="94"/>
      <c r="CC9" s="94"/>
      <c r="CD9" s="94"/>
      <c r="CE9" s="94"/>
      <c r="CF9" s="94"/>
      <c r="CG9" s="94"/>
      <c r="CH9" s="94"/>
      <c r="CI9" s="94"/>
      <c r="CJ9" s="94"/>
      <c r="CK9" s="94"/>
      <c r="CL9" s="94"/>
    </row>
    <row r="10" spans="1:90" ht="13.5" customHeight="1" x14ac:dyDescent="0.2">
      <c r="A10" s="95"/>
      <c r="B10" s="95"/>
      <c r="C10" s="95"/>
      <c r="D10" s="95"/>
      <c r="E10" s="95"/>
      <c r="F10" s="95"/>
      <c r="G10" s="95">
        <v>59</v>
      </c>
      <c r="H10" s="95"/>
      <c r="I10" s="95"/>
      <c r="J10" s="95"/>
      <c r="K10" s="95"/>
      <c r="L10" s="95"/>
      <c r="M10" s="95"/>
      <c r="N10" s="95"/>
      <c r="O10" s="95"/>
      <c r="P10" s="95"/>
      <c r="Q10" s="95"/>
      <c r="R10" s="95"/>
      <c r="S10" s="95"/>
      <c r="T10" s="95"/>
      <c r="U10" s="95"/>
      <c r="V10" s="95"/>
      <c r="W10" s="95"/>
      <c r="X10" s="95"/>
      <c r="Y10" s="95"/>
      <c r="Z10" s="95"/>
      <c r="AA10" s="95"/>
      <c r="AB10" s="95"/>
      <c r="AC10" s="95"/>
      <c r="AD10" s="95"/>
      <c r="AE10" s="95"/>
      <c r="AF10" s="95"/>
      <c r="AG10" s="95"/>
      <c r="AH10" s="95"/>
      <c r="AI10" s="95"/>
      <c r="AJ10" s="95"/>
      <c r="AK10" s="95"/>
      <c r="AL10" s="95"/>
      <c r="AM10" s="95">
        <v>14</v>
      </c>
      <c r="AN10" s="95"/>
      <c r="AO10" s="95"/>
      <c r="AP10" s="95"/>
      <c r="AQ10" s="95"/>
      <c r="AR10" s="95"/>
      <c r="AS10" s="95"/>
      <c r="AT10" s="95"/>
      <c r="AU10" s="95"/>
      <c r="AV10" s="95"/>
      <c r="AW10" s="95"/>
      <c r="AX10" s="95"/>
      <c r="AY10" s="95"/>
      <c r="AZ10" s="95"/>
      <c r="BA10" s="95"/>
      <c r="BB10" s="95"/>
      <c r="BC10" s="95"/>
      <c r="BD10" s="95">
        <v>10</v>
      </c>
      <c r="BE10" s="95"/>
      <c r="BF10" s="95"/>
      <c r="BG10" s="95"/>
      <c r="BH10" s="95"/>
      <c r="BI10" s="95"/>
      <c r="BJ10" s="95"/>
      <c r="BK10" s="95"/>
      <c r="BL10" s="95"/>
      <c r="BM10" s="95"/>
      <c r="BN10" s="95"/>
      <c r="BO10" s="95"/>
      <c r="BP10" s="95"/>
      <c r="BQ10" s="95"/>
      <c r="BR10" s="95"/>
      <c r="BS10" s="95"/>
      <c r="BT10" s="95"/>
      <c r="BU10" s="95"/>
      <c r="BV10" s="94"/>
      <c r="BW10" s="94"/>
      <c r="BX10" s="94"/>
      <c r="BY10" s="94"/>
      <c r="BZ10" s="94"/>
      <c r="CA10" s="94"/>
      <c r="CB10" s="94"/>
      <c r="CC10" s="94"/>
      <c r="CD10" s="94"/>
      <c r="CE10" s="94"/>
      <c r="CF10" s="94"/>
      <c r="CG10" s="94"/>
      <c r="CH10" s="94"/>
      <c r="CI10" s="94"/>
      <c r="CJ10" s="94"/>
      <c r="CK10" s="94"/>
      <c r="CL10" s="94"/>
    </row>
    <row r="11" spans="1:90" ht="13.5" customHeight="1" x14ac:dyDescent="0.2">
      <c r="A11" s="95"/>
      <c r="B11" s="95"/>
      <c r="C11" s="95"/>
      <c r="D11" s="95"/>
      <c r="E11" s="95">
        <v>59</v>
      </c>
      <c r="F11" s="95" t="s">
        <v>2071</v>
      </c>
      <c r="G11" s="95"/>
      <c r="H11" s="95"/>
      <c r="I11" s="95"/>
      <c r="J11" s="95"/>
      <c r="K11" s="95"/>
      <c r="L11" s="95"/>
      <c r="M11" s="95"/>
      <c r="N11" s="95"/>
      <c r="O11" s="95"/>
      <c r="P11" s="95"/>
      <c r="Q11" s="95"/>
      <c r="R11" s="95"/>
      <c r="S11" s="95"/>
      <c r="T11" s="95"/>
      <c r="U11" s="95"/>
      <c r="V11" s="95"/>
      <c r="W11" s="95"/>
      <c r="X11" s="95"/>
      <c r="Y11" s="95"/>
      <c r="Z11" s="95"/>
      <c r="AA11" s="95"/>
      <c r="AB11" s="95">
        <v>35</v>
      </c>
      <c r="AC11" s="95"/>
      <c r="AD11" s="95"/>
      <c r="AE11" s="95"/>
      <c r="AF11" s="95"/>
      <c r="AG11" s="95"/>
      <c r="AH11" s="95"/>
      <c r="AI11" s="95"/>
      <c r="AJ11" s="95"/>
      <c r="AK11" s="95"/>
      <c r="AL11" s="95"/>
      <c r="AM11" s="95"/>
      <c r="AN11" s="95"/>
      <c r="AO11" s="95"/>
      <c r="AP11" s="95"/>
      <c r="AQ11" s="95"/>
      <c r="AR11" s="95"/>
      <c r="AS11" s="95"/>
      <c r="AT11" s="95"/>
      <c r="AU11" s="95"/>
      <c r="AV11" s="95"/>
      <c r="AW11" s="95"/>
      <c r="AX11" s="95">
        <v>15</v>
      </c>
      <c r="AY11" s="95"/>
      <c r="AZ11" s="95"/>
      <c r="BA11" s="95"/>
      <c r="BB11" s="95"/>
      <c r="BC11" s="95"/>
      <c r="BD11" s="95"/>
      <c r="BE11" s="95"/>
      <c r="BF11" s="95"/>
      <c r="BG11" s="95"/>
      <c r="BH11" s="95"/>
      <c r="BI11" s="95">
        <v>9</v>
      </c>
      <c r="BJ11" s="95"/>
      <c r="BK11" s="95"/>
      <c r="BL11" s="95"/>
      <c r="BM11" s="95"/>
      <c r="BN11" s="95"/>
      <c r="BO11" s="95"/>
      <c r="BP11" s="95"/>
      <c r="BQ11" s="95">
        <v>7</v>
      </c>
      <c r="BR11" s="95"/>
      <c r="BS11" s="95"/>
      <c r="BT11" s="95"/>
      <c r="BU11" s="95"/>
      <c r="BV11" s="94"/>
      <c r="BW11" s="94"/>
      <c r="BX11" s="94"/>
      <c r="BY11" s="94"/>
      <c r="BZ11" s="94"/>
      <c r="CA11" s="94"/>
      <c r="CB11" s="94"/>
      <c r="CC11" s="94"/>
      <c r="CD11" s="94"/>
      <c r="CE11" s="94"/>
      <c r="CF11" s="94"/>
      <c r="CG11" s="94"/>
      <c r="CH11" s="94"/>
      <c r="CI11" s="94"/>
      <c r="CJ11" s="94"/>
      <c r="CK11" s="94"/>
      <c r="CL11" s="94"/>
    </row>
    <row r="12" spans="1:90" ht="13.5" customHeight="1" x14ac:dyDescent="0.2">
      <c r="A12" s="95"/>
      <c r="B12" s="95"/>
      <c r="C12" s="95"/>
      <c r="D12" s="95"/>
      <c r="E12" s="95"/>
      <c r="F12" s="95"/>
      <c r="G12" s="95"/>
      <c r="H12" s="95"/>
      <c r="I12" s="95"/>
      <c r="J12" s="95"/>
      <c r="K12" s="95"/>
      <c r="L12" s="95"/>
      <c r="M12" s="95"/>
      <c r="N12" s="95"/>
      <c r="O12" s="95"/>
      <c r="P12" s="95"/>
      <c r="Q12" s="95"/>
      <c r="R12" s="95"/>
      <c r="S12" s="95"/>
      <c r="T12" s="95"/>
      <c r="U12" s="95"/>
      <c r="V12" s="95"/>
      <c r="W12" s="95"/>
      <c r="X12" s="95"/>
      <c r="Y12" s="95"/>
      <c r="Z12" s="95"/>
      <c r="AA12" s="95"/>
      <c r="AB12" s="95"/>
      <c r="AC12" s="95"/>
      <c r="AD12" s="95"/>
      <c r="AE12" s="95"/>
      <c r="AF12" s="95"/>
      <c r="AG12" s="95"/>
      <c r="AH12" s="95"/>
      <c r="AI12" s="95"/>
      <c r="AJ12" s="95"/>
      <c r="AK12" s="95"/>
      <c r="AL12" s="95"/>
      <c r="AM12" s="95"/>
      <c r="AN12" s="95"/>
      <c r="AO12" s="95"/>
      <c r="AP12" s="95"/>
      <c r="AQ12" s="95"/>
      <c r="AR12" s="95"/>
      <c r="AS12" s="95"/>
      <c r="AT12" s="95"/>
      <c r="AU12" s="95"/>
      <c r="AV12" s="95"/>
      <c r="AW12" s="95"/>
      <c r="AX12" s="95"/>
      <c r="AY12" s="95"/>
      <c r="AZ12" s="95"/>
      <c r="BA12" s="95"/>
      <c r="BB12" s="95"/>
      <c r="BC12" s="95"/>
      <c r="BD12" s="95"/>
      <c r="BE12" s="95"/>
      <c r="BF12" s="95"/>
      <c r="BG12" s="95"/>
      <c r="BH12" s="95"/>
      <c r="BI12" s="95"/>
      <c r="BJ12" s="95"/>
      <c r="BK12" s="95"/>
      <c r="BL12" s="95"/>
      <c r="BM12" s="95"/>
      <c r="BN12" s="95"/>
      <c r="BO12" s="95"/>
      <c r="BP12" s="95"/>
      <c r="BQ12" s="95"/>
      <c r="BR12" s="95"/>
      <c r="BS12" s="95"/>
      <c r="BT12" s="95"/>
      <c r="BU12" s="95"/>
      <c r="BV12" s="94"/>
      <c r="BW12" s="94"/>
      <c r="BX12" s="94"/>
      <c r="BY12" s="94"/>
      <c r="BZ12" s="94"/>
      <c r="CA12" s="94"/>
      <c r="CB12" s="94"/>
      <c r="CC12" s="94"/>
      <c r="CD12" s="94"/>
      <c r="CE12" s="94"/>
      <c r="CF12" s="94"/>
      <c r="CG12" s="94"/>
      <c r="CH12" s="94"/>
      <c r="CI12" s="94"/>
      <c r="CJ12" s="94"/>
      <c r="CK12" s="94"/>
      <c r="CL12" s="94"/>
    </row>
    <row r="13" spans="1:90" ht="13.5" customHeight="1" x14ac:dyDescent="0.2">
      <c r="A13" s="95"/>
      <c r="B13" s="95"/>
      <c r="C13" s="95"/>
      <c r="D13" s="95"/>
      <c r="E13" s="95"/>
      <c r="F13" s="95"/>
      <c r="G13" s="95"/>
      <c r="H13" s="95"/>
      <c r="I13" s="95"/>
      <c r="J13" s="95"/>
      <c r="K13" s="95"/>
      <c r="L13" s="95"/>
      <c r="M13" s="95"/>
      <c r="N13" s="95"/>
      <c r="O13" s="95"/>
      <c r="P13" s="95"/>
      <c r="Q13" s="95"/>
      <c r="R13" s="95"/>
      <c r="S13" s="95"/>
      <c r="T13" s="95"/>
      <c r="U13" s="95"/>
      <c r="V13" s="95"/>
      <c r="W13" s="95"/>
      <c r="X13" s="95">
        <v>42</v>
      </c>
      <c r="Y13" s="95"/>
      <c r="Z13" s="95"/>
      <c r="AA13" s="95"/>
      <c r="AB13" s="95"/>
      <c r="AC13" s="95"/>
      <c r="AD13" s="95"/>
      <c r="AE13" s="95"/>
      <c r="AF13" s="95"/>
      <c r="AG13" s="95"/>
      <c r="AH13" s="95"/>
      <c r="AI13" s="95"/>
      <c r="AJ13" s="95"/>
      <c r="AK13" s="95"/>
      <c r="AL13" s="95"/>
      <c r="AM13" s="95"/>
      <c r="AN13" s="95"/>
      <c r="AO13" s="95"/>
      <c r="AP13" s="95"/>
      <c r="AQ13" s="95"/>
      <c r="AR13" s="95"/>
      <c r="AS13" s="95"/>
      <c r="AT13" s="95"/>
      <c r="AU13" s="95"/>
      <c r="AV13" s="95"/>
      <c r="AW13" s="95"/>
      <c r="AX13" s="95"/>
      <c r="AY13" s="95"/>
      <c r="AZ13" s="95"/>
      <c r="BA13" s="95"/>
      <c r="BB13" s="95"/>
      <c r="BC13" s="95"/>
      <c r="BD13" s="95"/>
      <c r="BE13" s="95"/>
      <c r="BF13" s="95"/>
      <c r="BG13" s="95"/>
      <c r="BH13" s="95"/>
      <c r="BI13" s="95"/>
      <c r="BJ13" s="95"/>
      <c r="BK13" s="95"/>
      <c r="BL13" s="95"/>
      <c r="BM13" s="95"/>
      <c r="BN13" s="95"/>
      <c r="BO13" s="95"/>
      <c r="BP13" s="95"/>
      <c r="BQ13" s="95"/>
      <c r="BR13" s="95"/>
      <c r="BS13" s="95"/>
      <c r="BT13" s="95"/>
      <c r="BU13" s="95"/>
      <c r="BV13" s="94"/>
      <c r="BW13" s="94"/>
      <c r="BX13" s="94"/>
      <c r="BY13" s="94"/>
      <c r="BZ13" s="94"/>
      <c r="CA13" s="94"/>
      <c r="CB13" s="94"/>
      <c r="CC13" s="94"/>
      <c r="CD13" s="94"/>
      <c r="CE13" s="94"/>
      <c r="CF13" s="94"/>
      <c r="CG13" s="94"/>
      <c r="CH13" s="94"/>
      <c r="CI13" s="94"/>
      <c r="CJ13" s="94"/>
      <c r="CK13" s="94"/>
      <c r="CL13" s="94"/>
    </row>
    <row r="14" spans="1:90" ht="13.5" customHeight="1" x14ac:dyDescent="0.2">
      <c r="A14" s="95"/>
      <c r="B14" s="95"/>
      <c r="C14" s="95"/>
      <c r="D14" s="95"/>
      <c r="E14" s="95"/>
      <c r="F14" s="95"/>
      <c r="G14" s="95"/>
      <c r="H14" s="95"/>
      <c r="I14" s="95"/>
      <c r="J14" s="95"/>
      <c r="K14" s="95"/>
      <c r="L14" s="95"/>
      <c r="M14" s="95"/>
      <c r="N14" s="95">
        <v>45</v>
      </c>
      <c r="O14" s="95"/>
      <c r="P14" s="95"/>
      <c r="Q14" s="95"/>
      <c r="R14" s="95"/>
      <c r="S14" s="95"/>
      <c r="T14" s="95"/>
      <c r="U14" s="95"/>
      <c r="V14" s="95"/>
      <c r="W14" s="95"/>
      <c r="X14" s="95"/>
      <c r="Y14" s="95"/>
      <c r="Z14" s="95"/>
      <c r="AA14" s="95"/>
      <c r="AB14" s="95"/>
      <c r="AC14" s="95"/>
      <c r="AD14" s="95"/>
      <c r="AE14" s="95"/>
      <c r="AF14" s="95"/>
      <c r="AG14" s="95"/>
      <c r="AH14" s="95"/>
      <c r="AI14" s="95"/>
      <c r="AJ14" s="95">
        <v>39</v>
      </c>
      <c r="AK14" s="95"/>
      <c r="AL14" s="95"/>
      <c r="AM14" s="95"/>
      <c r="AN14" s="95"/>
      <c r="AO14" s="95"/>
      <c r="AP14" s="95"/>
      <c r="AQ14" s="95"/>
      <c r="AR14" s="95"/>
      <c r="AS14" s="95"/>
      <c r="AT14" s="95"/>
      <c r="AU14" s="95"/>
      <c r="AV14" s="95"/>
      <c r="AW14" s="95"/>
      <c r="AX14" s="95"/>
      <c r="AY14" s="95"/>
      <c r="AZ14" s="95"/>
      <c r="BA14" s="95"/>
      <c r="BB14" s="95"/>
      <c r="BC14" s="95">
        <v>3</v>
      </c>
      <c r="BD14" s="95"/>
      <c r="BE14" s="95"/>
      <c r="BF14" s="95"/>
      <c r="BG14" s="95"/>
      <c r="BH14" s="95"/>
      <c r="BI14" s="95"/>
      <c r="BJ14" s="95"/>
      <c r="BK14" s="95"/>
      <c r="BL14" s="95"/>
      <c r="BM14" s="95">
        <v>4</v>
      </c>
      <c r="BN14" s="95"/>
      <c r="BO14" s="95"/>
      <c r="BP14" s="95"/>
      <c r="BQ14" s="95">
        <v>5</v>
      </c>
      <c r="BR14" s="95"/>
      <c r="BS14" s="95"/>
      <c r="BT14" s="95"/>
      <c r="BU14" s="95"/>
      <c r="BV14" s="94"/>
      <c r="BW14" s="94"/>
      <c r="BX14" s="94"/>
      <c r="BY14" s="94"/>
      <c r="BZ14" s="94"/>
      <c r="CA14" s="94"/>
      <c r="CB14" s="94"/>
      <c r="CC14" s="94"/>
      <c r="CD14" s="94"/>
      <c r="CE14" s="94"/>
      <c r="CF14" s="94"/>
      <c r="CG14" s="94"/>
      <c r="CH14" s="94"/>
      <c r="CI14" s="94"/>
      <c r="CJ14" s="94"/>
      <c r="CK14" s="94"/>
      <c r="CL14" s="94"/>
    </row>
    <row r="15" spans="1:90" ht="12.75" customHeight="1" x14ac:dyDescent="0.2">
      <c r="A15" s="95"/>
      <c r="B15" s="95"/>
      <c r="C15" s="95"/>
      <c r="D15" s="95"/>
      <c r="E15" s="95"/>
      <c r="F15" s="95"/>
      <c r="G15" s="95"/>
      <c r="H15" s="95"/>
      <c r="I15" s="95"/>
      <c r="J15" s="95"/>
      <c r="K15" s="95"/>
      <c r="L15" s="95"/>
      <c r="M15" s="95"/>
      <c r="N15" s="95"/>
      <c r="O15" s="95"/>
      <c r="P15" s="95"/>
      <c r="Q15" s="95"/>
      <c r="R15" s="95"/>
      <c r="S15" s="95"/>
      <c r="T15" s="95"/>
      <c r="U15" s="95"/>
      <c r="V15" s="95"/>
      <c r="W15" s="95"/>
      <c r="X15" s="95"/>
      <c r="Y15" s="95"/>
      <c r="Z15" s="95"/>
      <c r="AA15" s="95"/>
      <c r="AB15" s="95"/>
      <c r="AC15" s="95"/>
      <c r="AD15" s="95"/>
      <c r="AE15" s="95"/>
      <c r="AF15" s="95"/>
      <c r="AG15" s="95"/>
      <c r="AH15" s="95"/>
      <c r="AI15" s="95"/>
      <c r="AJ15" s="95"/>
      <c r="AK15" s="95"/>
      <c r="AL15" s="95"/>
      <c r="AM15" s="95"/>
      <c r="AN15" s="95"/>
      <c r="AO15" s="95"/>
      <c r="AP15" s="95"/>
      <c r="AQ15" s="95"/>
      <c r="AR15" s="95">
        <v>41</v>
      </c>
      <c r="AS15" s="95"/>
      <c r="AT15" s="95"/>
      <c r="AU15" s="95"/>
      <c r="AV15" s="95">
        <v>2</v>
      </c>
      <c r="AW15" s="95"/>
      <c r="AX15" s="95"/>
      <c r="AY15" s="95"/>
      <c r="AZ15" s="95">
        <v>1</v>
      </c>
      <c r="BA15" s="95"/>
      <c r="BB15" s="95"/>
      <c r="BC15" s="95"/>
      <c r="BD15" s="95"/>
      <c r="BE15" s="95"/>
      <c r="BF15" s="95"/>
      <c r="BG15" s="95"/>
      <c r="BH15" s="95"/>
      <c r="BI15" s="95"/>
      <c r="BJ15" s="95"/>
      <c r="BK15" s="95"/>
      <c r="BL15" s="95"/>
      <c r="BM15" s="95"/>
      <c r="BN15" s="95"/>
      <c r="BO15" s="95"/>
      <c r="BP15" s="95"/>
      <c r="BQ15" s="95"/>
      <c r="BR15" s="95"/>
      <c r="BS15" s="95"/>
      <c r="BT15" s="95"/>
      <c r="BU15" s="95"/>
      <c r="BV15" s="94"/>
      <c r="BW15" s="94"/>
      <c r="BX15" s="94"/>
      <c r="BY15" s="94"/>
      <c r="BZ15" s="94"/>
      <c r="CA15" s="94"/>
      <c r="CB15" s="94"/>
      <c r="CC15" s="94"/>
      <c r="CD15" s="94"/>
      <c r="CE15" s="94"/>
      <c r="CF15" s="94"/>
      <c r="CG15" s="94"/>
      <c r="CH15" s="94"/>
      <c r="CI15" s="94"/>
      <c r="CJ15" s="94"/>
      <c r="CK15" s="94"/>
      <c r="CL15" s="94"/>
    </row>
    <row r="16" spans="1:90" ht="13.5" customHeight="1" x14ac:dyDescent="0.2">
      <c r="A16" s="95"/>
      <c r="B16" s="95"/>
      <c r="C16" s="95"/>
      <c r="D16" s="95"/>
      <c r="E16" s="95"/>
      <c r="F16" s="95"/>
      <c r="G16" s="95"/>
      <c r="H16" s="95"/>
      <c r="I16" s="95"/>
      <c r="J16" s="95"/>
      <c r="K16" s="95"/>
      <c r="L16" s="95"/>
      <c r="M16" s="95"/>
      <c r="N16" s="95"/>
      <c r="O16" s="95"/>
      <c r="P16" s="95"/>
      <c r="Q16" s="95"/>
      <c r="R16" s="95"/>
      <c r="S16" s="95"/>
      <c r="T16" s="95"/>
      <c r="U16" s="95"/>
      <c r="V16" s="95"/>
      <c r="W16" s="95"/>
      <c r="X16" s="95"/>
      <c r="Y16" s="95"/>
      <c r="Z16" s="95"/>
      <c r="AA16" s="95">
        <v>33</v>
      </c>
      <c r="AB16" s="95"/>
      <c r="AC16" s="95"/>
      <c r="AD16" s="95"/>
      <c r="AE16" s="95">
        <v>40</v>
      </c>
      <c r="AF16" s="95"/>
      <c r="AG16" s="95"/>
      <c r="AH16" s="95"/>
      <c r="AI16" s="95"/>
      <c r="AJ16" s="95"/>
      <c r="AK16" s="95"/>
      <c r="AL16" s="95"/>
      <c r="AM16" s="95"/>
      <c r="AN16" s="95"/>
      <c r="AO16" s="95"/>
      <c r="AP16" s="95"/>
      <c r="AQ16" s="95"/>
      <c r="AR16" s="95"/>
      <c r="AS16" s="95"/>
      <c r="AT16" s="95"/>
      <c r="AU16" s="95"/>
      <c r="AV16" s="95"/>
      <c r="AW16" s="95"/>
      <c r="AX16" s="95"/>
      <c r="AY16" s="95"/>
      <c r="AZ16" s="95"/>
      <c r="BA16" s="95"/>
      <c r="BB16" s="95"/>
      <c r="BC16" s="95"/>
      <c r="BD16" s="95"/>
      <c r="BE16" s="95"/>
      <c r="BF16" s="95"/>
      <c r="BG16" s="95"/>
      <c r="BH16" s="95"/>
      <c r="BI16" s="95"/>
      <c r="BJ16" s="95"/>
      <c r="BK16" s="95"/>
      <c r="BL16" s="95"/>
      <c r="BM16" s="95"/>
      <c r="BN16" s="95"/>
      <c r="BO16" s="95"/>
      <c r="BP16" s="95"/>
      <c r="BQ16" s="95"/>
      <c r="BR16" s="95"/>
      <c r="BS16" s="95"/>
      <c r="BT16" s="95"/>
      <c r="BU16" s="95"/>
      <c r="BV16" s="94"/>
      <c r="BW16" s="94"/>
      <c r="BX16" s="94"/>
      <c r="BY16" s="94"/>
      <c r="BZ16" s="94"/>
      <c r="CA16" s="94"/>
      <c r="CB16" s="94"/>
      <c r="CC16" s="94"/>
      <c r="CD16" s="94"/>
      <c r="CE16" s="94"/>
      <c r="CF16" s="94"/>
      <c r="CG16" s="94"/>
      <c r="CH16" s="94"/>
      <c r="CI16" s="94"/>
      <c r="CJ16" s="94"/>
      <c r="CK16" s="94"/>
      <c r="CL16" s="94"/>
    </row>
    <row r="17" spans="1:90" ht="13.5" customHeight="1" x14ac:dyDescent="0.2">
      <c r="A17" s="95"/>
      <c r="B17" s="95"/>
      <c r="C17" s="95"/>
      <c r="D17" s="95"/>
      <c r="E17" s="95"/>
      <c r="F17" s="95"/>
      <c r="G17" s="95"/>
      <c r="H17" s="95"/>
      <c r="I17" s="95"/>
      <c r="J17" s="95">
        <v>56</v>
      </c>
      <c r="K17" s="95"/>
      <c r="L17" s="95"/>
      <c r="M17" s="95"/>
      <c r="N17" s="95"/>
      <c r="O17" s="95"/>
      <c r="P17" s="95"/>
      <c r="Q17" s="95"/>
      <c r="R17" s="95"/>
      <c r="S17" s="95"/>
      <c r="T17" s="95"/>
      <c r="U17" s="95"/>
      <c r="V17" s="95"/>
      <c r="W17" s="95"/>
      <c r="X17" s="95"/>
      <c r="Y17" s="95"/>
      <c r="Z17" s="95"/>
      <c r="AA17" s="95"/>
      <c r="AB17" s="95"/>
      <c r="AC17" s="95"/>
      <c r="AD17" s="95"/>
      <c r="AE17" s="95"/>
      <c r="AF17" s="95"/>
      <c r="AG17" s="95"/>
      <c r="AH17" s="95"/>
      <c r="AI17" s="95"/>
      <c r="AJ17" s="95"/>
      <c r="AK17" s="95"/>
      <c r="AL17" s="95"/>
      <c r="AM17" s="95"/>
      <c r="AN17" s="95"/>
      <c r="AO17" s="95"/>
      <c r="AP17" s="95"/>
      <c r="AQ17" s="95"/>
      <c r="AR17" s="95"/>
      <c r="AS17" s="95"/>
      <c r="AT17" s="95"/>
      <c r="AU17" s="95"/>
      <c r="AV17" s="95"/>
      <c r="AW17" s="95"/>
      <c r="AX17" s="95"/>
      <c r="AY17" s="95"/>
      <c r="AZ17" s="95"/>
      <c r="BA17" s="95"/>
      <c r="BB17" s="95"/>
      <c r="BC17" s="95"/>
      <c r="BD17" s="95"/>
      <c r="BE17" s="95"/>
      <c r="BF17" s="95"/>
      <c r="BG17" s="95"/>
      <c r="BH17" s="95"/>
      <c r="BI17" s="95"/>
      <c r="BJ17" s="95"/>
      <c r="BK17" s="95"/>
      <c r="BL17" s="95"/>
      <c r="BM17" s="95"/>
      <c r="BN17" s="95"/>
      <c r="BO17" s="95"/>
      <c r="BP17" s="95"/>
      <c r="BQ17" s="95"/>
      <c r="BR17" s="95"/>
      <c r="BS17" s="95"/>
      <c r="BT17" s="95"/>
      <c r="BU17" s="95"/>
      <c r="BV17" s="94"/>
      <c r="BW17" s="94"/>
      <c r="BX17" s="94"/>
      <c r="BY17" s="94"/>
      <c r="BZ17" s="94"/>
      <c r="CA17" s="94"/>
      <c r="CB17" s="94"/>
      <c r="CC17" s="94"/>
      <c r="CD17" s="94"/>
      <c r="CE17" s="94"/>
      <c r="CF17" s="94"/>
      <c r="CG17" s="94"/>
      <c r="CH17" s="94"/>
      <c r="CI17" s="94"/>
      <c r="CJ17" s="94"/>
      <c r="CK17" s="94"/>
      <c r="CL17" s="94"/>
    </row>
    <row r="18" spans="1:90" ht="12.75" customHeight="1" x14ac:dyDescent="0.2">
      <c r="A18" s="95"/>
      <c r="B18" s="95"/>
      <c r="C18" s="95"/>
      <c r="D18" s="95"/>
      <c r="E18" s="95"/>
      <c r="F18" s="95"/>
      <c r="G18" s="95"/>
      <c r="H18" s="95"/>
      <c r="I18" s="95"/>
      <c r="J18" s="95"/>
      <c r="K18" s="95"/>
      <c r="L18" s="95"/>
      <c r="M18" s="95"/>
      <c r="N18" s="95"/>
      <c r="O18" s="95"/>
      <c r="P18" s="95"/>
      <c r="Q18" s="95"/>
      <c r="R18" s="95"/>
      <c r="S18" s="95">
        <v>61</v>
      </c>
      <c r="T18" s="95"/>
      <c r="U18" s="95"/>
      <c r="V18" s="95"/>
      <c r="W18" s="95"/>
      <c r="X18" s="95"/>
      <c r="Y18" s="95"/>
      <c r="Z18" s="95"/>
      <c r="AA18" s="95"/>
      <c r="AB18" s="95"/>
      <c r="AC18" s="95"/>
      <c r="AD18" s="95"/>
      <c r="AE18" s="95"/>
      <c r="AF18" s="95"/>
      <c r="AG18" s="95"/>
      <c r="AH18" s="95"/>
      <c r="AI18" s="95"/>
      <c r="AJ18" s="95"/>
      <c r="AK18" s="95"/>
      <c r="AL18" s="95"/>
      <c r="AM18" s="95"/>
      <c r="AN18" s="95"/>
      <c r="AO18" s="95"/>
      <c r="AP18" s="95"/>
      <c r="AQ18" s="95"/>
      <c r="AR18" s="95"/>
      <c r="AS18" s="95"/>
      <c r="AT18" s="95"/>
      <c r="AU18" s="95"/>
      <c r="AV18" s="95"/>
      <c r="AW18" s="95"/>
      <c r="AX18" s="95"/>
      <c r="AY18" s="95"/>
      <c r="AZ18" s="95"/>
      <c r="BA18" s="95"/>
      <c r="BB18" s="95"/>
      <c r="BC18" s="95"/>
      <c r="BD18" s="95"/>
      <c r="BE18" s="95"/>
      <c r="BF18" s="95"/>
      <c r="BG18" s="95"/>
      <c r="BH18" s="95"/>
      <c r="BI18" s="95"/>
      <c r="BJ18" s="95"/>
      <c r="BK18" s="95"/>
      <c r="BL18" s="95"/>
      <c r="BM18" s="95"/>
      <c r="BN18" s="95">
        <v>6</v>
      </c>
      <c r="BO18" s="95"/>
      <c r="BP18" s="95"/>
      <c r="BQ18" s="95"/>
      <c r="BR18" s="95"/>
      <c r="BS18" s="95"/>
      <c r="BT18" s="95"/>
      <c r="BU18" s="95"/>
      <c r="BV18" s="94"/>
      <c r="BW18" s="94"/>
      <c r="BX18" s="94"/>
      <c r="BY18" s="94"/>
      <c r="BZ18" s="94"/>
      <c r="CA18" s="94"/>
      <c r="CB18" s="94"/>
      <c r="CC18" s="94"/>
      <c r="CD18" s="94"/>
      <c r="CE18" s="94"/>
      <c r="CF18" s="94"/>
      <c r="CG18" s="94"/>
      <c r="CH18" s="94"/>
      <c r="CI18" s="94"/>
      <c r="CJ18" s="94"/>
      <c r="CK18" s="94"/>
      <c r="CL18" s="94"/>
    </row>
    <row r="19" spans="1:90" ht="13.5" customHeight="1" x14ac:dyDescent="0.2">
      <c r="A19" s="95"/>
      <c r="B19" s="95"/>
      <c r="C19" s="95"/>
      <c r="D19" s="95"/>
      <c r="E19" s="95"/>
      <c r="F19" s="95"/>
      <c r="G19" s="95"/>
      <c r="H19" s="95"/>
      <c r="I19" s="95"/>
      <c r="J19" s="95"/>
      <c r="K19" s="95"/>
      <c r="L19" s="95"/>
      <c r="M19" s="95"/>
      <c r="N19" s="95"/>
      <c r="O19" s="95"/>
      <c r="P19" s="95"/>
      <c r="Q19" s="95"/>
      <c r="R19" s="95"/>
      <c r="S19" s="95"/>
      <c r="T19" s="95"/>
      <c r="U19" s="95"/>
      <c r="V19" s="95"/>
      <c r="W19" s="95"/>
      <c r="X19" s="95">
        <v>32</v>
      </c>
      <c r="Y19" s="95"/>
      <c r="Z19" s="95"/>
      <c r="AA19" s="95"/>
      <c r="AB19" s="95"/>
      <c r="AC19" s="95"/>
      <c r="AD19" s="95"/>
      <c r="AE19" s="95"/>
      <c r="AF19" s="95"/>
      <c r="AG19" s="95"/>
      <c r="AH19" s="95"/>
      <c r="AI19" s="95"/>
      <c r="AJ19" s="95"/>
      <c r="AK19" s="95"/>
      <c r="AL19" s="95"/>
      <c r="AM19" s="95"/>
      <c r="AN19" s="95"/>
      <c r="AO19" s="95"/>
      <c r="AP19" s="95"/>
      <c r="AQ19" s="95"/>
      <c r="AR19" s="95"/>
      <c r="AS19" s="95"/>
      <c r="AT19" s="95"/>
      <c r="AU19" s="95"/>
      <c r="AV19" s="95"/>
      <c r="AW19" s="95"/>
      <c r="AX19" s="95"/>
      <c r="AY19" s="95"/>
      <c r="AZ19" s="95"/>
      <c r="BA19" s="95"/>
      <c r="BB19" s="95"/>
      <c r="BC19" s="95"/>
      <c r="BD19" s="95"/>
      <c r="BE19" s="95"/>
      <c r="BF19" s="95"/>
      <c r="BG19" s="95"/>
      <c r="BH19" s="95"/>
      <c r="BI19" s="95"/>
      <c r="BJ19" s="95"/>
      <c r="BK19" s="95"/>
      <c r="BL19" s="95"/>
      <c r="BM19" s="95"/>
      <c r="BN19" s="95"/>
      <c r="BO19" s="95"/>
      <c r="BP19" s="95"/>
      <c r="BQ19" s="95"/>
      <c r="BR19" s="95"/>
      <c r="BS19" s="95"/>
      <c r="BT19" s="95"/>
      <c r="BU19" s="95"/>
      <c r="BV19" s="94"/>
      <c r="BW19" s="94"/>
      <c r="BX19" s="94"/>
      <c r="BY19" s="94"/>
      <c r="BZ19" s="94"/>
      <c r="CA19" s="94"/>
      <c r="CB19" s="94"/>
      <c r="CC19" s="94"/>
      <c r="CD19" s="94"/>
      <c r="CE19" s="94"/>
      <c r="CF19" s="94"/>
      <c r="CG19" s="94"/>
      <c r="CH19" s="94"/>
      <c r="CI19" s="94"/>
      <c r="CJ19" s="94"/>
      <c r="CK19" s="94"/>
      <c r="CL19" s="94"/>
    </row>
    <row r="20" spans="1:90" ht="13.5" customHeight="1" x14ac:dyDescent="0.2">
      <c r="A20" s="95"/>
      <c r="B20" s="95"/>
      <c r="C20" s="95"/>
      <c r="D20" s="95"/>
      <c r="E20" s="95"/>
      <c r="F20" s="95"/>
      <c r="G20" s="95"/>
      <c r="H20" s="95"/>
      <c r="I20" s="95"/>
      <c r="J20" s="95"/>
      <c r="K20" s="95"/>
      <c r="L20" s="95"/>
      <c r="M20" s="95"/>
      <c r="N20" s="95"/>
      <c r="O20" s="95"/>
      <c r="P20" s="95"/>
      <c r="Q20" s="95"/>
      <c r="R20" s="95"/>
      <c r="S20" s="95"/>
      <c r="T20" s="95"/>
      <c r="U20" s="95"/>
      <c r="V20" s="95"/>
      <c r="W20" s="95"/>
      <c r="X20" s="95"/>
      <c r="Y20" s="95"/>
      <c r="Z20" s="95">
        <v>32</v>
      </c>
      <c r="AA20" s="95"/>
      <c r="AB20" s="95"/>
      <c r="AC20" s="95"/>
      <c r="AD20" s="95"/>
      <c r="AE20" s="95"/>
      <c r="AF20" s="95"/>
      <c r="AG20" s="95"/>
      <c r="AH20" s="95"/>
      <c r="AI20" s="95"/>
      <c r="AJ20" s="95"/>
      <c r="AK20" s="95"/>
      <c r="AL20" s="95"/>
      <c r="AM20" s="95"/>
      <c r="AN20" s="95"/>
      <c r="AO20" s="95"/>
      <c r="AP20" s="95"/>
      <c r="AQ20" s="95"/>
      <c r="AR20" s="95"/>
      <c r="AS20" s="95"/>
      <c r="AT20" s="95"/>
      <c r="AU20" s="95"/>
      <c r="AV20" s="95"/>
      <c r="AW20" s="95"/>
      <c r="AX20" s="95"/>
      <c r="AY20" s="95"/>
      <c r="AZ20" s="95"/>
      <c r="BA20" s="95"/>
      <c r="BB20" s="95"/>
      <c r="BC20" s="95"/>
      <c r="BD20" s="95"/>
      <c r="BE20" s="95"/>
      <c r="BF20" s="95"/>
      <c r="BG20" s="95"/>
      <c r="BH20" s="95"/>
      <c r="BI20" s="95"/>
      <c r="BJ20" s="95"/>
      <c r="BK20" s="95"/>
      <c r="BL20" s="95"/>
      <c r="BM20" s="95"/>
      <c r="BN20" s="95"/>
      <c r="BO20" s="95"/>
      <c r="BP20" s="95"/>
      <c r="BQ20" s="95"/>
      <c r="BR20" s="95"/>
      <c r="BS20" s="95"/>
      <c r="BT20" s="95"/>
      <c r="BU20" s="95"/>
      <c r="BV20" s="94"/>
      <c r="BW20" s="94"/>
      <c r="BX20" s="94"/>
      <c r="BY20" s="94"/>
      <c r="BZ20" s="94"/>
      <c r="CA20" s="94"/>
      <c r="CB20" s="94"/>
      <c r="CC20" s="94"/>
      <c r="CD20" s="94"/>
      <c r="CE20" s="94"/>
      <c r="CF20" s="94"/>
      <c r="CG20" s="94"/>
      <c r="CH20" s="94"/>
      <c r="CI20" s="94"/>
      <c r="CJ20" s="94"/>
      <c r="CK20" s="94"/>
      <c r="CL20" s="94"/>
    </row>
    <row r="21" spans="1:90" ht="13.5" customHeight="1" x14ac:dyDescent="0.2">
      <c r="A21" s="95"/>
      <c r="B21" s="95"/>
      <c r="C21" s="95"/>
      <c r="D21" s="95"/>
      <c r="E21" s="95"/>
      <c r="F21" s="95"/>
      <c r="G21" s="95"/>
      <c r="H21" s="95"/>
      <c r="I21" s="95"/>
      <c r="J21" s="95"/>
      <c r="K21" s="95"/>
      <c r="L21" s="95">
        <v>54</v>
      </c>
      <c r="M21" s="95"/>
      <c r="N21" s="95"/>
      <c r="O21" s="95"/>
      <c r="P21" s="95"/>
      <c r="Q21" s="95"/>
      <c r="R21" s="95"/>
      <c r="S21" s="95"/>
      <c r="T21" s="95"/>
      <c r="U21" s="95"/>
      <c r="V21" s="95">
        <v>32</v>
      </c>
      <c r="W21" s="95"/>
      <c r="X21" s="95"/>
      <c r="Y21" s="95"/>
      <c r="Z21" s="95"/>
      <c r="AA21" s="95"/>
      <c r="AB21" s="95"/>
      <c r="AC21" s="95"/>
      <c r="AD21" s="95"/>
      <c r="AE21" s="95"/>
      <c r="AF21" s="95"/>
      <c r="AG21" s="95"/>
      <c r="AH21" s="95"/>
      <c r="AI21" s="95"/>
      <c r="AJ21" s="95"/>
      <c r="AK21" s="95"/>
      <c r="AL21" s="95"/>
      <c r="AM21" s="95"/>
      <c r="AN21" s="95"/>
      <c r="AO21" s="95"/>
      <c r="AP21" s="95"/>
      <c r="AQ21" s="95"/>
      <c r="AR21" s="95"/>
      <c r="AS21" s="95"/>
      <c r="AT21" s="95"/>
      <c r="AU21" s="95"/>
      <c r="AV21" s="95"/>
      <c r="AW21" s="95"/>
      <c r="AX21" s="95"/>
      <c r="AY21" s="95"/>
      <c r="AZ21" s="95"/>
      <c r="BA21" s="95"/>
      <c r="BB21" s="95"/>
      <c r="BC21" s="95"/>
      <c r="BD21" s="95"/>
      <c r="BE21" s="95"/>
      <c r="BF21" s="95"/>
      <c r="BG21" s="95"/>
      <c r="BH21" s="95"/>
      <c r="BI21" s="95"/>
      <c r="BJ21" s="95"/>
      <c r="BK21" s="95"/>
      <c r="BL21" s="95"/>
      <c r="BM21" s="95"/>
      <c r="BN21" s="95"/>
      <c r="BO21" s="95"/>
      <c r="BP21" s="95"/>
      <c r="BQ21" s="95"/>
      <c r="BR21" s="95"/>
      <c r="BS21" s="95"/>
      <c r="BT21" s="95"/>
      <c r="BU21" s="95"/>
      <c r="BV21" s="94"/>
      <c r="BW21" s="94"/>
      <c r="BX21" s="94"/>
      <c r="BY21" s="94"/>
      <c r="BZ21" s="94"/>
      <c r="CA21" s="94"/>
      <c r="CB21" s="94"/>
      <c r="CC21" s="94"/>
      <c r="CD21" s="94"/>
      <c r="CE21" s="94"/>
      <c r="CF21" s="94"/>
      <c r="CG21" s="94"/>
      <c r="CH21" s="94"/>
      <c r="CI21" s="94"/>
      <c r="CJ21" s="94"/>
      <c r="CK21" s="94"/>
      <c r="CL21" s="94"/>
    </row>
    <row r="22" spans="1:90" ht="13.5" customHeight="1" x14ac:dyDescent="0.2">
      <c r="A22" s="95"/>
      <c r="B22" s="95"/>
      <c r="C22" s="95"/>
      <c r="D22" s="95"/>
      <c r="E22" s="95"/>
      <c r="F22" s="95"/>
      <c r="G22" s="95"/>
      <c r="H22" s="95"/>
      <c r="I22" s="95"/>
      <c r="J22" s="95"/>
      <c r="K22" s="95"/>
      <c r="L22" s="95"/>
      <c r="M22" s="95"/>
      <c r="N22" s="95"/>
      <c r="O22" s="95"/>
      <c r="P22" s="95">
        <v>60</v>
      </c>
      <c r="Q22" s="95"/>
      <c r="R22" s="95"/>
      <c r="S22" s="95"/>
      <c r="T22" s="95"/>
      <c r="U22" s="95"/>
      <c r="V22" s="95"/>
      <c r="W22" s="95"/>
      <c r="X22" s="95"/>
      <c r="Y22" s="95"/>
      <c r="Z22" s="95"/>
      <c r="AA22" s="95"/>
      <c r="AB22" s="95"/>
      <c r="AC22" s="95"/>
      <c r="AD22" s="95"/>
      <c r="AE22" s="95"/>
      <c r="AF22" s="95"/>
      <c r="AG22" s="95"/>
      <c r="AH22" s="95"/>
      <c r="AI22" s="95"/>
      <c r="AJ22" s="95"/>
      <c r="AK22" s="95"/>
      <c r="AL22" s="95"/>
      <c r="AM22" s="95"/>
      <c r="AN22" s="95"/>
      <c r="AO22" s="95"/>
      <c r="AP22" s="95"/>
      <c r="AQ22" s="95"/>
      <c r="AR22" s="95"/>
      <c r="AS22" s="95"/>
      <c r="AT22" s="95"/>
      <c r="AU22" s="95"/>
      <c r="AV22" s="95"/>
      <c r="AW22" s="95"/>
      <c r="AX22" s="95"/>
      <c r="AY22" s="95"/>
      <c r="AZ22" s="95"/>
      <c r="BA22" s="95"/>
      <c r="BB22" s="95"/>
      <c r="BC22" s="95"/>
      <c r="BD22" s="95"/>
      <c r="BE22" s="95"/>
      <c r="BF22" s="95"/>
      <c r="BG22" s="95"/>
      <c r="BH22" s="95"/>
      <c r="BI22" s="95"/>
      <c r="BJ22" s="95"/>
      <c r="BK22" s="95"/>
      <c r="BL22" s="95"/>
      <c r="BM22" s="95"/>
      <c r="BN22" s="95"/>
      <c r="BO22" s="95"/>
      <c r="BP22" s="95"/>
      <c r="BQ22" s="95"/>
      <c r="BR22" s="95"/>
      <c r="BS22" s="95"/>
      <c r="BT22" s="95"/>
      <c r="BU22" s="95"/>
      <c r="BV22" s="94"/>
      <c r="BW22" s="94"/>
      <c r="BX22" s="94"/>
      <c r="BY22" s="94"/>
      <c r="BZ22" s="94"/>
      <c r="CA22" s="94"/>
      <c r="CB22" s="94"/>
      <c r="CC22" s="94"/>
      <c r="CD22" s="94"/>
      <c r="CE22" s="94"/>
      <c r="CF22" s="94"/>
      <c r="CG22" s="94"/>
      <c r="CH22" s="94"/>
      <c r="CI22" s="94"/>
      <c r="CJ22" s="94"/>
      <c r="CK22" s="94"/>
      <c r="CL22" s="94"/>
    </row>
    <row r="23" spans="1:90" ht="13.5" customHeight="1" x14ac:dyDescent="0.2">
      <c r="A23" s="95"/>
      <c r="B23" s="95"/>
      <c r="C23" s="95"/>
      <c r="D23" s="95"/>
      <c r="E23" s="95"/>
      <c r="F23" s="95"/>
      <c r="G23" s="95"/>
      <c r="H23" s="95"/>
      <c r="I23" s="95"/>
      <c r="J23" s="95"/>
      <c r="K23" s="95"/>
      <c r="L23" s="95"/>
      <c r="M23" s="95"/>
      <c r="N23" s="95"/>
      <c r="O23" s="95"/>
      <c r="P23" s="95"/>
      <c r="Q23" s="95"/>
      <c r="R23" s="95"/>
      <c r="S23" s="95"/>
      <c r="T23" s="95"/>
      <c r="U23" s="95"/>
      <c r="V23" s="95"/>
      <c r="W23" s="95"/>
      <c r="X23" s="95">
        <v>32</v>
      </c>
      <c r="Y23" s="95"/>
      <c r="Z23" s="95"/>
      <c r="AA23" s="95"/>
      <c r="AB23" s="95"/>
      <c r="AC23" s="95"/>
      <c r="AD23" s="95"/>
      <c r="AE23" s="95"/>
      <c r="AF23" s="95"/>
      <c r="AG23" s="95"/>
      <c r="AH23" s="95"/>
      <c r="AI23" s="95"/>
      <c r="AJ23" s="95"/>
      <c r="AK23" s="95"/>
      <c r="AL23" s="95"/>
      <c r="AM23" s="95"/>
      <c r="AN23" s="95"/>
      <c r="AO23" s="95"/>
      <c r="AP23" s="95"/>
      <c r="AQ23" s="95"/>
      <c r="AR23" s="95"/>
      <c r="AS23" s="95"/>
      <c r="AT23" s="95"/>
      <c r="AU23" s="95"/>
      <c r="AV23" s="95"/>
      <c r="AW23" s="95"/>
      <c r="AX23" s="95"/>
      <c r="AY23" s="95"/>
      <c r="AZ23" s="95"/>
      <c r="BA23" s="95"/>
      <c r="BB23" s="95"/>
      <c r="BC23" s="95"/>
      <c r="BD23" s="95"/>
      <c r="BE23" s="95"/>
      <c r="BF23" s="95"/>
      <c r="BG23" s="95"/>
      <c r="BH23" s="95"/>
      <c r="BI23" s="95"/>
      <c r="BJ23" s="95"/>
      <c r="BK23" s="95"/>
      <c r="BL23" s="95"/>
      <c r="BM23" s="95"/>
      <c r="BN23" s="95"/>
      <c r="BO23" s="95"/>
      <c r="BP23" s="95"/>
      <c r="BQ23" s="95"/>
      <c r="BR23" s="95"/>
      <c r="BS23" s="95"/>
      <c r="BT23" s="95"/>
      <c r="BU23" s="95"/>
      <c r="BV23" s="94"/>
      <c r="BW23" s="94"/>
      <c r="BX23" s="94"/>
      <c r="BY23" s="94"/>
      <c r="BZ23" s="94"/>
      <c r="CA23" s="94"/>
      <c r="CB23" s="94"/>
      <c r="CC23" s="94"/>
      <c r="CD23" s="94"/>
      <c r="CE23" s="94"/>
      <c r="CF23" s="94"/>
      <c r="CG23" s="94"/>
      <c r="CH23" s="94"/>
      <c r="CI23" s="94"/>
      <c r="CJ23" s="94"/>
      <c r="CK23" s="94"/>
      <c r="CL23" s="94"/>
    </row>
    <row r="24" spans="1:90" ht="13.5" customHeight="1" x14ac:dyDescent="0.2">
      <c r="A24" s="95"/>
      <c r="B24" s="95"/>
      <c r="C24" s="95"/>
      <c r="D24" s="95"/>
      <c r="E24" s="95"/>
      <c r="F24" s="95"/>
      <c r="G24" s="95"/>
      <c r="H24" s="95"/>
      <c r="I24" s="95"/>
      <c r="J24" s="95"/>
      <c r="K24" s="95"/>
      <c r="L24" s="95"/>
      <c r="M24" s="95"/>
      <c r="N24" s="95"/>
      <c r="O24" s="95"/>
      <c r="P24" s="95"/>
      <c r="Q24" s="95"/>
      <c r="R24" s="95"/>
      <c r="S24" s="95"/>
      <c r="T24" s="95"/>
      <c r="U24" s="95">
        <v>34</v>
      </c>
      <c r="V24" s="95"/>
      <c r="W24" s="95"/>
      <c r="X24" s="95"/>
      <c r="Y24" s="95"/>
      <c r="Z24" s="95"/>
      <c r="AA24" s="95"/>
      <c r="AB24" s="95"/>
      <c r="AC24" s="95"/>
      <c r="AD24" s="95"/>
      <c r="AE24" s="95"/>
      <c r="AF24" s="95"/>
      <c r="AG24" s="95"/>
      <c r="AH24" s="95"/>
      <c r="AI24" s="95"/>
      <c r="AJ24" s="95"/>
      <c r="AK24" s="95"/>
      <c r="AL24" s="95"/>
      <c r="AM24" s="95"/>
      <c r="AN24" s="95"/>
      <c r="AO24" s="95"/>
      <c r="AP24" s="95"/>
      <c r="AQ24" s="95"/>
      <c r="AR24" s="95"/>
      <c r="AS24" s="95"/>
      <c r="AT24" s="95"/>
      <c r="AU24" s="95"/>
      <c r="AV24" s="95"/>
      <c r="AW24" s="95"/>
      <c r="AX24" s="95"/>
      <c r="AY24" s="95"/>
      <c r="AZ24" s="95"/>
      <c r="BA24" s="95"/>
      <c r="BB24" s="95"/>
      <c r="BC24" s="95"/>
      <c r="BD24" s="95"/>
      <c r="BE24" s="95"/>
      <c r="BF24" s="95"/>
      <c r="BG24" s="95"/>
      <c r="BH24" s="95"/>
      <c r="BI24" s="95"/>
      <c r="BJ24" s="95"/>
      <c r="BK24" s="95"/>
      <c r="BL24" s="95"/>
      <c r="BM24" s="95"/>
      <c r="BN24" s="95"/>
      <c r="BO24" s="95"/>
      <c r="BP24" s="95"/>
      <c r="BQ24" s="95"/>
      <c r="BR24" s="95"/>
      <c r="BS24" s="95"/>
      <c r="BT24" s="95"/>
      <c r="BU24" s="95"/>
      <c r="BV24" s="94"/>
      <c r="BW24" s="94"/>
      <c r="BX24" s="94"/>
      <c r="BY24" s="94"/>
      <c r="BZ24" s="94"/>
      <c r="CA24" s="94"/>
      <c r="CB24" s="94"/>
      <c r="CC24" s="94"/>
      <c r="CD24" s="94"/>
      <c r="CE24" s="94"/>
      <c r="CF24" s="94"/>
      <c r="CG24" s="94"/>
      <c r="CH24" s="94"/>
      <c r="CI24" s="94"/>
      <c r="CJ24" s="94"/>
      <c r="CK24" s="94"/>
      <c r="CL24" s="94"/>
    </row>
    <row r="25" spans="1:90" ht="13.5" customHeight="1" x14ac:dyDescent="0.2">
      <c r="A25" s="95"/>
      <c r="B25" s="95"/>
      <c r="C25" s="95"/>
      <c r="D25" s="95"/>
      <c r="E25" s="95"/>
      <c r="F25" s="95"/>
      <c r="G25" s="95"/>
      <c r="H25" s="95"/>
      <c r="I25" s="95"/>
      <c r="J25" s="95"/>
      <c r="K25" s="95"/>
      <c r="L25" s="95"/>
      <c r="M25" s="95"/>
      <c r="N25" s="95"/>
      <c r="O25" s="95"/>
      <c r="P25" s="95"/>
      <c r="Q25" s="95"/>
      <c r="R25" s="95"/>
      <c r="S25" s="95"/>
      <c r="T25" s="95"/>
      <c r="U25" s="95"/>
      <c r="V25" s="95"/>
      <c r="W25" s="95"/>
      <c r="X25" s="95"/>
      <c r="Y25" s="95"/>
      <c r="Z25" s="95"/>
      <c r="AA25" s="95"/>
      <c r="AB25" s="95"/>
      <c r="AC25" s="95"/>
      <c r="AD25" s="95"/>
      <c r="AE25" s="95"/>
      <c r="AF25" s="95"/>
      <c r="AG25" s="95"/>
      <c r="AH25" s="95"/>
      <c r="AI25" s="95"/>
      <c r="AJ25" s="95"/>
      <c r="AK25" s="95"/>
      <c r="AL25" s="95"/>
      <c r="AM25" s="95"/>
      <c r="AN25" s="95"/>
      <c r="AO25" s="95"/>
      <c r="AP25" s="95"/>
      <c r="AQ25" s="95"/>
      <c r="AR25" s="95"/>
      <c r="AS25" s="95"/>
      <c r="AT25" s="95"/>
      <c r="AU25" s="95"/>
      <c r="AV25" s="95"/>
      <c r="AW25" s="95"/>
      <c r="AX25" s="95"/>
      <c r="AY25" s="95"/>
      <c r="AZ25" s="95"/>
      <c r="BA25" s="95"/>
      <c r="BB25" s="95"/>
      <c r="BC25" s="95"/>
      <c r="BD25" s="95"/>
      <c r="BE25" s="95"/>
      <c r="BF25" s="95"/>
      <c r="BG25" s="95"/>
      <c r="BH25" s="95"/>
      <c r="BI25" s="95"/>
      <c r="BJ25" s="95"/>
      <c r="BK25" s="95"/>
      <c r="BL25" s="95"/>
      <c r="BM25" s="95"/>
      <c r="BN25" s="95"/>
      <c r="BO25" s="95"/>
      <c r="BP25" s="95"/>
      <c r="BQ25" s="95"/>
      <c r="BR25" s="95"/>
      <c r="BS25" s="95"/>
      <c r="BT25" s="95"/>
      <c r="BU25" s="95"/>
      <c r="BV25" s="94"/>
      <c r="BW25" s="94"/>
      <c r="BX25" s="94"/>
      <c r="BY25" s="94"/>
      <c r="BZ25" s="94"/>
      <c r="CA25" s="94"/>
      <c r="CB25" s="94"/>
      <c r="CC25" s="94"/>
      <c r="CD25" s="94"/>
      <c r="CE25" s="94"/>
      <c r="CF25" s="94"/>
      <c r="CG25" s="94"/>
      <c r="CH25" s="94"/>
      <c r="CI25" s="94"/>
      <c r="CJ25" s="94"/>
      <c r="CK25" s="94"/>
      <c r="CL25" s="94"/>
    </row>
    <row r="26" spans="1:90" ht="13.5" customHeight="1" x14ac:dyDescent="0.2">
      <c r="A26" s="95"/>
      <c r="B26" s="95"/>
      <c r="C26" s="95"/>
      <c r="D26" s="95"/>
      <c r="E26" s="95"/>
      <c r="F26" s="95"/>
      <c r="G26" s="95"/>
      <c r="H26" s="95"/>
      <c r="I26" s="95"/>
      <c r="J26" s="95"/>
      <c r="K26" s="95"/>
      <c r="L26" s="95"/>
      <c r="M26" s="95"/>
      <c r="N26" s="95"/>
      <c r="O26" s="95"/>
      <c r="P26" s="95"/>
      <c r="Q26" s="95"/>
      <c r="R26" s="95"/>
      <c r="S26" s="95"/>
      <c r="T26" s="95"/>
      <c r="U26" s="95"/>
      <c r="V26" s="95"/>
      <c r="W26" s="95"/>
      <c r="X26" s="95"/>
      <c r="Y26" s="95"/>
      <c r="Z26" s="95"/>
      <c r="AA26" s="95"/>
      <c r="AB26" s="95"/>
      <c r="AC26" s="95"/>
      <c r="AD26" s="95"/>
      <c r="AE26" s="95"/>
      <c r="AF26" s="95"/>
      <c r="AG26" s="95"/>
      <c r="AH26" s="95"/>
      <c r="AI26" s="95"/>
      <c r="AJ26" s="95"/>
      <c r="AK26" s="95"/>
      <c r="AL26" s="95"/>
      <c r="AM26" s="95"/>
      <c r="AN26" s="95"/>
      <c r="AO26" s="95"/>
      <c r="AP26" s="95"/>
      <c r="AQ26" s="95"/>
      <c r="AR26" s="95"/>
      <c r="AS26" s="95"/>
      <c r="AT26" s="95"/>
      <c r="AU26" s="95"/>
      <c r="AV26" s="95"/>
      <c r="AW26" s="95"/>
      <c r="AX26" s="95"/>
      <c r="AY26" s="95"/>
      <c r="AZ26" s="95"/>
      <c r="BA26" s="95"/>
      <c r="BB26" s="95"/>
      <c r="BC26" s="95"/>
      <c r="BD26" s="95"/>
      <c r="BE26" s="95"/>
      <c r="BF26" s="95"/>
      <c r="BG26" s="95"/>
      <c r="BH26" s="95"/>
      <c r="BI26" s="95"/>
      <c r="BJ26" s="95"/>
      <c r="BK26" s="95"/>
      <c r="BL26" s="95"/>
      <c r="BM26" s="95"/>
      <c r="BN26" s="95"/>
      <c r="BO26" s="95"/>
      <c r="BP26" s="95"/>
      <c r="BQ26" s="95"/>
      <c r="BR26" s="95"/>
      <c r="BS26" s="95"/>
      <c r="BT26" s="95"/>
      <c r="BU26" s="95"/>
      <c r="BV26" s="94"/>
      <c r="BW26" s="94"/>
      <c r="BX26" s="94"/>
      <c r="BY26" s="94"/>
      <c r="BZ26" s="94"/>
      <c r="CA26" s="94"/>
      <c r="CB26" s="94"/>
      <c r="CC26" s="94"/>
      <c r="CD26" s="94"/>
      <c r="CE26" s="94"/>
      <c r="CF26" s="94"/>
      <c r="CG26" s="94"/>
      <c r="CH26" s="94"/>
      <c r="CI26" s="94"/>
      <c r="CJ26" s="94"/>
      <c r="CK26" s="94"/>
      <c r="CL26" s="94"/>
    </row>
    <row r="27" spans="1:90" ht="13.5" customHeight="1" x14ac:dyDescent="0.2">
      <c r="A27" s="95"/>
      <c r="B27" s="95"/>
      <c r="C27" s="95"/>
      <c r="D27" s="95"/>
      <c r="E27" s="95"/>
      <c r="F27" s="95"/>
      <c r="G27" s="95"/>
      <c r="H27" s="95"/>
      <c r="I27" s="95"/>
      <c r="J27" s="95"/>
      <c r="K27" s="95"/>
      <c r="L27" s="95"/>
      <c r="M27" s="95"/>
      <c r="N27" s="95"/>
      <c r="O27" s="95"/>
      <c r="P27" s="95"/>
      <c r="Q27" s="95"/>
      <c r="R27" s="95"/>
      <c r="S27" s="95"/>
      <c r="T27" s="95"/>
      <c r="U27" s="95"/>
      <c r="V27" s="95"/>
      <c r="W27" s="95"/>
      <c r="X27" s="95"/>
      <c r="Y27" s="95"/>
      <c r="Z27" s="95"/>
      <c r="AA27" s="95"/>
      <c r="AB27" s="95"/>
      <c r="AC27" s="95"/>
      <c r="AD27" s="95"/>
      <c r="AE27" s="95"/>
      <c r="AF27" s="95"/>
      <c r="AG27" s="95"/>
      <c r="AH27" s="95"/>
      <c r="AI27" s="95"/>
      <c r="AJ27" s="95"/>
      <c r="AK27" s="95"/>
      <c r="AL27" s="95"/>
      <c r="AM27" s="95"/>
      <c r="AN27" s="95"/>
      <c r="AO27" s="95"/>
      <c r="AP27" s="95"/>
      <c r="AQ27" s="95"/>
      <c r="AR27" s="95"/>
      <c r="AS27" s="95"/>
      <c r="AT27" s="95"/>
      <c r="AU27" s="95"/>
      <c r="AV27" s="95"/>
      <c r="AW27" s="95"/>
      <c r="AX27" s="95"/>
      <c r="AY27" s="95"/>
      <c r="AZ27" s="95"/>
      <c r="BA27" s="95"/>
      <c r="BB27" s="95"/>
      <c r="BC27" s="95"/>
      <c r="BD27" s="95"/>
      <c r="BE27" s="95"/>
      <c r="BF27" s="95"/>
      <c r="BG27" s="95"/>
      <c r="BH27" s="95"/>
      <c r="BI27" s="95"/>
      <c r="BJ27" s="95"/>
      <c r="BK27" s="95"/>
      <c r="BL27" s="95"/>
      <c r="BM27" s="95"/>
      <c r="BN27" s="95"/>
      <c r="BO27" s="95"/>
      <c r="BP27" s="95"/>
      <c r="BQ27" s="95"/>
      <c r="BR27" s="95"/>
      <c r="BS27" s="95"/>
      <c r="BT27" s="95"/>
      <c r="BU27" s="95"/>
      <c r="BV27" s="94"/>
      <c r="BW27" s="94"/>
      <c r="BX27" s="94"/>
      <c r="BY27" s="94"/>
      <c r="BZ27" s="94"/>
      <c r="CA27" s="94"/>
      <c r="CB27" s="94"/>
      <c r="CC27" s="94"/>
      <c r="CD27" s="94"/>
      <c r="CE27" s="94"/>
      <c r="CF27" s="94"/>
      <c r="CG27" s="94"/>
      <c r="CH27" s="94"/>
      <c r="CI27" s="94"/>
      <c r="CJ27" s="94"/>
      <c r="CK27" s="94"/>
      <c r="CL27" s="94"/>
    </row>
    <row r="28" spans="1:90" ht="12.75" customHeight="1" x14ac:dyDescent="0.2">
      <c r="A28" s="95"/>
      <c r="B28" s="95"/>
      <c r="C28" s="95"/>
      <c r="D28" s="95"/>
      <c r="E28" s="95"/>
      <c r="F28" s="95"/>
      <c r="G28" s="95"/>
      <c r="H28" s="95"/>
      <c r="I28" s="95"/>
      <c r="J28" s="95"/>
      <c r="K28" s="95"/>
      <c r="L28" s="95"/>
      <c r="M28" s="95"/>
      <c r="N28" s="95"/>
      <c r="O28" s="95"/>
      <c r="P28" s="95"/>
      <c r="Q28" s="95"/>
      <c r="R28" s="95"/>
      <c r="S28" s="95"/>
      <c r="T28" s="95"/>
      <c r="U28" s="95"/>
      <c r="V28" s="95"/>
      <c r="W28" s="95"/>
      <c r="X28" s="95"/>
      <c r="Y28" s="95"/>
      <c r="Z28" s="95">
        <v>62</v>
      </c>
      <c r="AA28" s="95"/>
      <c r="AB28" s="95"/>
      <c r="AC28" s="95"/>
      <c r="AD28" s="95">
        <v>28</v>
      </c>
      <c r="AE28" s="95"/>
      <c r="AF28" s="95"/>
      <c r="AG28" s="95"/>
      <c r="AH28" s="95"/>
      <c r="AI28" s="95"/>
      <c r="AJ28" s="95"/>
      <c r="AK28" s="95"/>
      <c r="AL28" s="95"/>
      <c r="AM28" s="95"/>
      <c r="AN28" s="95"/>
      <c r="AO28" s="95"/>
      <c r="AP28" s="95"/>
      <c r="AQ28" s="95"/>
      <c r="AR28" s="95"/>
      <c r="AS28" s="95"/>
      <c r="AT28" s="95"/>
      <c r="AU28" s="95"/>
      <c r="AV28" s="95"/>
      <c r="AW28" s="95"/>
      <c r="AX28" s="95"/>
      <c r="AY28" s="95"/>
      <c r="AZ28" s="95"/>
      <c r="BA28" s="95"/>
      <c r="BB28" s="95"/>
      <c r="BC28" s="95"/>
      <c r="BD28" s="95"/>
      <c r="BE28" s="95"/>
      <c r="BF28" s="95"/>
      <c r="BG28" s="95"/>
      <c r="BH28" s="95"/>
      <c r="BI28" s="95"/>
      <c r="BJ28" s="95"/>
      <c r="BK28" s="95"/>
      <c r="BL28" s="95"/>
      <c r="BM28" s="95"/>
      <c r="BN28" s="95"/>
      <c r="BO28" s="95"/>
      <c r="BP28" s="95"/>
      <c r="BQ28" s="95"/>
      <c r="BR28" s="95"/>
      <c r="BS28" s="95"/>
      <c r="BT28" s="95"/>
      <c r="BU28" s="95"/>
      <c r="BV28" s="94"/>
      <c r="BW28" s="94"/>
      <c r="BX28" s="94"/>
      <c r="BY28" s="94"/>
      <c r="BZ28" s="94"/>
      <c r="CA28" s="94"/>
      <c r="CB28" s="94"/>
      <c r="CC28" s="94"/>
      <c r="CD28" s="94"/>
      <c r="CE28" s="94"/>
      <c r="CF28" s="94"/>
      <c r="CG28" s="94"/>
      <c r="CH28" s="94"/>
      <c r="CI28" s="94"/>
      <c r="CJ28" s="94"/>
      <c r="CK28" s="94"/>
      <c r="CL28" s="94"/>
    </row>
    <row r="29" spans="1:90" ht="13.5" customHeight="1" x14ac:dyDescent="0.2">
      <c r="A29" s="95"/>
      <c r="B29" s="95"/>
      <c r="C29" s="95"/>
      <c r="D29" s="95"/>
      <c r="E29" s="95"/>
      <c r="F29" s="95"/>
      <c r="G29" s="95"/>
      <c r="H29" s="95"/>
      <c r="I29" s="95"/>
      <c r="J29" s="95"/>
      <c r="K29" s="95"/>
      <c r="L29" s="95"/>
      <c r="M29" s="95"/>
      <c r="N29" s="95"/>
      <c r="O29" s="95"/>
      <c r="P29" s="95"/>
      <c r="Q29" s="95"/>
      <c r="R29" s="95"/>
      <c r="S29" s="95"/>
      <c r="T29" s="95"/>
      <c r="U29" s="95"/>
      <c r="V29" s="95"/>
      <c r="W29" s="95"/>
      <c r="X29" s="95"/>
      <c r="Y29" s="95"/>
      <c r="Z29" s="95"/>
      <c r="AA29" s="95"/>
      <c r="AB29" s="95"/>
      <c r="AC29" s="95"/>
      <c r="AD29" s="95"/>
      <c r="AE29" s="95"/>
      <c r="AF29" s="95"/>
      <c r="AG29" s="95"/>
      <c r="AH29" s="95"/>
      <c r="AI29" s="95"/>
      <c r="AJ29" s="95"/>
      <c r="AK29" s="95"/>
      <c r="AL29" s="95"/>
      <c r="AM29" s="95"/>
      <c r="AN29" s="95"/>
      <c r="AO29" s="95"/>
      <c r="AP29" s="95"/>
      <c r="AQ29" s="95"/>
      <c r="AR29" s="95"/>
      <c r="AS29" s="95"/>
      <c r="AT29" s="95"/>
      <c r="AU29" s="95"/>
      <c r="AV29" s="95"/>
      <c r="AW29" s="95"/>
      <c r="AX29" s="95"/>
      <c r="AY29" s="95"/>
      <c r="AZ29" s="95"/>
      <c r="BA29" s="95"/>
      <c r="BB29" s="95"/>
      <c r="BC29" s="95"/>
      <c r="BD29" s="95"/>
      <c r="BE29" s="95"/>
      <c r="BF29" s="95"/>
      <c r="BG29" s="95"/>
      <c r="BH29" s="95"/>
      <c r="BI29" s="95"/>
      <c r="BJ29" s="95"/>
      <c r="BK29" s="95"/>
      <c r="BL29" s="95"/>
      <c r="BM29" s="95"/>
      <c r="BN29" s="95"/>
      <c r="BO29" s="95"/>
      <c r="BP29" s="95"/>
      <c r="BQ29" s="95"/>
      <c r="BR29" s="95"/>
      <c r="BS29" s="95"/>
      <c r="BT29" s="95"/>
      <c r="BU29" s="95"/>
      <c r="BV29" s="94"/>
      <c r="BW29" s="94"/>
      <c r="BX29" s="94"/>
      <c r="BY29" s="94"/>
      <c r="BZ29" s="94"/>
      <c r="CA29" s="94"/>
      <c r="CB29" s="94"/>
      <c r="CC29" s="94"/>
      <c r="CD29" s="94"/>
      <c r="CE29" s="94"/>
      <c r="CF29" s="94"/>
      <c r="CG29" s="94"/>
      <c r="CH29" s="94"/>
      <c r="CI29" s="94"/>
      <c r="CJ29" s="94"/>
      <c r="CK29" s="94"/>
      <c r="CL29" s="94"/>
    </row>
    <row r="30" spans="1:90" ht="13.5" customHeight="1" x14ac:dyDescent="0.2">
      <c r="A30" s="95"/>
      <c r="B30" s="95"/>
      <c r="C30" s="95"/>
      <c r="D30" s="95"/>
      <c r="E30" s="95"/>
      <c r="F30" s="95">
        <v>55</v>
      </c>
      <c r="G30" s="95"/>
      <c r="H30" s="95"/>
      <c r="I30" s="95"/>
      <c r="J30" s="95"/>
      <c r="K30" s="95"/>
      <c r="L30" s="95"/>
      <c r="M30" s="95"/>
      <c r="N30" s="95"/>
      <c r="O30" s="95"/>
      <c r="P30" s="95"/>
      <c r="Q30" s="95"/>
      <c r="R30" s="95"/>
      <c r="S30" s="95"/>
      <c r="T30" s="95"/>
      <c r="U30" s="95"/>
      <c r="V30" s="95"/>
      <c r="W30" s="95"/>
      <c r="X30" s="95"/>
      <c r="Y30" s="95"/>
      <c r="Z30" s="95"/>
      <c r="AA30" s="95"/>
      <c r="AB30" s="95"/>
      <c r="AC30" s="95"/>
      <c r="AD30" s="95"/>
      <c r="AE30" s="95"/>
      <c r="AF30" s="95"/>
      <c r="AG30" s="95"/>
      <c r="AH30" s="95"/>
      <c r="AI30" s="95"/>
      <c r="AJ30" s="95"/>
      <c r="AK30" s="95"/>
      <c r="AL30" s="95"/>
      <c r="AM30" s="95"/>
      <c r="AN30" s="95"/>
      <c r="AO30" s="95"/>
      <c r="AP30" s="95"/>
      <c r="AQ30" s="95"/>
      <c r="AR30" s="95"/>
      <c r="AS30" s="95"/>
      <c r="AT30" s="95"/>
      <c r="AU30" s="95"/>
      <c r="AV30" s="95"/>
      <c r="AW30" s="95"/>
      <c r="AX30" s="95"/>
      <c r="AY30" s="95"/>
      <c r="AZ30" s="95"/>
      <c r="BA30" s="95"/>
      <c r="BB30" s="95"/>
      <c r="BC30" s="95"/>
      <c r="BD30" s="95"/>
      <c r="BE30" s="95"/>
      <c r="BF30" s="95"/>
      <c r="BG30" s="95"/>
      <c r="BH30" s="95"/>
      <c r="BI30" s="95"/>
      <c r="BJ30" s="95"/>
      <c r="BK30" s="95"/>
      <c r="BL30" s="95"/>
      <c r="BM30" s="95"/>
      <c r="BN30" s="95"/>
      <c r="BO30" s="95"/>
      <c r="BP30" s="95"/>
      <c r="BQ30" s="95"/>
      <c r="BR30" s="95"/>
      <c r="BS30" s="95"/>
      <c r="BT30" s="95"/>
      <c r="BU30" s="95"/>
      <c r="BV30" s="94"/>
      <c r="BW30" s="94"/>
      <c r="BX30" s="94"/>
      <c r="BY30" s="94"/>
      <c r="BZ30" s="94"/>
      <c r="CA30" s="94"/>
      <c r="CB30" s="94"/>
      <c r="CC30" s="94"/>
      <c r="CD30" s="94"/>
      <c r="CE30" s="94"/>
      <c r="CF30" s="94"/>
      <c r="CG30" s="94"/>
      <c r="CH30" s="94"/>
      <c r="CI30" s="94"/>
      <c r="CJ30" s="94"/>
      <c r="CK30" s="94"/>
      <c r="CL30" s="94"/>
    </row>
    <row r="31" spans="1:90" ht="13.5" customHeight="1" x14ac:dyDescent="0.2">
      <c r="A31" s="95"/>
      <c r="B31" s="95"/>
      <c r="C31" s="95"/>
      <c r="D31" s="95"/>
      <c r="E31" s="95"/>
      <c r="F31" s="95"/>
      <c r="G31" s="95"/>
      <c r="H31" s="95"/>
      <c r="I31" s="95"/>
      <c r="J31" s="95"/>
      <c r="K31" s="95"/>
      <c r="L31" s="95"/>
      <c r="M31" s="95"/>
      <c r="N31" s="95"/>
      <c r="O31" s="95"/>
      <c r="P31" s="95"/>
      <c r="Q31" s="95"/>
      <c r="R31" s="95"/>
      <c r="S31" s="95"/>
      <c r="T31" s="95"/>
      <c r="U31" s="95"/>
      <c r="V31" s="95"/>
      <c r="W31" s="95"/>
      <c r="X31" s="95"/>
      <c r="Y31" s="95"/>
      <c r="Z31" s="95"/>
      <c r="AA31" s="95"/>
      <c r="AB31" s="95"/>
      <c r="AC31" s="95"/>
      <c r="AD31" s="95"/>
      <c r="AE31" s="95"/>
      <c r="AF31" s="95"/>
      <c r="AG31" s="95"/>
      <c r="AH31" s="95"/>
      <c r="AI31" s="95"/>
      <c r="AJ31" s="95"/>
      <c r="AK31" s="95"/>
      <c r="AL31" s="95"/>
      <c r="AM31" s="95"/>
      <c r="AN31" s="95"/>
      <c r="AO31" s="95"/>
      <c r="AP31" s="95"/>
      <c r="AQ31" s="95"/>
      <c r="AR31" s="95"/>
      <c r="AS31" s="95"/>
      <c r="AT31" s="95"/>
      <c r="AU31" s="95"/>
      <c r="AV31" s="95"/>
      <c r="AW31" s="95"/>
      <c r="AX31" s="95"/>
      <c r="AY31" s="95"/>
      <c r="AZ31" s="95"/>
      <c r="BA31" s="95"/>
      <c r="BB31" s="95"/>
      <c r="BC31" s="95"/>
      <c r="BD31" s="95"/>
      <c r="BE31" s="95"/>
      <c r="BF31" s="95"/>
      <c r="BG31" s="95"/>
      <c r="BH31" s="95"/>
      <c r="BI31" s="95"/>
      <c r="BJ31" s="95"/>
      <c r="BK31" s="95"/>
      <c r="BL31" s="95"/>
      <c r="BM31" s="95"/>
      <c r="BN31" s="95"/>
      <c r="BO31" s="95"/>
      <c r="BP31" s="95"/>
      <c r="BQ31" s="95"/>
      <c r="BR31" s="95"/>
      <c r="BS31" s="95"/>
      <c r="BT31" s="95"/>
      <c r="BU31" s="95"/>
      <c r="BV31" s="94"/>
      <c r="BW31" s="94"/>
      <c r="BX31" s="94"/>
      <c r="BY31" s="94"/>
      <c r="BZ31" s="94"/>
      <c r="CA31" s="94"/>
      <c r="CB31" s="94"/>
      <c r="CC31" s="94"/>
      <c r="CD31" s="94"/>
      <c r="CE31" s="94"/>
      <c r="CF31" s="94"/>
      <c r="CG31" s="94"/>
      <c r="CH31" s="94"/>
      <c r="CI31" s="94"/>
      <c r="CJ31" s="94"/>
      <c r="CK31" s="94"/>
      <c r="CL31" s="94"/>
    </row>
    <row r="32" spans="1:90" ht="13.5" customHeight="1" x14ac:dyDescent="0.2">
      <c r="A32" s="95"/>
      <c r="B32" s="95"/>
      <c r="C32" s="95"/>
      <c r="D32" s="95"/>
      <c r="E32" s="95"/>
      <c r="F32" s="95"/>
      <c r="G32" s="95"/>
      <c r="H32" s="95"/>
      <c r="I32" s="95"/>
      <c r="J32" s="95"/>
      <c r="K32" s="95"/>
      <c r="L32" s="95"/>
      <c r="M32" s="95"/>
      <c r="N32" s="95"/>
      <c r="O32" s="95"/>
      <c r="P32" s="95"/>
      <c r="Q32" s="95"/>
      <c r="R32" s="95"/>
      <c r="S32" s="95"/>
      <c r="T32" s="95"/>
      <c r="U32" s="95"/>
      <c r="V32" s="95"/>
      <c r="W32" s="95"/>
      <c r="X32" s="95"/>
      <c r="Y32" s="95"/>
      <c r="Z32" s="95"/>
      <c r="AA32" s="95"/>
      <c r="AB32" s="95"/>
      <c r="AC32" s="95"/>
      <c r="AD32" s="95"/>
      <c r="AE32" s="95"/>
      <c r="AF32" s="95"/>
      <c r="AG32" s="95"/>
      <c r="AH32" s="95"/>
      <c r="AI32" s="95"/>
      <c r="AJ32" s="95"/>
      <c r="AK32" s="95"/>
      <c r="AL32" s="95">
        <v>21</v>
      </c>
      <c r="AM32" s="95"/>
      <c r="AN32" s="95"/>
      <c r="AO32" s="95"/>
      <c r="AP32" s="95"/>
      <c r="AQ32" s="95" t="s">
        <v>2071</v>
      </c>
      <c r="AR32" s="95"/>
      <c r="AS32" s="95"/>
      <c r="AT32" s="95"/>
      <c r="AU32" s="95"/>
      <c r="AV32" s="95"/>
      <c r="AW32" s="95"/>
      <c r="AX32" s="95"/>
      <c r="AY32" s="95"/>
      <c r="AZ32" s="95"/>
      <c r="BA32" s="95"/>
      <c r="BB32" s="95"/>
      <c r="BC32" s="95"/>
      <c r="BD32" s="95"/>
      <c r="BE32" s="95"/>
      <c r="BF32" s="95"/>
      <c r="BG32" s="95"/>
      <c r="BH32" s="95"/>
      <c r="BI32" s="95"/>
      <c r="BJ32" s="95"/>
      <c r="BK32" s="95"/>
      <c r="BL32" s="95"/>
      <c r="BM32" s="95"/>
      <c r="BN32" s="95"/>
      <c r="BO32" s="95"/>
      <c r="BP32" s="95"/>
      <c r="BQ32" s="95"/>
      <c r="BR32" s="95"/>
      <c r="BS32" s="95"/>
      <c r="BT32" s="95"/>
      <c r="BU32" s="95"/>
      <c r="BV32" s="94"/>
      <c r="BW32" s="94"/>
      <c r="BX32" s="94"/>
      <c r="BY32" s="94"/>
      <c r="BZ32" s="94"/>
      <c r="CA32" s="94"/>
      <c r="CB32" s="94"/>
      <c r="CC32" s="94"/>
      <c r="CD32" s="94"/>
      <c r="CE32" s="94"/>
      <c r="CF32" s="94"/>
      <c r="CG32" s="94"/>
      <c r="CH32" s="94"/>
      <c r="CI32" s="94"/>
      <c r="CJ32" s="94"/>
      <c r="CK32" s="94"/>
      <c r="CL32" s="94"/>
    </row>
    <row r="33" spans="1:90" ht="13.5" customHeight="1" x14ac:dyDescent="0.2">
      <c r="A33" s="95"/>
      <c r="B33" s="95"/>
      <c r="C33" s="95"/>
      <c r="D33" s="95"/>
      <c r="E33" s="95"/>
      <c r="F33" s="95"/>
      <c r="G33" s="95"/>
      <c r="H33" s="95"/>
      <c r="I33" s="95"/>
      <c r="J33" s="95"/>
      <c r="K33" s="95"/>
      <c r="L33" s="95"/>
      <c r="M33" s="95"/>
      <c r="N33" s="95"/>
      <c r="O33" s="95">
        <v>48</v>
      </c>
      <c r="P33" s="95"/>
      <c r="Q33" s="95"/>
      <c r="R33" s="95"/>
      <c r="S33" s="95"/>
      <c r="T33" s="95"/>
      <c r="U33" s="95">
        <v>64</v>
      </c>
      <c r="V33" s="95"/>
      <c r="W33" s="95"/>
      <c r="X33" s="95"/>
      <c r="Y33" s="95"/>
      <c r="Z33" s="95"/>
      <c r="AA33" s="95"/>
      <c r="AB33" s="95"/>
      <c r="AC33" s="95"/>
      <c r="AD33" s="95"/>
      <c r="AE33" s="95"/>
      <c r="AF33" s="95"/>
      <c r="AG33" s="95"/>
      <c r="AH33" s="95"/>
      <c r="AI33" s="95"/>
      <c r="AJ33" s="95"/>
      <c r="AK33" s="95"/>
      <c r="AL33" s="95"/>
      <c r="AM33" s="95"/>
      <c r="AN33" s="95"/>
      <c r="AO33" s="95"/>
      <c r="AP33" s="95"/>
      <c r="AQ33" s="95"/>
      <c r="AR33" s="95"/>
      <c r="AS33" s="95"/>
      <c r="AT33" s="95"/>
      <c r="AU33" s="95"/>
      <c r="AV33" s="95"/>
      <c r="AW33" s="95"/>
      <c r="AX33" s="95"/>
      <c r="AY33" s="95"/>
      <c r="AZ33" s="95"/>
      <c r="BA33" s="95"/>
      <c r="BB33" s="95"/>
      <c r="BC33" s="95"/>
      <c r="BD33" s="95"/>
      <c r="BE33" s="95"/>
      <c r="BF33" s="95"/>
      <c r="BG33" s="95"/>
      <c r="BH33" s="95"/>
      <c r="BI33" s="95"/>
      <c r="BJ33" s="95"/>
      <c r="BK33" s="95"/>
      <c r="BL33" s="95"/>
      <c r="BM33" s="95"/>
      <c r="BN33" s="95"/>
      <c r="BO33" s="95"/>
      <c r="BP33" s="95"/>
      <c r="BQ33" s="95"/>
      <c r="BR33" s="95"/>
      <c r="BS33" s="95"/>
      <c r="BT33" s="95"/>
      <c r="BU33" s="95"/>
      <c r="BV33" s="94"/>
      <c r="BW33" s="94"/>
      <c r="BX33" s="94"/>
      <c r="BY33" s="94"/>
      <c r="BZ33" s="94"/>
      <c r="CA33" s="94"/>
      <c r="CB33" s="94"/>
      <c r="CC33" s="94"/>
      <c r="CD33" s="94"/>
      <c r="CE33" s="94"/>
      <c r="CF33" s="94"/>
      <c r="CG33" s="94"/>
      <c r="CH33" s="94"/>
      <c r="CI33" s="94"/>
      <c r="CJ33" s="94"/>
      <c r="CK33" s="94"/>
      <c r="CL33" s="94"/>
    </row>
    <row r="34" spans="1:90" ht="12.75" customHeight="1" x14ac:dyDescent="0.2">
      <c r="A34" s="95"/>
      <c r="B34" s="95"/>
      <c r="C34" s="95"/>
      <c r="D34" s="95"/>
      <c r="E34" s="95"/>
      <c r="F34" s="95"/>
      <c r="G34" s="95"/>
      <c r="H34" s="95"/>
      <c r="I34" s="95"/>
      <c r="J34" s="95"/>
      <c r="K34" s="95"/>
      <c r="L34" s="95"/>
      <c r="M34" s="95"/>
      <c r="N34" s="95"/>
      <c r="O34" s="95"/>
      <c r="P34" s="95"/>
      <c r="Q34" s="95"/>
      <c r="R34" s="95"/>
      <c r="S34" s="95"/>
      <c r="T34" s="95"/>
      <c r="U34" s="95"/>
      <c r="V34" s="95"/>
      <c r="W34" s="95"/>
      <c r="X34" s="95"/>
      <c r="Y34" s="95">
        <v>63</v>
      </c>
      <c r="Z34" s="95"/>
      <c r="AA34" s="95"/>
      <c r="AB34" s="95"/>
      <c r="AC34" s="95"/>
      <c r="AD34" s="95"/>
      <c r="AE34" s="95"/>
      <c r="AF34" s="95"/>
      <c r="AG34" s="95"/>
      <c r="AH34" s="95"/>
      <c r="AI34" s="95"/>
      <c r="AJ34" s="95"/>
      <c r="AK34" s="95"/>
      <c r="AL34" s="95"/>
      <c r="AM34" s="95"/>
      <c r="AN34" s="95"/>
      <c r="AO34" s="95"/>
      <c r="AP34" s="95"/>
      <c r="AQ34" s="95"/>
      <c r="AR34" s="95"/>
      <c r="AS34" s="95"/>
      <c r="AT34" s="95"/>
      <c r="AU34" s="95"/>
      <c r="AV34" s="95"/>
      <c r="AW34" s="95"/>
      <c r="AX34" s="95"/>
      <c r="AY34" s="95"/>
      <c r="AZ34" s="95"/>
      <c r="BA34" s="95"/>
      <c r="BB34" s="95"/>
      <c r="BC34" s="95"/>
      <c r="BD34" s="95"/>
      <c r="BE34" s="95"/>
      <c r="BF34" s="95"/>
      <c r="BG34" s="95"/>
      <c r="BH34" s="95"/>
      <c r="BI34" s="95"/>
      <c r="BJ34" s="95"/>
      <c r="BK34" s="95"/>
      <c r="BL34" s="95"/>
      <c r="BM34" s="95"/>
      <c r="BN34" s="95"/>
      <c r="BO34" s="95"/>
      <c r="BP34" s="95"/>
      <c r="BQ34" s="95"/>
      <c r="BR34" s="95"/>
      <c r="BS34" s="95"/>
      <c r="BT34" s="95"/>
      <c r="BU34" s="95"/>
      <c r="BV34" s="94"/>
      <c r="BW34" s="94"/>
      <c r="BX34" s="94"/>
      <c r="BY34" s="94"/>
      <c r="BZ34" s="94"/>
      <c r="CA34" s="94"/>
      <c r="CB34" s="94"/>
      <c r="CC34" s="94"/>
      <c r="CD34" s="94"/>
      <c r="CE34" s="94"/>
      <c r="CF34" s="94"/>
      <c r="CG34" s="94"/>
      <c r="CH34" s="94"/>
      <c r="CI34" s="94"/>
      <c r="CJ34" s="94"/>
      <c r="CK34" s="94"/>
      <c r="CL34" s="94"/>
    </row>
    <row r="35" spans="1:90" ht="13.5" customHeight="1" x14ac:dyDescent="0.2">
      <c r="A35" s="95"/>
      <c r="B35" s="95"/>
      <c r="C35" s="95"/>
      <c r="D35" s="95"/>
      <c r="E35" s="95"/>
      <c r="F35" s="95"/>
      <c r="G35" s="95"/>
      <c r="H35" s="95"/>
      <c r="I35" s="95"/>
      <c r="J35" s="95"/>
      <c r="K35" s="95"/>
      <c r="L35" s="95"/>
      <c r="M35" s="95"/>
      <c r="N35" s="95"/>
      <c r="O35" s="95"/>
      <c r="P35" s="95"/>
      <c r="Q35" s="95"/>
      <c r="R35" s="95"/>
      <c r="S35" s="95"/>
      <c r="T35" s="95"/>
      <c r="U35" s="95"/>
      <c r="V35" s="95"/>
      <c r="W35" s="95"/>
      <c r="X35" s="95"/>
      <c r="Y35" s="95"/>
      <c r="Z35" s="95"/>
      <c r="AA35" s="95"/>
      <c r="AB35" s="95"/>
      <c r="AC35" s="95"/>
      <c r="AD35" s="95"/>
      <c r="AE35" s="95"/>
      <c r="AF35" s="95">
        <v>29</v>
      </c>
      <c r="AG35" s="95"/>
      <c r="AH35" s="95"/>
      <c r="AI35" s="95"/>
      <c r="AJ35" s="95"/>
      <c r="AK35" s="95"/>
      <c r="AL35" s="95"/>
      <c r="AM35" s="95"/>
      <c r="AN35" s="95"/>
      <c r="AO35" s="95"/>
      <c r="AP35" s="95"/>
      <c r="AQ35" s="95">
        <v>20</v>
      </c>
      <c r="AR35" s="95"/>
      <c r="AS35" s="95"/>
      <c r="AT35" s="95"/>
      <c r="AU35" s="95"/>
      <c r="AV35" s="95"/>
      <c r="AW35" s="95">
        <v>19</v>
      </c>
      <c r="AX35" s="95"/>
      <c r="AY35" s="95"/>
      <c r="AZ35" s="95"/>
      <c r="BA35" s="95"/>
      <c r="BB35" s="95"/>
      <c r="BC35" s="95"/>
      <c r="BD35" s="95"/>
      <c r="BE35" s="95"/>
      <c r="BF35" s="95"/>
      <c r="BG35" s="95"/>
      <c r="BH35" s="95"/>
      <c r="BI35" s="95"/>
      <c r="BJ35" s="95"/>
      <c r="BK35" s="95"/>
      <c r="BL35" s="95"/>
      <c r="BM35" s="95"/>
      <c r="BN35" s="95"/>
      <c r="BO35" s="95"/>
      <c r="BP35" s="95"/>
      <c r="BQ35" s="95"/>
      <c r="BR35" s="95"/>
      <c r="BS35" s="95"/>
      <c r="BT35" s="95"/>
      <c r="BU35" s="95"/>
      <c r="BV35" s="94"/>
      <c r="BW35" s="94"/>
      <c r="BX35" s="94"/>
      <c r="BY35" s="94"/>
      <c r="BZ35" s="94"/>
      <c r="CA35" s="94"/>
      <c r="CB35" s="94"/>
      <c r="CC35" s="94"/>
      <c r="CD35" s="94"/>
      <c r="CE35" s="94"/>
      <c r="CF35" s="94"/>
      <c r="CG35" s="94"/>
      <c r="CH35" s="94"/>
      <c r="CI35" s="94"/>
      <c r="CJ35" s="94"/>
      <c r="CK35" s="94"/>
      <c r="CL35" s="94"/>
    </row>
    <row r="36" spans="1:90" ht="13.5" customHeight="1" x14ac:dyDescent="0.2">
      <c r="A36" s="95"/>
      <c r="B36" s="95"/>
      <c r="C36" s="95"/>
      <c r="D36" s="95"/>
      <c r="E36" s="95"/>
      <c r="F36" s="95"/>
      <c r="G36" s="95"/>
      <c r="H36" s="95"/>
      <c r="I36" s="95"/>
      <c r="J36" s="95"/>
      <c r="K36" s="95"/>
      <c r="L36" s="95"/>
      <c r="M36" s="95"/>
      <c r="N36" s="95"/>
      <c r="O36" s="95"/>
      <c r="P36" s="95"/>
      <c r="Q36" s="95"/>
      <c r="R36" s="95"/>
      <c r="S36" s="95"/>
      <c r="T36" s="95"/>
      <c r="U36" s="95"/>
      <c r="V36" s="95"/>
      <c r="W36" s="95"/>
      <c r="X36" s="95"/>
      <c r="Y36" s="95"/>
      <c r="Z36" s="95"/>
      <c r="AA36" s="95"/>
      <c r="AB36" s="95"/>
      <c r="AC36" s="95">
        <v>30</v>
      </c>
      <c r="AD36" s="95"/>
      <c r="AE36" s="95"/>
      <c r="AF36" s="95"/>
      <c r="AG36" s="95"/>
      <c r="AH36" s="95"/>
      <c r="AI36" s="95"/>
      <c r="AJ36" s="95"/>
      <c r="AK36" s="95"/>
      <c r="AL36" s="95"/>
      <c r="AM36" s="95"/>
      <c r="AN36" s="95"/>
      <c r="AO36" s="95"/>
      <c r="AP36" s="95"/>
      <c r="AQ36" s="95"/>
      <c r="AR36" s="95"/>
      <c r="AS36" s="95"/>
      <c r="AT36" s="95"/>
      <c r="AU36" s="95"/>
      <c r="AV36" s="95"/>
      <c r="AW36" s="95"/>
      <c r="AX36" s="95"/>
      <c r="AY36" s="95"/>
      <c r="AZ36" s="95"/>
      <c r="BA36" s="95"/>
      <c r="BB36" s="95">
        <v>22</v>
      </c>
      <c r="BC36" s="95"/>
      <c r="BD36" s="95"/>
      <c r="BE36" s="95"/>
      <c r="BF36" s="95"/>
      <c r="BG36" s="95"/>
      <c r="BH36" s="95"/>
      <c r="BI36" s="95"/>
      <c r="BJ36" s="95"/>
      <c r="BK36" s="95"/>
      <c r="BL36" s="95"/>
      <c r="BM36" s="95"/>
      <c r="BN36" s="95"/>
      <c r="BO36" s="95"/>
      <c r="BP36" s="95"/>
      <c r="BQ36" s="95"/>
      <c r="BR36" s="95"/>
      <c r="BS36" s="95"/>
      <c r="BT36" s="95"/>
      <c r="BU36" s="95"/>
      <c r="BV36" s="94"/>
      <c r="BW36" s="94"/>
      <c r="BX36" s="94"/>
      <c r="BY36" s="94"/>
      <c r="BZ36" s="94"/>
      <c r="CA36" s="94"/>
      <c r="CB36" s="94"/>
      <c r="CC36" s="94"/>
      <c r="CD36" s="94"/>
      <c r="CE36" s="94"/>
      <c r="CF36" s="94"/>
      <c r="CG36" s="94"/>
      <c r="CH36" s="94"/>
      <c r="CI36" s="94"/>
      <c r="CJ36" s="94"/>
      <c r="CK36" s="94"/>
      <c r="CL36" s="94"/>
    </row>
    <row r="37" spans="1:90" ht="13.5" customHeight="1" x14ac:dyDescent="0.2">
      <c r="A37" s="95"/>
      <c r="B37" s="95"/>
      <c r="C37" s="95"/>
      <c r="D37" s="95"/>
      <c r="E37" s="95"/>
      <c r="F37" s="95"/>
      <c r="G37" s="95"/>
      <c r="H37" s="95"/>
      <c r="I37" s="95"/>
      <c r="J37" s="95"/>
      <c r="K37" s="95"/>
      <c r="L37" s="95"/>
      <c r="M37" s="95"/>
      <c r="N37" s="95"/>
      <c r="O37" s="95"/>
      <c r="P37" s="95">
        <v>47</v>
      </c>
      <c r="Q37" s="95"/>
      <c r="R37" s="95"/>
      <c r="S37" s="95"/>
      <c r="T37" s="95"/>
      <c r="U37" s="95"/>
      <c r="V37" s="95"/>
      <c r="W37" s="95"/>
      <c r="X37" s="95"/>
      <c r="Y37" s="95"/>
      <c r="Z37" s="95"/>
      <c r="AA37" s="95"/>
      <c r="AB37" s="95"/>
      <c r="AC37" s="95"/>
      <c r="AD37" s="95"/>
      <c r="AE37" s="95"/>
      <c r="AF37" s="95"/>
      <c r="AG37" s="95"/>
      <c r="AH37" s="95"/>
      <c r="AI37" s="95"/>
      <c r="AJ37" s="95"/>
      <c r="AK37" s="95"/>
      <c r="AL37" s="95"/>
      <c r="AM37" s="95"/>
      <c r="AN37" s="95"/>
      <c r="AO37" s="95"/>
      <c r="AP37" s="95"/>
      <c r="AQ37" s="95"/>
      <c r="AR37" s="95"/>
      <c r="AS37" s="95"/>
      <c r="AT37" s="95"/>
      <c r="AU37" s="95"/>
      <c r="AV37" s="95"/>
      <c r="AW37" s="95"/>
      <c r="AX37" s="95"/>
      <c r="AY37" s="95"/>
      <c r="AZ37" s="95"/>
      <c r="BA37" s="95"/>
      <c r="BB37" s="95"/>
      <c r="BC37" s="95"/>
      <c r="BD37" s="95"/>
      <c r="BE37" s="95"/>
      <c r="BF37" s="95"/>
      <c r="BG37" s="95"/>
      <c r="BH37" s="95"/>
      <c r="BI37" s="95"/>
      <c r="BJ37" s="95"/>
      <c r="BK37" s="95"/>
      <c r="BL37" s="95"/>
      <c r="BM37" s="95"/>
      <c r="BN37" s="95"/>
      <c r="BO37" s="95"/>
      <c r="BP37" s="95"/>
      <c r="BQ37" s="95"/>
      <c r="BR37" s="95"/>
      <c r="BS37" s="95"/>
      <c r="BT37" s="95"/>
      <c r="BU37" s="95"/>
      <c r="BV37" s="94"/>
      <c r="BW37" s="94"/>
      <c r="BX37" s="94"/>
      <c r="BY37" s="94"/>
      <c r="BZ37" s="94"/>
      <c r="CA37" s="94"/>
      <c r="CB37" s="94"/>
      <c r="CC37" s="94"/>
      <c r="CD37" s="94"/>
      <c r="CE37" s="94"/>
      <c r="CF37" s="94"/>
      <c r="CG37" s="94"/>
      <c r="CH37" s="94"/>
      <c r="CI37" s="94"/>
      <c r="CJ37" s="94"/>
      <c r="CK37" s="94"/>
      <c r="CL37" s="94"/>
    </row>
    <row r="38" spans="1:90" ht="12.75" customHeight="1" x14ac:dyDescent="0.2">
      <c r="A38" s="95"/>
      <c r="B38" s="95"/>
      <c r="C38" s="95"/>
      <c r="D38" s="95"/>
      <c r="E38" s="95"/>
      <c r="F38" s="95">
        <v>53</v>
      </c>
      <c r="G38" s="95"/>
      <c r="H38" s="95"/>
      <c r="I38" s="95"/>
      <c r="J38" s="95"/>
      <c r="K38" s="95"/>
      <c r="L38" s="95"/>
      <c r="M38" s="95"/>
      <c r="N38" s="95"/>
      <c r="O38" s="95"/>
      <c r="P38" s="95"/>
      <c r="Q38" s="95"/>
      <c r="R38" s="95"/>
      <c r="S38" s="95"/>
      <c r="T38" s="95"/>
      <c r="U38" s="95"/>
      <c r="V38" s="95"/>
      <c r="W38" s="95">
        <v>49</v>
      </c>
      <c r="X38" s="95"/>
      <c r="Y38" s="95"/>
      <c r="Z38" s="95"/>
      <c r="AA38" s="95"/>
      <c r="AB38" s="95"/>
      <c r="AC38" s="95"/>
      <c r="AD38" s="95"/>
      <c r="AE38" s="95">
        <v>31</v>
      </c>
      <c r="AF38" s="95"/>
      <c r="AG38" s="95"/>
      <c r="AH38" s="95"/>
      <c r="AI38" s="95"/>
      <c r="AJ38" s="95">
        <v>27</v>
      </c>
      <c r="AK38" s="95"/>
      <c r="AL38" s="95"/>
      <c r="AM38" s="95"/>
      <c r="AN38" s="95"/>
      <c r="AO38" s="95"/>
      <c r="AP38" s="95"/>
      <c r="AQ38" s="95"/>
      <c r="AR38" s="95"/>
      <c r="AS38" s="95"/>
      <c r="AT38" s="95"/>
      <c r="AU38" s="95"/>
      <c r="AV38" s="95"/>
      <c r="AW38" s="95"/>
      <c r="AX38" s="95"/>
      <c r="AY38" s="95"/>
      <c r="AZ38" s="95"/>
      <c r="BA38" s="95"/>
      <c r="BB38" s="95"/>
      <c r="BC38" s="95"/>
      <c r="BD38" s="95"/>
      <c r="BE38" s="95"/>
      <c r="BF38" s="95">
        <v>18</v>
      </c>
      <c r="BG38" s="95"/>
      <c r="BH38" s="95"/>
      <c r="BI38" s="95"/>
      <c r="BJ38" s="95"/>
      <c r="BK38" s="95"/>
      <c r="BL38" s="95"/>
      <c r="BM38" s="95"/>
      <c r="BN38" s="95"/>
      <c r="BO38" s="95"/>
      <c r="BP38" s="95"/>
      <c r="BQ38" s="95"/>
      <c r="BR38" s="95"/>
      <c r="BS38" s="95"/>
      <c r="BT38" s="95"/>
      <c r="BU38" s="95"/>
      <c r="BV38" s="94"/>
      <c r="BW38" s="94"/>
      <c r="BX38" s="94"/>
      <c r="BY38" s="94"/>
      <c r="BZ38" s="94"/>
      <c r="CA38" s="94"/>
      <c r="CB38" s="94"/>
      <c r="CC38" s="94"/>
      <c r="CD38" s="94"/>
      <c r="CE38" s="94"/>
      <c r="CF38" s="94"/>
      <c r="CG38" s="94"/>
      <c r="CH38" s="94"/>
      <c r="CI38" s="94"/>
      <c r="CJ38" s="94"/>
      <c r="CK38" s="94"/>
      <c r="CL38" s="94"/>
    </row>
    <row r="39" spans="1:90" ht="13.5" customHeight="1" x14ac:dyDescent="0.2">
      <c r="A39" s="95"/>
      <c r="B39" s="95"/>
      <c r="C39" s="95"/>
      <c r="D39" s="95"/>
      <c r="E39" s="95"/>
      <c r="F39" s="95"/>
      <c r="G39" s="95"/>
      <c r="H39" s="95"/>
      <c r="I39" s="95"/>
      <c r="J39" s="95"/>
      <c r="K39" s="95"/>
      <c r="L39" s="95"/>
      <c r="M39" s="95"/>
      <c r="N39" s="95"/>
      <c r="O39" s="95"/>
      <c r="P39" s="95"/>
      <c r="Q39" s="95"/>
      <c r="R39" s="95"/>
      <c r="S39" s="95"/>
      <c r="T39" s="95"/>
      <c r="U39" s="95"/>
      <c r="V39" s="95"/>
      <c r="W39" s="95"/>
      <c r="X39" s="95"/>
      <c r="Y39" s="95"/>
      <c r="Z39" s="95"/>
      <c r="AA39" s="95"/>
      <c r="AB39" s="95"/>
      <c r="AC39" s="95"/>
      <c r="AD39" s="95"/>
      <c r="AE39" s="95"/>
      <c r="AF39" s="95"/>
      <c r="AG39" s="95"/>
      <c r="AH39" s="95"/>
      <c r="AI39" s="95"/>
      <c r="AJ39" s="95"/>
      <c r="AK39" s="95"/>
      <c r="AL39" s="95"/>
      <c r="AM39" s="95"/>
      <c r="AN39" s="95"/>
      <c r="AO39" s="95"/>
      <c r="AP39" s="95"/>
      <c r="AQ39" s="95"/>
      <c r="AR39" s="95"/>
      <c r="AS39" s="95"/>
      <c r="AT39" s="95"/>
      <c r="AU39" s="95"/>
      <c r="AV39" s="95"/>
      <c r="AW39" s="95"/>
      <c r="AX39" s="95"/>
      <c r="AY39" s="95"/>
      <c r="AZ39" s="95"/>
      <c r="BA39" s="95"/>
      <c r="BB39" s="95"/>
      <c r="BC39" s="95"/>
      <c r="BD39" s="95"/>
      <c r="BE39" s="95"/>
      <c r="BF39" s="95"/>
      <c r="BG39" s="95"/>
      <c r="BH39" s="95"/>
      <c r="BI39" s="95"/>
      <c r="BJ39" s="95"/>
      <c r="BK39" s="95"/>
      <c r="BL39" s="95"/>
      <c r="BM39" s="95"/>
      <c r="BN39" s="95"/>
      <c r="BO39" s="95"/>
      <c r="BP39" s="95"/>
      <c r="BQ39" s="95"/>
      <c r="BR39" s="95"/>
      <c r="BS39" s="95"/>
      <c r="BT39" s="95"/>
      <c r="BU39" s="95"/>
      <c r="BV39" s="94"/>
      <c r="BW39" s="94"/>
      <c r="BX39" s="94"/>
      <c r="BY39" s="94"/>
      <c r="BZ39" s="94"/>
      <c r="CA39" s="94"/>
      <c r="CB39" s="94"/>
      <c r="CC39" s="94"/>
      <c r="CD39" s="94"/>
      <c r="CE39" s="94"/>
      <c r="CF39" s="94"/>
      <c r="CG39" s="94"/>
      <c r="CH39" s="94"/>
      <c r="CI39" s="94"/>
      <c r="CJ39" s="94"/>
      <c r="CK39" s="94"/>
      <c r="CL39" s="94"/>
    </row>
    <row r="40" spans="1:90" ht="12.75" customHeight="1" x14ac:dyDescent="0.2">
      <c r="A40" s="95"/>
      <c r="B40" s="95"/>
      <c r="C40" s="95"/>
      <c r="D40" s="95"/>
      <c r="E40" s="95"/>
      <c r="F40" s="95"/>
      <c r="G40" s="95"/>
      <c r="H40" s="95"/>
      <c r="I40" s="95"/>
      <c r="J40" s="95"/>
      <c r="K40" s="95"/>
      <c r="L40" s="95"/>
      <c r="M40" s="95"/>
      <c r="N40" s="95"/>
      <c r="O40" s="95"/>
      <c r="P40" s="95"/>
      <c r="Q40" s="95"/>
      <c r="R40" s="95"/>
      <c r="S40" s="95"/>
      <c r="T40" s="95"/>
      <c r="U40" s="95"/>
      <c r="V40" s="95"/>
      <c r="W40" s="95"/>
      <c r="X40" s="95"/>
      <c r="Y40" s="95"/>
      <c r="Z40" s="95"/>
      <c r="AA40" s="95"/>
      <c r="AB40" s="95"/>
      <c r="AC40" s="95"/>
      <c r="AD40" s="95"/>
      <c r="AE40" s="95"/>
      <c r="AF40" s="95"/>
      <c r="AG40" s="95"/>
      <c r="AH40" s="95"/>
      <c r="AI40" s="95"/>
      <c r="AJ40" s="95"/>
      <c r="AK40" s="95"/>
      <c r="AL40" s="95"/>
      <c r="AM40" s="95">
        <v>26</v>
      </c>
      <c r="AN40" s="95"/>
      <c r="AO40" s="95"/>
      <c r="AP40" s="95"/>
      <c r="AQ40" s="95"/>
      <c r="AR40" s="95"/>
      <c r="AS40" s="95"/>
      <c r="AT40" s="95"/>
      <c r="AU40" s="95"/>
      <c r="AV40" s="95"/>
      <c r="AW40" s="95"/>
      <c r="AX40" s="95"/>
      <c r="AY40" s="95"/>
      <c r="AZ40" s="95"/>
      <c r="BA40" s="95"/>
      <c r="BB40" s="95"/>
      <c r="BC40" s="95"/>
      <c r="BD40" s="95"/>
      <c r="BE40" s="95"/>
      <c r="BF40" s="95"/>
      <c r="BG40" s="95"/>
      <c r="BH40" s="95"/>
      <c r="BI40" s="95"/>
      <c r="BJ40" s="95"/>
      <c r="BK40" s="95"/>
      <c r="BL40" s="95"/>
      <c r="BM40" s="95"/>
      <c r="BN40" s="95"/>
      <c r="BO40" s="95"/>
      <c r="BP40" s="95"/>
      <c r="BQ40" s="95"/>
      <c r="BR40" s="95"/>
      <c r="BS40" s="95"/>
      <c r="BT40" s="95"/>
      <c r="BU40" s="95"/>
      <c r="BV40" s="94"/>
      <c r="BW40" s="94"/>
      <c r="BX40" s="94"/>
      <c r="BY40" s="94"/>
      <c r="BZ40" s="94"/>
      <c r="CA40" s="94"/>
      <c r="CB40" s="94"/>
      <c r="CC40" s="94"/>
      <c r="CD40" s="94"/>
      <c r="CE40" s="94"/>
      <c r="CF40" s="94"/>
      <c r="CG40" s="94"/>
      <c r="CH40" s="94"/>
      <c r="CI40" s="94"/>
      <c r="CJ40" s="94"/>
      <c r="CK40" s="94"/>
      <c r="CL40" s="94"/>
    </row>
    <row r="41" spans="1:90" ht="13.5" customHeight="1" x14ac:dyDescent="0.2">
      <c r="A41" s="95"/>
      <c r="B41" s="95"/>
      <c r="C41" s="95"/>
      <c r="D41" s="95"/>
      <c r="E41" s="95"/>
      <c r="F41" s="95"/>
      <c r="G41" s="95"/>
      <c r="H41" s="95"/>
      <c r="I41" s="95"/>
      <c r="J41" s="95">
        <v>51</v>
      </c>
      <c r="K41" s="95"/>
      <c r="L41" s="95"/>
      <c r="M41" s="95"/>
      <c r="N41" s="95"/>
      <c r="O41" s="95"/>
      <c r="P41" s="95"/>
      <c r="Q41" s="95"/>
      <c r="R41" s="95"/>
      <c r="S41" s="95"/>
      <c r="T41" s="95"/>
      <c r="U41" s="95"/>
      <c r="V41" s="95"/>
      <c r="W41" s="95"/>
      <c r="X41" s="95"/>
      <c r="Y41" s="95"/>
      <c r="Z41" s="95"/>
      <c r="AA41" s="95"/>
      <c r="AB41" s="95"/>
      <c r="AC41" s="95"/>
      <c r="AD41" s="95"/>
      <c r="AE41" s="95"/>
      <c r="AF41" s="95"/>
      <c r="AG41" s="95"/>
      <c r="AH41" s="95"/>
      <c r="AI41" s="95"/>
      <c r="AJ41" s="95"/>
      <c r="AK41" s="95"/>
      <c r="AL41" s="95"/>
      <c r="AM41" s="95"/>
      <c r="AN41" s="95"/>
      <c r="AO41" s="95"/>
      <c r="AP41" s="95"/>
      <c r="AQ41" s="95"/>
      <c r="AR41" s="95"/>
      <c r="AS41" s="95"/>
      <c r="AT41" s="95"/>
      <c r="AU41" s="95"/>
      <c r="AV41" s="95"/>
      <c r="AW41" s="95"/>
      <c r="AX41" s="95"/>
      <c r="AY41" s="95"/>
      <c r="AZ41" s="95"/>
      <c r="BA41" s="95"/>
      <c r="BB41" s="95"/>
      <c r="BC41" s="95"/>
      <c r="BD41" s="95"/>
      <c r="BE41" s="95"/>
      <c r="BF41" s="95"/>
      <c r="BG41" s="95"/>
      <c r="BH41" s="95"/>
      <c r="BI41" s="95"/>
      <c r="BJ41" s="95"/>
      <c r="BK41" s="95"/>
      <c r="BL41" s="95"/>
      <c r="BM41" s="95"/>
      <c r="BN41" s="95"/>
      <c r="BO41" s="95"/>
      <c r="BP41" s="95"/>
      <c r="BQ41" s="95"/>
      <c r="BR41" s="95"/>
      <c r="BS41" s="95"/>
      <c r="BT41" s="95"/>
      <c r="BU41" s="95"/>
      <c r="BV41" s="94"/>
      <c r="BW41" s="94"/>
      <c r="BX41" s="94"/>
      <c r="BY41" s="94"/>
      <c r="BZ41" s="94"/>
      <c r="CA41" s="94"/>
      <c r="CB41" s="94"/>
      <c r="CC41" s="94"/>
      <c r="CD41" s="94"/>
      <c r="CE41" s="94"/>
      <c r="CF41" s="94"/>
      <c r="CG41" s="94"/>
      <c r="CH41" s="94"/>
      <c r="CI41" s="94"/>
      <c r="CJ41" s="94"/>
      <c r="CK41" s="94"/>
      <c r="CL41" s="94"/>
    </row>
    <row r="42" spans="1:90" ht="13.5" customHeight="1" x14ac:dyDescent="0.2">
      <c r="A42" s="95"/>
      <c r="B42" s="95"/>
      <c r="C42" s="95"/>
      <c r="D42" s="95"/>
      <c r="E42" s="95"/>
      <c r="F42" s="95"/>
      <c r="G42" s="95"/>
      <c r="H42" s="95"/>
      <c r="I42" s="95"/>
      <c r="J42" s="95"/>
      <c r="K42" s="95"/>
      <c r="L42" s="95"/>
      <c r="M42" s="95"/>
      <c r="N42" s="95">
        <v>52</v>
      </c>
      <c r="O42" s="95"/>
      <c r="P42" s="95"/>
      <c r="Q42" s="95"/>
      <c r="R42" s="95"/>
      <c r="S42" s="95"/>
      <c r="T42" s="95"/>
      <c r="U42" s="95"/>
      <c r="V42" s="95"/>
      <c r="W42" s="95"/>
      <c r="X42" s="95"/>
      <c r="Y42" s="95"/>
      <c r="Z42" s="95"/>
      <c r="AA42" s="95"/>
      <c r="AB42" s="95"/>
      <c r="AC42" s="95"/>
      <c r="AD42" s="95"/>
      <c r="AE42" s="95"/>
      <c r="AF42" s="95"/>
      <c r="AG42" s="95"/>
      <c r="AH42" s="95"/>
      <c r="AI42" s="95"/>
      <c r="AJ42" s="95"/>
      <c r="AK42" s="95"/>
      <c r="AL42" s="95"/>
      <c r="AM42" s="95"/>
      <c r="AN42" s="95"/>
      <c r="AO42" s="95"/>
      <c r="AP42" s="95"/>
      <c r="AQ42" s="95"/>
      <c r="AR42" s="95"/>
      <c r="AS42" s="95"/>
      <c r="AT42" s="95"/>
      <c r="AU42" s="95"/>
      <c r="AV42" s="95"/>
      <c r="AW42" s="95"/>
      <c r="AX42" s="95"/>
      <c r="AY42" s="95"/>
      <c r="AZ42" s="95"/>
      <c r="BA42" s="95"/>
      <c r="BB42" s="95"/>
      <c r="BC42" s="95"/>
      <c r="BD42" s="95"/>
      <c r="BE42" s="95"/>
      <c r="BF42" s="95"/>
      <c r="BG42" s="95"/>
      <c r="BH42" s="95"/>
      <c r="BI42" s="95"/>
      <c r="BJ42" s="95"/>
      <c r="BK42" s="95"/>
      <c r="BL42" s="95"/>
      <c r="BM42" s="95"/>
      <c r="BN42" s="95"/>
      <c r="BO42" s="95"/>
      <c r="BP42" s="95"/>
      <c r="BQ42" s="95"/>
      <c r="BR42" s="95"/>
      <c r="BS42" s="95"/>
      <c r="BT42" s="95"/>
      <c r="BU42" s="95"/>
      <c r="BV42" s="94"/>
      <c r="BW42" s="94"/>
      <c r="BX42" s="94"/>
      <c r="BY42" s="94"/>
      <c r="BZ42" s="94"/>
      <c r="CA42" s="94"/>
      <c r="CB42" s="94"/>
      <c r="CC42" s="94"/>
      <c r="CD42" s="94"/>
      <c r="CE42" s="94"/>
      <c r="CF42" s="94"/>
      <c r="CG42" s="94"/>
      <c r="CH42" s="94"/>
      <c r="CI42" s="94"/>
      <c r="CJ42" s="94"/>
      <c r="CK42" s="94"/>
      <c r="CL42" s="94"/>
    </row>
    <row r="43" spans="1:90" ht="13.5" customHeight="1" x14ac:dyDescent="0.2">
      <c r="A43" s="95"/>
      <c r="B43" s="95"/>
      <c r="C43" s="95"/>
      <c r="D43" s="95"/>
      <c r="E43" s="95"/>
      <c r="F43" s="95"/>
      <c r="G43" s="95"/>
      <c r="H43" s="95"/>
      <c r="I43" s="95"/>
      <c r="J43" s="95"/>
      <c r="K43" s="95"/>
      <c r="L43" s="95"/>
      <c r="M43" s="95"/>
      <c r="N43" s="95"/>
      <c r="O43" s="95"/>
      <c r="P43" s="95"/>
      <c r="Q43" s="95"/>
      <c r="R43" s="95"/>
      <c r="S43" s="95"/>
      <c r="T43" s="95"/>
      <c r="U43" s="95"/>
      <c r="V43" s="95"/>
      <c r="W43" s="95"/>
      <c r="X43" s="95"/>
      <c r="Y43" s="95"/>
      <c r="Z43" s="95"/>
      <c r="AA43" s="95"/>
      <c r="AB43" s="95"/>
      <c r="AC43" s="95"/>
      <c r="AD43" s="95">
        <v>50</v>
      </c>
      <c r="AE43" s="95"/>
      <c r="AF43" s="95"/>
      <c r="AG43" s="95"/>
      <c r="AH43" s="95"/>
      <c r="AI43" s="95"/>
      <c r="AJ43" s="95"/>
      <c r="AK43" s="95"/>
      <c r="AL43" s="95"/>
      <c r="AM43" s="95"/>
      <c r="AN43" s="95"/>
      <c r="AO43" s="95"/>
      <c r="AP43" s="95"/>
      <c r="AQ43" s="95"/>
      <c r="AR43" s="95"/>
      <c r="AS43" s="95"/>
      <c r="AT43" s="95"/>
      <c r="AU43" s="95"/>
      <c r="AV43" s="95"/>
      <c r="AW43" s="95"/>
      <c r="AX43" s="95"/>
      <c r="AY43" s="95"/>
      <c r="AZ43" s="95"/>
      <c r="BA43" s="95"/>
      <c r="BB43" s="95"/>
      <c r="BC43" s="95"/>
      <c r="BD43" s="95"/>
      <c r="BE43" s="95"/>
      <c r="BF43" s="95"/>
      <c r="BG43" s="95"/>
      <c r="BH43" s="95"/>
      <c r="BI43" s="95"/>
      <c r="BJ43" s="95"/>
      <c r="BK43" s="95"/>
      <c r="BL43" s="95"/>
      <c r="BM43" s="95"/>
      <c r="BN43" s="95"/>
      <c r="BO43" s="95"/>
      <c r="BP43" s="95">
        <v>17</v>
      </c>
      <c r="BQ43" s="95"/>
      <c r="BR43" s="95"/>
      <c r="BS43" s="95"/>
      <c r="BT43" s="95"/>
      <c r="BU43" s="95"/>
      <c r="BV43" s="94"/>
      <c r="BW43" s="94"/>
      <c r="BX43" s="94"/>
      <c r="BY43" s="94"/>
      <c r="BZ43" s="94"/>
      <c r="CA43" s="94"/>
      <c r="CB43" s="94"/>
      <c r="CC43" s="94"/>
      <c r="CD43" s="94"/>
      <c r="CE43" s="94"/>
      <c r="CF43" s="94"/>
      <c r="CG43" s="94"/>
      <c r="CH43" s="94"/>
      <c r="CI43" s="94"/>
      <c r="CJ43" s="94"/>
      <c r="CK43" s="94"/>
      <c r="CL43" s="94"/>
    </row>
    <row r="44" spans="1:90" ht="13.5" customHeight="1" x14ac:dyDescent="0.2">
      <c r="A44" s="95"/>
      <c r="B44" s="95"/>
      <c r="C44" s="95"/>
      <c r="D44" s="95"/>
      <c r="E44" s="95"/>
      <c r="F44" s="95"/>
      <c r="G44" s="95"/>
      <c r="H44" s="95"/>
      <c r="I44" s="95"/>
      <c r="J44" s="95"/>
      <c r="K44" s="95"/>
      <c r="L44" s="95"/>
      <c r="M44" s="95"/>
      <c r="N44" s="95"/>
      <c r="O44" s="95"/>
      <c r="P44" s="95"/>
      <c r="Q44" s="95"/>
      <c r="R44" s="95"/>
      <c r="S44" s="95"/>
      <c r="T44" s="95"/>
      <c r="U44" s="95"/>
      <c r="V44" s="95"/>
      <c r="W44" s="95"/>
      <c r="X44" s="95"/>
      <c r="Y44" s="95"/>
      <c r="Z44" s="95"/>
      <c r="AA44" s="95"/>
      <c r="AB44" s="95"/>
      <c r="AC44" s="95"/>
      <c r="AD44" s="95"/>
      <c r="AE44" s="95"/>
      <c r="AF44" s="95"/>
      <c r="AG44" s="95"/>
      <c r="AH44" s="95"/>
      <c r="AI44" s="95"/>
      <c r="AJ44" s="95"/>
      <c r="AK44" s="95">
        <v>25</v>
      </c>
      <c r="AL44" s="95"/>
      <c r="AM44" s="95"/>
      <c r="AN44" s="95"/>
      <c r="AO44" s="95"/>
      <c r="AP44" s="95"/>
      <c r="AQ44" s="95"/>
      <c r="AR44" s="95"/>
      <c r="AS44" s="95"/>
      <c r="AT44" s="95"/>
      <c r="AU44" s="95"/>
      <c r="AV44" s="95"/>
      <c r="AW44" s="95"/>
      <c r="AX44" s="95"/>
      <c r="AY44" s="95"/>
      <c r="AZ44" s="95"/>
      <c r="BA44" s="95"/>
      <c r="BB44" s="95"/>
      <c r="BC44" s="95"/>
      <c r="BD44" s="95"/>
      <c r="BE44" s="95"/>
      <c r="BF44" s="95"/>
      <c r="BG44" s="95"/>
      <c r="BH44" s="95"/>
      <c r="BI44" s="95"/>
      <c r="BJ44" s="95"/>
      <c r="BK44" s="95"/>
      <c r="BL44" s="95"/>
      <c r="BM44" s="95"/>
      <c r="BN44" s="95"/>
      <c r="BO44" s="95"/>
      <c r="BP44" s="95"/>
      <c r="BQ44" s="95"/>
      <c r="BR44" s="95"/>
      <c r="BS44" s="95"/>
      <c r="BT44" s="95"/>
      <c r="BU44" s="95"/>
      <c r="BV44" s="94"/>
      <c r="BW44" s="94"/>
      <c r="BX44" s="94"/>
      <c r="BY44" s="94"/>
      <c r="BZ44" s="94"/>
      <c r="CA44" s="94"/>
      <c r="CB44" s="94"/>
      <c r="CC44" s="94"/>
      <c r="CD44" s="94"/>
      <c r="CE44" s="94"/>
      <c r="CF44" s="94"/>
      <c r="CG44" s="94"/>
      <c r="CH44" s="94"/>
      <c r="CI44" s="94"/>
      <c r="CJ44" s="94"/>
      <c r="CK44" s="94"/>
      <c r="CL44" s="94"/>
    </row>
    <row r="45" spans="1:90" ht="12.75" customHeight="1" x14ac:dyDescent="0.2">
      <c r="A45" s="95"/>
      <c r="B45" s="95"/>
      <c r="C45" s="95"/>
      <c r="D45" s="95"/>
      <c r="E45" s="95"/>
      <c r="F45" s="95"/>
      <c r="G45" s="95"/>
      <c r="H45" s="95"/>
      <c r="I45" s="95"/>
      <c r="J45" s="95"/>
      <c r="K45" s="95"/>
      <c r="L45" s="95"/>
      <c r="M45" s="95"/>
      <c r="N45" s="95"/>
      <c r="O45" s="95"/>
      <c r="P45" s="95"/>
      <c r="Q45" s="95"/>
      <c r="R45" s="95"/>
      <c r="S45" s="95"/>
      <c r="T45" s="95"/>
      <c r="U45" s="95">
        <v>46</v>
      </c>
      <c r="V45" s="95"/>
      <c r="W45" s="95"/>
      <c r="X45" s="95"/>
      <c r="Y45" s="95"/>
      <c r="Z45" s="95"/>
      <c r="AA45" s="95"/>
      <c r="AB45" s="95"/>
      <c r="AC45" s="95"/>
      <c r="AD45" s="95"/>
      <c r="AE45" s="95"/>
      <c r="AF45" s="95"/>
      <c r="AG45" s="95"/>
      <c r="AH45" s="95"/>
      <c r="AI45" s="95"/>
      <c r="AJ45" s="95"/>
      <c r="AK45" s="95"/>
      <c r="AL45" s="95"/>
      <c r="AM45" s="95"/>
      <c r="AN45" s="95"/>
      <c r="AO45" s="95"/>
      <c r="AP45" s="95"/>
      <c r="AQ45" s="95"/>
      <c r="AR45" s="95"/>
      <c r="AS45" s="95"/>
      <c r="AT45" s="95"/>
      <c r="AU45" s="95"/>
      <c r="AV45" s="95"/>
      <c r="AW45" s="95"/>
      <c r="AX45" s="95"/>
      <c r="AY45" s="95"/>
      <c r="AZ45" s="95"/>
      <c r="BA45" s="95">
        <v>24</v>
      </c>
      <c r="BB45" s="95"/>
      <c r="BC45" s="95"/>
      <c r="BD45" s="95"/>
      <c r="BE45" s="95"/>
      <c r="BF45" s="95"/>
      <c r="BG45" s="95"/>
      <c r="BH45" s="95"/>
      <c r="BI45" s="95"/>
      <c r="BJ45" s="95"/>
      <c r="BK45" s="95"/>
      <c r="BL45" s="95"/>
      <c r="BM45" s="95"/>
      <c r="BN45" s="95"/>
      <c r="BO45" s="95"/>
      <c r="BP45" s="95"/>
      <c r="BQ45" s="95"/>
      <c r="BR45" s="95"/>
      <c r="BS45" s="95"/>
      <c r="BT45" s="95"/>
      <c r="BU45" s="95"/>
      <c r="BV45" s="94"/>
      <c r="BW45" s="94"/>
      <c r="BX45" s="94"/>
      <c r="BY45" s="94"/>
      <c r="BZ45" s="94"/>
      <c r="CA45" s="94"/>
      <c r="CB45" s="94"/>
      <c r="CC45" s="94"/>
      <c r="CD45" s="94"/>
      <c r="CE45" s="94"/>
      <c r="CF45" s="94"/>
      <c r="CG45" s="94"/>
      <c r="CH45" s="94"/>
      <c r="CI45" s="94"/>
      <c r="CJ45" s="94"/>
      <c r="CK45" s="94"/>
      <c r="CL45" s="94"/>
    </row>
    <row r="46" spans="1:90" ht="13.5" customHeight="1" x14ac:dyDescent="0.2">
      <c r="A46" s="95"/>
      <c r="B46" s="95"/>
      <c r="C46" s="95"/>
      <c r="D46" s="95"/>
      <c r="E46" s="95"/>
      <c r="F46" s="95"/>
      <c r="G46" s="95"/>
      <c r="H46" s="95"/>
      <c r="I46" s="95"/>
      <c r="J46" s="95"/>
      <c r="K46" s="95"/>
      <c r="L46" s="95"/>
      <c r="M46" s="95"/>
      <c r="N46" s="95"/>
      <c r="O46" s="95"/>
      <c r="P46" s="95"/>
      <c r="Q46" s="95"/>
      <c r="R46" s="95"/>
      <c r="S46" s="95"/>
      <c r="T46" s="95"/>
      <c r="U46" s="95"/>
      <c r="V46" s="95"/>
      <c r="W46" s="95"/>
      <c r="X46" s="95"/>
      <c r="Y46" s="95"/>
      <c r="Z46" s="95"/>
      <c r="AA46" s="95"/>
      <c r="AB46" s="95"/>
      <c r="AC46" s="95"/>
      <c r="AD46" s="95"/>
      <c r="AE46" s="95"/>
      <c r="AF46" s="95"/>
      <c r="AG46" s="95"/>
      <c r="AH46" s="95"/>
      <c r="AI46" s="95"/>
      <c r="AJ46" s="95"/>
      <c r="AK46" s="95"/>
      <c r="AL46" s="95"/>
      <c r="AM46" s="95"/>
      <c r="AN46" s="95"/>
      <c r="AO46" s="95"/>
      <c r="AP46" s="95"/>
      <c r="AQ46" s="95"/>
      <c r="AR46" s="95"/>
      <c r="AS46" s="95"/>
      <c r="AT46" s="95"/>
      <c r="AU46" s="95"/>
      <c r="AV46" s="95"/>
      <c r="AW46" s="95"/>
      <c r="AX46" s="95"/>
      <c r="AY46" s="95"/>
      <c r="AZ46" s="95"/>
      <c r="BA46" s="95"/>
      <c r="BB46" s="95"/>
      <c r="BC46" s="95"/>
      <c r="BD46" s="95"/>
      <c r="BE46" s="95"/>
      <c r="BF46" s="95"/>
      <c r="BG46" s="95"/>
      <c r="BH46" s="95"/>
      <c r="BI46" s="95"/>
      <c r="BJ46" s="95"/>
      <c r="BK46" s="95"/>
      <c r="BL46" s="95">
        <v>23</v>
      </c>
      <c r="BM46" s="95"/>
      <c r="BN46" s="95"/>
      <c r="BO46" s="95"/>
      <c r="BP46" s="95"/>
      <c r="BQ46" s="95"/>
      <c r="BR46" s="95"/>
      <c r="BS46" s="95"/>
      <c r="BT46" s="95"/>
      <c r="BU46" s="95"/>
      <c r="BV46" s="94"/>
      <c r="BW46" s="94"/>
      <c r="BX46" s="94"/>
      <c r="BY46" s="94"/>
      <c r="BZ46" s="94"/>
      <c r="CA46" s="94"/>
      <c r="CB46" s="94"/>
      <c r="CC46" s="94"/>
      <c r="CD46" s="94"/>
      <c r="CE46" s="94"/>
      <c r="CF46" s="94"/>
      <c r="CG46" s="94"/>
      <c r="CH46" s="94"/>
      <c r="CI46" s="94"/>
      <c r="CJ46" s="94"/>
      <c r="CK46" s="94"/>
      <c r="CL46" s="94"/>
    </row>
    <row r="47" spans="1:90" ht="13.5" customHeight="1" x14ac:dyDescent="0.2">
      <c r="A47" s="95"/>
      <c r="B47" s="95"/>
      <c r="C47" s="95"/>
      <c r="D47" s="95"/>
      <c r="E47" s="95"/>
      <c r="F47" s="95"/>
      <c r="G47" s="95"/>
      <c r="H47" s="95"/>
      <c r="I47" s="95"/>
      <c r="J47" s="95"/>
      <c r="K47" s="95"/>
      <c r="L47" s="95"/>
      <c r="M47" s="95"/>
      <c r="N47" s="95"/>
      <c r="O47" s="95"/>
      <c r="P47" s="95"/>
      <c r="Q47" s="95"/>
      <c r="R47" s="95"/>
      <c r="S47" s="95"/>
      <c r="T47" s="95"/>
      <c r="U47" s="95"/>
      <c r="V47" s="95"/>
      <c r="W47" s="95"/>
      <c r="X47" s="95"/>
      <c r="Y47" s="95"/>
      <c r="Z47" s="95"/>
      <c r="AA47" s="95"/>
      <c r="AB47" s="95"/>
      <c r="AC47" s="95"/>
      <c r="AD47" s="95"/>
      <c r="AE47" s="95"/>
      <c r="AF47" s="95"/>
      <c r="AG47" s="95"/>
      <c r="AH47" s="95"/>
      <c r="AI47" s="95"/>
      <c r="AJ47" s="95"/>
      <c r="AK47" s="95"/>
      <c r="AL47" s="95"/>
      <c r="AM47" s="95"/>
      <c r="AN47" s="95"/>
      <c r="AO47" s="95"/>
      <c r="AP47" s="95"/>
      <c r="AQ47" s="95"/>
      <c r="AR47" s="95"/>
      <c r="AS47" s="95"/>
      <c r="AT47" s="95"/>
      <c r="AU47" s="95"/>
      <c r="AV47" s="95"/>
      <c r="AW47" s="95"/>
      <c r="AX47" s="95"/>
      <c r="AY47" s="95"/>
      <c r="AZ47" s="95"/>
      <c r="BA47" s="95"/>
      <c r="BB47" s="95"/>
      <c r="BC47" s="95"/>
      <c r="BD47" s="95"/>
      <c r="BE47" s="95"/>
      <c r="BF47" s="95"/>
      <c r="BG47" s="95"/>
      <c r="BH47" s="95"/>
      <c r="BI47" s="95"/>
      <c r="BJ47" s="95"/>
      <c r="BK47" s="95"/>
      <c r="BL47" s="95"/>
      <c r="BM47" s="95"/>
      <c r="BN47" s="95"/>
      <c r="BO47" s="95"/>
      <c r="BP47" s="95"/>
      <c r="BQ47" s="95"/>
      <c r="BR47" s="95"/>
      <c r="BS47" s="95"/>
      <c r="BT47" s="95"/>
      <c r="BU47" s="95"/>
      <c r="BV47" s="94"/>
      <c r="BW47" s="94"/>
      <c r="BX47" s="94"/>
      <c r="BY47" s="94"/>
      <c r="BZ47" s="94"/>
      <c r="CA47" s="94"/>
      <c r="CB47" s="94"/>
      <c r="CC47" s="94"/>
      <c r="CD47" s="94"/>
      <c r="CE47" s="94"/>
      <c r="CF47" s="94"/>
      <c r="CG47" s="94"/>
      <c r="CH47" s="94"/>
      <c r="CI47" s="94"/>
      <c r="CJ47" s="94"/>
      <c r="CK47" s="94"/>
      <c r="CL47" s="94"/>
    </row>
    <row r="48" spans="1:90" ht="13.5" customHeight="1" x14ac:dyDescent="0.2">
      <c r="A48" s="95"/>
      <c r="B48" s="95"/>
      <c r="C48" s="95"/>
      <c r="D48" s="95"/>
      <c r="E48" s="95"/>
      <c r="F48" s="95"/>
      <c r="G48" s="95"/>
      <c r="H48" s="95"/>
      <c r="I48" s="95"/>
      <c r="J48" s="95"/>
      <c r="K48" s="95"/>
      <c r="L48" s="95"/>
      <c r="M48" s="95"/>
      <c r="N48" s="95"/>
      <c r="O48" s="95"/>
      <c r="P48" s="95"/>
      <c r="Q48" s="95"/>
      <c r="R48" s="95"/>
      <c r="S48" s="95"/>
      <c r="T48" s="95"/>
      <c r="U48" s="95"/>
      <c r="V48" s="95"/>
      <c r="W48" s="95"/>
      <c r="X48" s="95"/>
      <c r="Y48" s="95"/>
      <c r="Z48" s="95"/>
      <c r="AA48" s="95"/>
      <c r="AB48" s="95"/>
      <c r="AC48" s="95"/>
      <c r="AD48" s="95"/>
      <c r="AE48" s="95"/>
      <c r="AF48" s="95"/>
      <c r="AG48" s="95"/>
      <c r="AH48" s="95"/>
      <c r="AI48" s="95"/>
      <c r="AJ48" s="95"/>
      <c r="AK48" s="95"/>
      <c r="AL48" s="95"/>
      <c r="AM48" s="95"/>
      <c r="AN48" s="95"/>
      <c r="AO48" s="95"/>
      <c r="AP48" s="95"/>
      <c r="AQ48" s="95"/>
      <c r="AR48" s="95"/>
      <c r="AS48" s="95"/>
      <c r="AT48" s="95"/>
      <c r="AU48" s="95"/>
      <c r="AV48" s="95"/>
      <c r="AW48" s="95"/>
      <c r="AX48" s="95"/>
      <c r="AY48" s="95"/>
      <c r="AZ48" s="95"/>
      <c r="BA48" s="95"/>
      <c r="BB48" s="95"/>
      <c r="BC48" s="95"/>
      <c r="BD48" s="95"/>
      <c r="BE48" s="95"/>
      <c r="BF48" s="95"/>
      <c r="BG48" s="95"/>
      <c r="BH48" s="95"/>
      <c r="BI48" s="95"/>
      <c r="BJ48" s="95"/>
      <c r="BK48" s="95"/>
      <c r="BL48" s="95"/>
      <c r="BM48" s="95"/>
      <c r="BN48" s="95"/>
      <c r="BO48" s="95"/>
      <c r="BP48" s="95"/>
      <c r="BQ48" s="95"/>
      <c r="BR48" s="95"/>
      <c r="BS48" s="95"/>
      <c r="BT48" s="95"/>
      <c r="BU48" s="95"/>
      <c r="BV48" s="94"/>
      <c r="BW48" s="94"/>
      <c r="BX48" s="94"/>
      <c r="BY48" s="94"/>
      <c r="BZ48" s="94"/>
      <c r="CA48" s="94"/>
      <c r="CB48" s="94"/>
      <c r="CC48" s="94"/>
      <c r="CD48" s="94"/>
      <c r="CE48" s="94"/>
      <c r="CF48" s="94"/>
      <c r="CG48" s="94"/>
      <c r="CH48" s="94"/>
      <c r="CI48" s="94"/>
      <c r="CJ48" s="94"/>
      <c r="CK48" s="94"/>
      <c r="CL48" s="94"/>
    </row>
    <row r="49" spans="1:90" ht="19.5" customHeight="1" x14ac:dyDescent="0.2">
      <c r="A49" s="95"/>
      <c r="B49" s="95"/>
      <c r="C49" s="95"/>
      <c r="D49" s="95"/>
      <c r="E49" s="95"/>
      <c r="F49" s="95"/>
      <c r="G49" s="95"/>
      <c r="H49" s="95"/>
      <c r="I49" s="95"/>
      <c r="J49" s="95"/>
      <c r="K49" s="95"/>
      <c r="L49" s="95"/>
      <c r="M49" s="95"/>
      <c r="N49" s="95"/>
      <c r="O49" s="95"/>
      <c r="P49" s="95"/>
      <c r="Q49" s="95"/>
      <c r="R49" s="95"/>
      <c r="S49" s="95"/>
      <c r="T49" s="95"/>
      <c r="U49" s="95"/>
      <c r="V49" s="95"/>
      <c r="W49" s="95"/>
      <c r="X49" s="95"/>
      <c r="Y49" s="95"/>
      <c r="Z49" s="95"/>
      <c r="AA49" s="95"/>
      <c r="AB49" s="95"/>
      <c r="AC49" s="95"/>
      <c r="AD49" s="95"/>
      <c r="AE49" s="95"/>
      <c r="AF49" s="95"/>
      <c r="AG49" s="95"/>
      <c r="AH49" s="95"/>
      <c r="AI49" s="95"/>
      <c r="AJ49" s="95"/>
      <c r="AK49" s="95"/>
      <c r="AL49" s="95"/>
      <c r="AM49" s="95"/>
      <c r="AN49" s="95"/>
      <c r="AO49" s="95"/>
      <c r="AP49" s="95"/>
      <c r="AQ49" s="95"/>
      <c r="AR49" s="95"/>
      <c r="AS49" s="95"/>
      <c r="AT49" s="95"/>
      <c r="AU49" s="95"/>
      <c r="AV49" s="95"/>
      <c r="AW49" s="95"/>
      <c r="AX49" s="95"/>
      <c r="AY49" s="95"/>
      <c r="AZ49" s="95"/>
      <c r="BA49" s="95"/>
      <c r="BB49" s="95"/>
      <c r="BC49" s="95"/>
      <c r="BD49" s="95"/>
      <c r="BE49" s="95"/>
      <c r="BF49" s="95"/>
      <c r="BG49" s="95"/>
      <c r="BH49" s="95"/>
      <c r="BI49" s="95"/>
      <c r="BJ49" s="95"/>
      <c r="BK49" s="95"/>
      <c r="BL49" s="95"/>
      <c r="BM49" s="95"/>
      <c r="BN49" s="95"/>
      <c r="BO49" s="95"/>
      <c r="BP49" s="95"/>
      <c r="BQ49" s="95"/>
      <c r="BR49" s="95"/>
      <c r="BS49" s="95"/>
      <c r="BT49" s="95"/>
      <c r="BU49" s="95"/>
      <c r="BV49" s="94"/>
      <c r="BW49" s="94"/>
      <c r="BX49" s="94"/>
      <c r="BY49" s="94"/>
      <c r="BZ49" s="94"/>
      <c r="CA49" s="94"/>
      <c r="CB49" s="94"/>
      <c r="CC49" s="94"/>
      <c r="CD49" s="94"/>
      <c r="CE49" s="94"/>
      <c r="CF49" s="94"/>
      <c r="CG49" s="94"/>
      <c r="CH49" s="94"/>
      <c r="CI49" s="94"/>
      <c r="CJ49" s="94"/>
      <c r="CK49" s="94"/>
      <c r="CL49" s="94"/>
    </row>
  </sheetData>
  <conditionalFormatting sqref="A1:BU49">
    <cfRule type="beginsWith" dxfId="2219" priority="1" operator="beginsWith" text="t">
      <formula>LEFT(A1,LEN("t"))="t"</formula>
    </cfRule>
    <cfRule type="beginsWith" dxfId="2218" priority="2" operator="beginsWith" text="g">
      <formula>LEFT(A1,LEN("g"))="g"</formula>
    </cfRule>
    <cfRule type="cellIs" dxfId="2217" priority="3" operator="between">
      <formula>65</formula>
      <formula>99</formula>
    </cfRule>
    <cfRule type="cellIs" dxfId="2216" priority="4" operator="between">
      <formula>51</formula>
      <formula>64</formula>
    </cfRule>
    <cfRule type="cellIs" dxfId="2215" priority="5" operator="between">
      <formula>46</formula>
      <formula>50</formula>
    </cfRule>
    <cfRule type="cellIs" dxfId="2214" priority="6" operator="between">
      <formula>42</formula>
      <formula>45</formula>
    </cfRule>
    <cfRule type="cellIs" dxfId="2213" priority="7" operator="between">
      <formula>35</formula>
      <formula>41</formula>
    </cfRule>
    <cfRule type="cellIs" dxfId="2212" priority="8" operator="between">
      <formula>32</formula>
      <formula>34</formula>
    </cfRule>
    <cfRule type="cellIs" dxfId="2211" priority="9" operator="between">
      <formula>23</formula>
      <formula>31</formula>
    </cfRule>
    <cfRule type="cellIs" dxfId="2210" priority="10" operator="between">
      <formula>22</formula>
      <formula>22</formula>
    </cfRule>
    <cfRule type="cellIs" dxfId="2209" priority="11" operator="between">
      <formula>17</formula>
      <formula>21</formula>
    </cfRule>
    <cfRule type="cellIs" dxfId="2208" priority="12" operator="between">
      <formula>7</formula>
      <formula>16</formula>
    </cfRule>
    <cfRule type="cellIs" dxfId="2207" priority="13" operator="between">
      <formula>1</formula>
      <formula>6</formula>
    </cfRule>
  </conditionalFormatting>
  <printOptions gridLines="1"/>
  <pageMargins left="0.70866141732283472" right="0.70866141732283472" top="0.74803149606299213" bottom="0.74803149606299213" header="0.31496062992125984" footer="0.31496062992125984"/>
  <pageSetup paperSize="9" orientation="portrait" r:id="rId1"/>
  <headerFooter>
    <oddFooter>&amp;F</oddFooter>
  </headerFooter>
  <legacyDrawing r:id="rId2"/>
  <picture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413E19-007A-4CF0-B772-00BF5386565E}">
  <dimension ref="B2:M63"/>
  <sheetViews>
    <sheetView showGridLines="0" topLeftCell="A26" workbookViewId="0">
      <selection activeCell="B2" sqref="B2:B3"/>
    </sheetView>
  </sheetViews>
  <sheetFormatPr defaultRowHeight="14.25" x14ac:dyDescent="0.2"/>
  <cols>
    <col min="1" max="1" width="3.88671875" style="94" customWidth="1"/>
    <col min="2" max="2" width="6.5546875" style="94" customWidth="1"/>
    <col min="3" max="3" width="17" style="94" customWidth="1"/>
    <col min="4" max="4" width="11.109375" style="94" customWidth="1"/>
    <col min="5" max="5" width="9.88671875" style="94" customWidth="1"/>
    <col min="6" max="6" width="7.109375" style="94" customWidth="1"/>
    <col min="7" max="7" width="6.109375" style="94" customWidth="1"/>
    <col min="8" max="8" width="15.6640625" style="94" customWidth="1"/>
    <col min="9" max="9" width="9.21875" style="94" customWidth="1"/>
    <col min="10" max="10" width="8.88671875" style="94"/>
    <col min="11" max="11" width="6.6640625" style="94" customWidth="1"/>
    <col min="12" max="12" width="19.109375" style="94" customWidth="1"/>
    <col min="13" max="13" width="9.109375" style="94" customWidth="1"/>
    <col min="14" max="16384" width="8.88671875" style="94"/>
  </cols>
  <sheetData>
    <row r="2" spans="2:13" x14ac:dyDescent="0.2">
      <c r="B2" s="202" t="s">
        <v>2080</v>
      </c>
      <c r="C2" s="200" t="s">
        <v>2079</v>
      </c>
      <c r="D2" s="200"/>
      <c r="E2" s="200"/>
    </row>
    <row r="3" spans="2:13" x14ac:dyDescent="0.2">
      <c r="B3" s="202"/>
      <c r="C3" s="201"/>
      <c r="D3" s="201"/>
      <c r="E3" s="201"/>
    </row>
    <row r="4" spans="2:13" ht="24" x14ac:dyDescent="0.2">
      <c r="B4" s="197" t="s">
        <v>2078</v>
      </c>
      <c r="C4" s="198" t="s">
        <v>2077</v>
      </c>
      <c r="D4" s="198"/>
      <c r="E4" s="199"/>
      <c r="G4" s="197" t="s">
        <v>2078</v>
      </c>
      <c r="H4" s="198" t="s">
        <v>2077</v>
      </c>
      <c r="I4" s="198"/>
      <c r="K4" s="197" t="s">
        <v>2078</v>
      </c>
      <c r="L4" s="198" t="s">
        <v>2077</v>
      </c>
      <c r="M4" s="198"/>
    </row>
    <row r="5" spans="2:13" x14ac:dyDescent="0.2">
      <c r="B5" s="100"/>
      <c r="D5" s="94" t="s">
        <v>2076</v>
      </c>
      <c r="E5" s="99" t="s">
        <v>2075</v>
      </c>
      <c r="G5" s="100"/>
      <c r="I5" s="99" t="s">
        <v>2074</v>
      </c>
      <c r="K5" s="100"/>
      <c r="M5" s="99" t="s">
        <v>2073</v>
      </c>
    </row>
    <row r="6" spans="2:13" x14ac:dyDescent="0.2">
      <c r="B6" s="100"/>
      <c r="E6" s="99"/>
      <c r="G6" s="100"/>
      <c r="I6" s="99"/>
      <c r="K6" s="100"/>
      <c r="M6" s="99"/>
    </row>
    <row r="7" spans="2:13" x14ac:dyDescent="0.2">
      <c r="B7" s="100"/>
      <c r="D7" s="94" t="str">
        <f>D5</f>
        <v>Monster note</v>
      </c>
      <c r="E7" s="99" t="s">
        <v>2075</v>
      </c>
      <c r="G7" s="100"/>
      <c r="I7" s="99" t="s">
        <v>2074</v>
      </c>
      <c r="K7" s="100"/>
      <c r="M7" s="99" t="s">
        <v>2073</v>
      </c>
    </row>
    <row r="8" spans="2:13" x14ac:dyDescent="0.2">
      <c r="B8" s="100"/>
      <c r="E8" s="99"/>
      <c r="G8" s="100"/>
      <c r="I8" s="99"/>
      <c r="K8" s="100"/>
      <c r="M8" s="99"/>
    </row>
    <row r="9" spans="2:13" x14ac:dyDescent="0.2">
      <c r="B9" s="100"/>
      <c r="D9" s="94" t="s">
        <v>2076</v>
      </c>
      <c r="E9" s="99" t="s">
        <v>2075</v>
      </c>
      <c r="G9" s="100"/>
      <c r="I9" s="99" t="s">
        <v>2074</v>
      </c>
      <c r="K9" s="100"/>
      <c r="M9" s="99" t="s">
        <v>2073</v>
      </c>
    </row>
    <row r="10" spans="2:13" x14ac:dyDescent="0.2">
      <c r="B10" s="100"/>
      <c r="E10" s="99"/>
      <c r="G10" s="100"/>
      <c r="I10" s="99"/>
      <c r="K10" s="100"/>
      <c r="M10" s="99"/>
    </row>
    <row r="11" spans="2:13" x14ac:dyDescent="0.2">
      <c r="B11" s="100"/>
      <c r="D11" s="94" t="str">
        <f>D9</f>
        <v>Monster note</v>
      </c>
      <c r="E11" s="99" t="s">
        <v>2075</v>
      </c>
      <c r="G11" s="100"/>
      <c r="I11" s="99" t="s">
        <v>2074</v>
      </c>
      <c r="K11" s="100"/>
      <c r="M11" s="99" t="s">
        <v>2073</v>
      </c>
    </row>
    <row r="12" spans="2:13" x14ac:dyDescent="0.2">
      <c r="B12" s="100"/>
      <c r="E12" s="99"/>
      <c r="G12" s="100"/>
      <c r="I12" s="99"/>
      <c r="K12" s="100"/>
      <c r="M12" s="99"/>
    </row>
    <row r="13" spans="2:13" x14ac:dyDescent="0.2">
      <c r="B13" s="100"/>
      <c r="D13" s="94" t="s">
        <v>2076</v>
      </c>
      <c r="E13" s="99" t="s">
        <v>2075</v>
      </c>
      <c r="G13" s="100"/>
      <c r="I13" s="99" t="s">
        <v>2074</v>
      </c>
      <c r="K13" s="100"/>
      <c r="M13" s="99" t="s">
        <v>2073</v>
      </c>
    </row>
    <row r="14" spans="2:13" x14ac:dyDescent="0.2">
      <c r="B14" s="100"/>
      <c r="E14" s="99"/>
      <c r="G14" s="100"/>
      <c r="I14" s="99"/>
      <c r="K14" s="100"/>
      <c r="M14" s="99"/>
    </row>
    <row r="15" spans="2:13" x14ac:dyDescent="0.2">
      <c r="B15" s="100"/>
      <c r="D15" s="94" t="str">
        <f>D13</f>
        <v>Monster note</v>
      </c>
      <c r="E15" s="99" t="s">
        <v>2075</v>
      </c>
      <c r="G15" s="100"/>
      <c r="I15" s="99" t="s">
        <v>2074</v>
      </c>
      <c r="K15" s="100"/>
      <c r="M15" s="99" t="s">
        <v>2073</v>
      </c>
    </row>
    <row r="16" spans="2:13" x14ac:dyDescent="0.2">
      <c r="B16" s="100"/>
      <c r="E16" s="99"/>
      <c r="G16" s="100"/>
      <c r="I16" s="99"/>
      <c r="K16" s="100"/>
      <c r="M16" s="99"/>
    </row>
    <row r="17" spans="2:13" x14ac:dyDescent="0.2">
      <c r="B17" s="100"/>
      <c r="D17" s="94" t="s">
        <v>2076</v>
      </c>
      <c r="E17" s="99" t="s">
        <v>2075</v>
      </c>
      <c r="G17" s="100"/>
      <c r="I17" s="99" t="s">
        <v>2074</v>
      </c>
      <c r="K17" s="100"/>
      <c r="M17" s="99" t="s">
        <v>2073</v>
      </c>
    </row>
    <row r="18" spans="2:13" x14ac:dyDescent="0.2">
      <c r="B18" s="100"/>
      <c r="E18" s="99"/>
      <c r="G18" s="100"/>
      <c r="I18" s="99"/>
      <c r="K18" s="100"/>
      <c r="M18" s="99"/>
    </row>
    <row r="19" spans="2:13" x14ac:dyDescent="0.2">
      <c r="B19" s="100"/>
      <c r="D19" s="94" t="str">
        <f>D17</f>
        <v>Monster note</v>
      </c>
      <c r="E19" s="99" t="s">
        <v>2075</v>
      </c>
      <c r="G19" s="100"/>
      <c r="I19" s="99" t="s">
        <v>2074</v>
      </c>
      <c r="K19" s="100"/>
      <c r="M19" s="99" t="s">
        <v>2073</v>
      </c>
    </row>
    <row r="20" spans="2:13" x14ac:dyDescent="0.2">
      <c r="B20" s="100"/>
      <c r="E20" s="99"/>
      <c r="G20" s="100"/>
      <c r="I20" s="99"/>
      <c r="K20" s="100"/>
      <c r="M20" s="99"/>
    </row>
    <row r="21" spans="2:13" x14ac:dyDescent="0.2">
      <c r="B21" s="100"/>
      <c r="D21" s="94" t="s">
        <v>2076</v>
      </c>
      <c r="E21" s="99" t="s">
        <v>2075</v>
      </c>
      <c r="G21" s="100"/>
      <c r="I21" s="99" t="s">
        <v>2074</v>
      </c>
      <c r="K21" s="100"/>
      <c r="M21" s="99" t="s">
        <v>2073</v>
      </c>
    </row>
    <row r="22" spans="2:13" x14ac:dyDescent="0.2">
      <c r="B22" s="100"/>
      <c r="E22" s="99"/>
      <c r="G22" s="100"/>
      <c r="I22" s="99"/>
      <c r="K22" s="100"/>
      <c r="M22" s="99"/>
    </row>
    <row r="23" spans="2:13" x14ac:dyDescent="0.2">
      <c r="B23" s="100"/>
      <c r="D23" s="94" t="str">
        <f>D21</f>
        <v>Monster note</v>
      </c>
      <c r="E23" s="99" t="s">
        <v>2075</v>
      </c>
      <c r="G23" s="100"/>
      <c r="I23" s="99" t="s">
        <v>2074</v>
      </c>
      <c r="K23" s="100"/>
      <c r="M23" s="99" t="s">
        <v>2073</v>
      </c>
    </row>
    <row r="24" spans="2:13" x14ac:dyDescent="0.2">
      <c r="B24" s="100"/>
      <c r="E24" s="99"/>
      <c r="G24" s="100"/>
      <c r="I24" s="99"/>
      <c r="K24" s="100"/>
      <c r="M24" s="99"/>
    </row>
    <row r="25" spans="2:13" x14ac:dyDescent="0.2">
      <c r="B25" s="100"/>
      <c r="D25" s="94" t="s">
        <v>2076</v>
      </c>
      <c r="E25" s="99" t="s">
        <v>2075</v>
      </c>
      <c r="G25" s="100"/>
      <c r="I25" s="99" t="s">
        <v>2074</v>
      </c>
      <c r="K25" s="100"/>
      <c r="M25" s="99" t="s">
        <v>2073</v>
      </c>
    </row>
    <row r="26" spans="2:13" x14ac:dyDescent="0.2">
      <c r="B26" s="100"/>
      <c r="E26" s="99"/>
      <c r="G26" s="100"/>
      <c r="I26" s="99"/>
      <c r="K26" s="100"/>
      <c r="M26" s="99"/>
    </row>
    <row r="27" spans="2:13" x14ac:dyDescent="0.2">
      <c r="B27" s="100"/>
      <c r="D27" s="94" t="str">
        <f>D25</f>
        <v>Monster note</v>
      </c>
      <c r="E27" s="99" t="s">
        <v>2075</v>
      </c>
      <c r="G27" s="100"/>
      <c r="I27" s="99" t="s">
        <v>2074</v>
      </c>
      <c r="K27" s="100"/>
      <c r="M27" s="99" t="s">
        <v>2073</v>
      </c>
    </row>
    <row r="28" spans="2:13" x14ac:dyDescent="0.2">
      <c r="B28" s="100"/>
      <c r="E28" s="99"/>
      <c r="G28" s="100"/>
      <c r="I28" s="99"/>
      <c r="K28" s="100"/>
      <c r="M28" s="99"/>
    </row>
    <row r="29" spans="2:13" x14ac:dyDescent="0.2">
      <c r="B29" s="100"/>
      <c r="D29" s="94" t="s">
        <v>2076</v>
      </c>
      <c r="E29" s="99" t="s">
        <v>2075</v>
      </c>
      <c r="G29" s="100"/>
      <c r="I29" s="99" t="s">
        <v>2074</v>
      </c>
      <c r="K29" s="100"/>
      <c r="M29" s="99" t="s">
        <v>2073</v>
      </c>
    </row>
    <row r="30" spans="2:13" x14ac:dyDescent="0.2">
      <c r="B30" s="100"/>
      <c r="E30" s="99"/>
      <c r="G30" s="100"/>
      <c r="I30" s="99"/>
      <c r="K30" s="100"/>
      <c r="M30" s="99"/>
    </row>
    <row r="31" spans="2:13" x14ac:dyDescent="0.2">
      <c r="B31" s="100"/>
      <c r="D31" s="94" t="str">
        <f>D29</f>
        <v>Monster note</v>
      </c>
      <c r="E31" s="99" t="s">
        <v>2075</v>
      </c>
      <c r="G31" s="100"/>
      <c r="I31" s="99" t="s">
        <v>2074</v>
      </c>
      <c r="K31" s="100"/>
      <c r="M31" s="99" t="s">
        <v>2073</v>
      </c>
    </row>
    <row r="32" spans="2:13" x14ac:dyDescent="0.2">
      <c r="B32" s="100"/>
      <c r="E32" s="99"/>
      <c r="G32" s="100"/>
      <c r="I32" s="99"/>
      <c r="K32" s="100"/>
      <c r="M32" s="99"/>
    </row>
    <row r="33" spans="2:13" x14ac:dyDescent="0.2">
      <c r="B33" s="100"/>
      <c r="D33" s="94" t="s">
        <v>2076</v>
      </c>
      <c r="E33" s="99" t="s">
        <v>2075</v>
      </c>
      <c r="G33" s="100"/>
      <c r="I33" s="99" t="s">
        <v>2074</v>
      </c>
      <c r="K33" s="100"/>
      <c r="M33" s="99" t="s">
        <v>2073</v>
      </c>
    </row>
    <row r="34" spans="2:13" x14ac:dyDescent="0.2">
      <c r="B34" s="100"/>
      <c r="E34" s="99"/>
      <c r="G34" s="100"/>
      <c r="I34" s="99"/>
      <c r="K34" s="100"/>
      <c r="M34" s="99"/>
    </row>
    <row r="35" spans="2:13" x14ac:dyDescent="0.2">
      <c r="B35" s="100"/>
      <c r="D35" s="94" t="str">
        <f>D33</f>
        <v>Monster note</v>
      </c>
      <c r="E35" s="99" t="s">
        <v>2075</v>
      </c>
      <c r="G35" s="100"/>
      <c r="I35" s="99" t="s">
        <v>2074</v>
      </c>
      <c r="K35" s="100"/>
      <c r="M35" s="99" t="s">
        <v>2073</v>
      </c>
    </row>
    <row r="36" spans="2:13" x14ac:dyDescent="0.2">
      <c r="B36" s="100"/>
      <c r="E36" s="99"/>
      <c r="G36" s="100"/>
      <c r="I36" s="99"/>
      <c r="K36" s="100"/>
      <c r="M36" s="99"/>
    </row>
    <row r="37" spans="2:13" x14ac:dyDescent="0.2">
      <c r="B37" s="100"/>
      <c r="D37" s="94" t="s">
        <v>2076</v>
      </c>
      <c r="E37" s="99" t="s">
        <v>2075</v>
      </c>
      <c r="G37" s="100"/>
      <c r="I37" s="99" t="s">
        <v>2074</v>
      </c>
      <c r="K37" s="100"/>
      <c r="M37" s="99" t="s">
        <v>2073</v>
      </c>
    </row>
    <row r="38" spans="2:13" x14ac:dyDescent="0.2">
      <c r="B38" s="100"/>
      <c r="E38" s="99"/>
      <c r="G38" s="100"/>
      <c r="I38" s="99"/>
      <c r="K38" s="100"/>
      <c r="M38" s="99"/>
    </row>
    <row r="39" spans="2:13" x14ac:dyDescent="0.2">
      <c r="B39" s="100"/>
      <c r="D39" s="94" t="str">
        <f>D37</f>
        <v>Monster note</v>
      </c>
      <c r="E39" s="99" t="s">
        <v>2075</v>
      </c>
      <c r="G39" s="100"/>
      <c r="I39" s="99" t="s">
        <v>2074</v>
      </c>
      <c r="K39" s="100"/>
      <c r="M39" s="99" t="s">
        <v>2073</v>
      </c>
    </row>
    <row r="40" spans="2:13" x14ac:dyDescent="0.2">
      <c r="B40" s="100"/>
      <c r="E40" s="99"/>
      <c r="G40" s="100"/>
      <c r="I40" s="99"/>
      <c r="K40" s="100"/>
      <c r="M40" s="99"/>
    </row>
    <row r="41" spans="2:13" x14ac:dyDescent="0.2">
      <c r="B41" s="100"/>
      <c r="D41" s="94" t="s">
        <v>2076</v>
      </c>
      <c r="E41" s="99" t="s">
        <v>2075</v>
      </c>
      <c r="G41" s="100"/>
      <c r="I41" s="99" t="s">
        <v>2074</v>
      </c>
      <c r="K41" s="100"/>
      <c r="M41" s="99" t="s">
        <v>2073</v>
      </c>
    </row>
    <row r="42" spans="2:13" x14ac:dyDescent="0.2">
      <c r="B42" s="100"/>
      <c r="E42" s="99"/>
      <c r="G42" s="100"/>
      <c r="I42" s="99"/>
      <c r="K42" s="100"/>
      <c r="M42" s="99"/>
    </row>
    <row r="43" spans="2:13" x14ac:dyDescent="0.2">
      <c r="B43" s="100"/>
      <c r="D43" s="94" t="str">
        <f>D41</f>
        <v>Monster note</v>
      </c>
      <c r="E43" s="99" t="s">
        <v>2075</v>
      </c>
      <c r="G43" s="100"/>
      <c r="I43" s="99" t="s">
        <v>2074</v>
      </c>
      <c r="K43" s="100"/>
      <c r="M43" s="99" t="s">
        <v>2073</v>
      </c>
    </row>
    <row r="44" spans="2:13" x14ac:dyDescent="0.2">
      <c r="B44" s="100"/>
      <c r="E44" s="99"/>
      <c r="G44" s="100"/>
      <c r="I44" s="99"/>
      <c r="K44" s="100"/>
      <c r="M44" s="99"/>
    </row>
    <row r="45" spans="2:13" x14ac:dyDescent="0.2">
      <c r="B45" s="100"/>
      <c r="D45" s="94" t="s">
        <v>2076</v>
      </c>
      <c r="E45" s="99" t="s">
        <v>2075</v>
      </c>
      <c r="G45" s="100"/>
      <c r="I45" s="99" t="s">
        <v>2074</v>
      </c>
      <c r="K45" s="100"/>
      <c r="M45" s="99" t="s">
        <v>2073</v>
      </c>
    </row>
    <row r="46" spans="2:13" x14ac:dyDescent="0.2">
      <c r="B46" s="100"/>
      <c r="E46" s="99"/>
      <c r="G46" s="100"/>
      <c r="I46" s="99"/>
      <c r="K46" s="100"/>
      <c r="M46" s="99"/>
    </row>
    <row r="47" spans="2:13" x14ac:dyDescent="0.2">
      <c r="B47" s="100"/>
      <c r="D47" s="94" t="str">
        <f>D45</f>
        <v>Monster note</v>
      </c>
      <c r="E47" s="99" t="s">
        <v>2075</v>
      </c>
      <c r="G47" s="100"/>
      <c r="I47" s="99" t="s">
        <v>2074</v>
      </c>
      <c r="K47" s="100"/>
      <c r="M47" s="99" t="s">
        <v>2073</v>
      </c>
    </row>
    <row r="48" spans="2:13" x14ac:dyDescent="0.2">
      <c r="B48" s="100"/>
      <c r="E48" s="99"/>
      <c r="G48" s="100"/>
      <c r="I48" s="99"/>
      <c r="K48" s="100"/>
      <c r="M48" s="99"/>
    </row>
    <row r="49" spans="2:13" x14ac:dyDescent="0.2">
      <c r="B49" s="100"/>
      <c r="D49" s="94" t="s">
        <v>2076</v>
      </c>
      <c r="E49" s="99" t="s">
        <v>2075</v>
      </c>
      <c r="G49" s="100"/>
      <c r="I49" s="99" t="s">
        <v>2074</v>
      </c>
      <c r="K49" s="100"/>
      <c r="M49" s="99" t="s">
        <v>2073</v>
      </c>
    </row>
    <row r="50" spans="2:13" x14ac:dyDescent="0.2">
      <c r="B50" s="100"/>
      <c r="E50" s="99"/>
      <c r="G50" s="100"/>
      <c r="I50" s="99"/>
      <c r="K50" s="100"/>
      <c r="M50" s="99"/>
    </row>
    <row r="51" spans="2:13" x14ac:dyDescent="0.2">
      <c r="B51" s="100"/>
      <c r="D51" s="94" t="str">
        <f>D49</f>
        <v>Monster note</v>
      </c>
      <c r="E51" s="99" t="s">
        <v>2075</v>
      </c>
      <c r="G51" s="100"/>
      <c r="I51" s="99" t="s">
        <v>2074</v>
      </c>
      <c r="K51" s="100"/>
      <c r="M51" s="99" t="s">
        <v>2073</v>
      </c>
    </row>
    <row r="52" spans="2:13" x14ac:dyDescent="0.2">
      <c r="B52" s="100"/>
      <c r="E52" s="99"/>
      <c r="G52" s="100"/>
      <c r="I52" s="99"/>
      <c r="K52" s="100"/>
      <c r="M52" s="99"/>
    </row>
    <row r="53" spans="2:13" x14ac:dyDescent="0.2">
      <c r="B53" s="100"/>
      <c r="D53" s="94" t="s">
        <v>2076</v>
      </c>
      <c r="E53" s="99" t="s">
        <v>2075</v>
      </c>
      <c r="G53" s="100"/>
      <c r="I53" s="99" t="s">
        <v>2074</v>
      </c>
      <c r="K53" s="100"/>
      <c r="M53" s="99" t="s">
        <v>2073</v>
      </c>
    </row>
    <row r="54" spans="2:13" x14ac:dyDescent="0.2">
      <c r="B54" s="100"/>
      <c r="E54" s="99"/>
      <c r="G54" s="100"/>
      <c r="I54" s="99"/>
      <c r="K54" s="100"/>
      <c r="M54" s="99"/>
    </row>
    <row r="55" spans="2:13" x14ac:dyDescent="0.2">
      <c r="B55" s="100"/>
      <c r="D55" s="94" t="str">
        <f>D53</f>
        <v>Monster note</v>
      </c>
      <c r="E55" s="99" t="s">
        <v>2075</v>
      </c>
      <c r="G55" s="100"/>
      <c r="I55" s="99" t="s">
        <v>2074</v>
      </c>
      <c r="K55" s="100"/>
      <c r="M55" s="99" t="s">
        <v>2073</v>
      </c>
    </row>
    <row r="56" spans="2:13" x14ac:dyDescent="0.2">
      <c r="B56" s="100"/>
      <c r="E56" s="99"/>
      <c r="G56" s="100"/>
      <c r="I56" s="99"/>
      <c r="K56" s="100"/>
      <c r="M56" s="99"/>
    </row>
    <row r="57" spans="2:13" x14ac:dyDescent="0.2">
      <c r="B57" s="100"/>
      <c r="D57" s="94" t="s">
        <v>2076</v>
      </c>
      <c r="E57" s="99" t="s">
        <v>2075</v>
      </c>
      <c r="G57" s="100"/>
      <c r="I57" s="99" t="s">
        <v>2074</v>
      </c>
      <c r="K57" s="100"/>
      <c r="M57" s="99" t="s">
        <v>2073</v>
      </c>
    </row>
    <row r="58" spans="2:13" x14ac:dyDescent="0.2">
      <c r="B58" s="100"/>
      <c r="E58" s="99"/>
      <c r="G58" s="100"/>
      <c r="I58" s="99"/>
      <c r="K58" s="100"/>
      <c r="M58" s="99"/>
    </row>
    <row r="59" spans="2:13" x14ac:dyDescent="0.2">
      <c r="B59" s="100"/>
      <c r="D59" s="94" t="str">
        <f>D57</f>
        <v>Monster note</v>
      </c>
      <c r="E59" s="99" t="s">
        <v>2075</v>
      </c>
      <c r="G59" s="100"/>
      <c r="I59" s="99" t="s">
        <v>2074</v>
      </c>
      <c r="K59" s="100"/>
      <c r="M59" s="99" t="s">
        <v>2073</v>
      </c>
    </row>
    <row r="60" spans="2:13" x14ac:dyDescent="0.2">
      <c r="B60" s="100"/>
      <c r="E60" s="99"/>
      <c r="G60" s="100"/>
      <c r="I60" s="99"/>
      <c r="K60" s="100"/>
      <c r="M60" s="99"/>
    </row>
    <row r="61" spans="2:13" x14ac:dyDescent="0.2">
      <c r="B61" s="100"/>
      <c r="D61" s="94" t="s">
        <v>2076</v>
      </c>
      <c r="E61" s="99" t="s">
        <v>2075</v>
      </c>
      <c r="G61" s="100"/>
      <c r="I61" s="99" t="s">
        <v>2074</v>
      </c>
      <c r="K61" s="100"/>
      <c r="M61" s="99" t="s">
        <v>2073</v>
      </c>
    </row>
    <row r="62" spans="2:13" x14ac:dyDescent="0.2">
      <c r="B62" s="100"/>
      <c r="E62" s="99"/>
      <c r="G62" s="100"/>
      <c r="I62" s="99"/>
      <c r="K62" s="100"/>
      <c r="M62" s="99"/>
    </row>
    <row r="63" spans="2:13" x14ac:dyDescent="0.2">
      <c r="B63" s="98"/>
      <c r="C63" s="97"/>
      <c r="D63" s="97" t="str">
        <f>D61</f>
        <v>Monster note</v>
      </c>
      <c r="E63" s="96" t="s">
        <v>2075</v>
      </c>
      <c r="G63" s="98"/>
      <c r="H63" s="97"/>
      <c r="I63" s="96" t="s">
        <v>2074</v>
      </c>
      <c r="K63" s="98"/>
      <c r="L63" s="97"/>
      <c r="M63" s="96" t="s">
        <v>2073</v>
      </c>
    </row>
  </sheetData>
  <mergeCells count="1">
    <mergeCell ref="C2:E3"/>
  </mergeCells>
  <conditionalFormatting sqref="A1:XFD1 A4:XFD1048576 A2:C2 A3:B3 F2:XFD3">
    <cfRule type="containsText" dxfId="2206" priority="106" operator="containsText" text="Monster Note">
      <formula>NOT(ISERROR(SEARCH("Monster Note",A1)))</formula>
    </cfRule>
  </conditionalFormatting>
  <conditionalFormatting sqref="D7 D67 D11 D15 D19 D23 D27 D31 D35 D39 D43 D47 D51 D55 D59 D63">
    <cfRule type="containsText" dxfId="2205" priority="105" operator="containsText" text="M">
      <formula>NOT(ISERROR(SEARCH("M",D7)))</formula>
    </cfRule>
  </conditionalFormatting>
  <conditionalFormatting sqref="A1:XFD1 A4:XFD1048576 A2:C2 A3:B3 F2:XFD3">
    <cfRule type="containsText" dxfId="2204" priority="104" operator="containsText" text="Stat Block">
      <formula>NOT(ISERROR(SEARCH("Stat Block",A1)))</formula>
    </cfRule>
  </conditionalFormatting>
  <conditionalFormatting sqref="E7">
    <cfRule type="containsText" dxfId="2203" priority="103" operator="containsText" text="Stat Block">
      <formula>NOT(ISERROR(SEARCH("Stat Block",E7)))</formula>
    </cfRule>
  </conditionalFormatting>
  <conditionalFormatting sqref="E9">
    <cfRule type="containsText" dxfId="2202" priority="102" operator="containsText" text="Stat Block">
      <formula>NOT(ISERROR(SEARCH("Stat Block",E9)))</formula>
    </cfRule>
  </conditionalFormatting>
  <conditionalFormatting sqref="E11">
    <cfRule type="containsText" dxfId="2201" priority="101" operator="containsText" text="Stat Block">
      <formula>NOT(ISERROR(SEARCH("Stat Block",E11)))</formula>
    </cfRule>
  </conditionalFormatting>
  <conditionalFormatting sqref="E13">
    <cfRule type="containsText" dxfId="2200" priority="100" operator="containsText" text="Stat Block">
      <formula>NOT(ISERROR(SEARCH("Stat Block",E13)))</formula>
    </cfRule>
  </conditionalFormatting>
  <conditionalFormatting sqref="E15">
    <cfRule type="containsText" dxfId="2199" priority="99" operator="containsText" text="Stat Block">
      <formula>NOT(ISERROR(SEARCH("Stat Block",E15)))</formula>
    </cfRule>
  </conditionalFormatting>
  <conditionalFormatting sqref="E17">
    <cfRule type="containsText" dxfId="2198" priority="98" operator="containsText" text="Stat Block">
      <formula>NOT(ISERROR(SEARCH("Stat Block",E17)))</formula>
    </cfRule>
  </conditionalFormatting>
  <conditionalFormatting sqref="E19">
    <cfRule type="containsText" dxfId="2197" priority="97" operator="containsText" text="Stat Block">
      <formula>NOT(ISERROR(SEARCH("Stat Block",E19)))</formula>
    </cfRule>
  </conditionalFormatting>
  <conditionalFormatting sqref="E21">
    <cfRule type="containsText" dxfId="2196" priority="96" operator="containsText" text="Stat Block">
      <formula>NOT(ISERROR(SEARCH("Stat Block",E21)))</formula>
    </cfRule>
  </conditionalFormatting>
  <conditionalFormatting sqref="E23">
    <cfRule type="containsText" dxfId="2195" priority="95" operator="containsText" text="Stat Block">
      <formula>NOT(ISERROR(SEARCH("Stat Block",E23)))</formula>
    </cfRule>
  </conditionalFormatting>
  <conditionalFormatting sqref="E25">
    <cfRule type="containsText" dxfId="2194" priority="94" operator="containsText" text="Stat Block">
      <formula>NOT(ISERROR(SEARCH("Stat Block",E25)))</formula>
    </cfRule>
  </conditionalFormatting>
  <conditionalFormatting sqref="E27">
    <cfRule type="containsText" dxfId="2193" priority="93" operator="containsText" text="Stat Block">
      <formula>NOT(ISERROR(SEARCH("Stat Block",E27)))</formula>
    </cfRule>
  </conditionalFormatting>
  <conditionalFormatting sqref="E29">
    <cfRule type="containsText" dxfId="2192" priority="92" operator="containsText" text="Stat Block">
      <formula>NOT(ISERROR(SEARCH("Stat Block",E29)))</formula>
    </cfRule>
  </conditionalFormatting>
  <conditionalFormatting sqref="E31">
    <cfRule type="containsText" dxfId="2191" priority="91" operator="containsText" text="Stat Block">
      <formula>NOT(ISERROR(SEARCH("Stat Block",E31)))</formula>
    </cfRule>
  </conditionalFormatting>
  <conditionalFormatting sqref="E33">
    <cfRule type="containsText" dxfId="2190" priority="90" operator="containsText" text="Stat Block">
      <formula>NOT(ISERROR(SEARCH("Stat Block",E33)))</formula>
    </cfRule>
  </conditionalFormatting>
  <conditionalFormatting sqref="E35">
    <cfRule type="containsText" dxfId="2189" priority="89" operator="containsText" text="Stat Block">
      <formula>NOT(ISERROR(SEARCH("Stat Block",E35)))</formula>
    </cfRule>
  </conditionalFormatting>
  <conditionalFormatting sqref="E37">
    <cfRule type="containsText" dxfId="2188" priority="88" operator="containsText" text="Stat Block">
      <formula>NOT(ISERROR(SEARCH("Stat Block",E37)))</formula>
    </cfRule>
  </conditionalFormatting>
  <conditionalFormatting sqref="E39">
    <cfRule type="containsText" dxfId="2187" priority="87" operator="containsText" text="Stat Block">
      <formula>NOT(ISERROR(SEARCH("Stat Block",E39)))</formula>
    </cfRule>
  </conditionalFormatting>
  <conditionalFormatting sqref="E41">
    <cfRule type="containsText" dxfId="2186" priority="86" operator="containsText" text="Stat Block">
      <formula>NOT(ISERROR(SEARCH("Stat Block",E41)))</formula>
    </cfRule>
  </conditionalFormatting>
  <conditionalFormatting sqref="E43">
    <cfRule type="containsText" dxfId="2185" priority="85" operator="containsText" text="Stat Block">
      <formula>NOT(ISERROR(SEARCH("Stat Block",E43)))</formula>
    </cfRule>
  </conditionalFormatting>
  <conditionalFormatting sqref="E45">
    <cfRule type="containsText" dxfId="2184" priority="84" operator="containsText" text="Stat Block">
      <formula>NOT(ISERROR(SEARCH("Stat Block",E45)))</formula>
    </cfRule>
  </conditionalFormatting>
  <conditionalFormatting sqref="E47">
    <cfRule type="containsText" dxfId="2183" priority="83" operator="containsText" text="Stat Block">
      <formula>NOT(ISERROR(SEARCH("Stat Block",E47)))</formula>
    </cfRule>
  </conditionalFormatting>
  <conditionalFormatting sqref="E49">
    <cfRule type="containsText" dxfId="2182" priority="82" operator="containsText" text="Stat Block">
      <formula>NOT(ISERROR(SEARCH("Stat Block",E49)))</formula>
    </cfRule>
  </conditionalFormatting>
  <conditionalFormatting sqref="E51">
    <cfRule type="containsText" dxfId="2181" priority="81" operator="containsText" text="Stat Block">
      <formula>NOT(ISERROR(SEARCH("Stat Block",E51)))</formula>
    </cfRule>
  </conditionalFormatting>
  <conditionalFormatting sqref="E53">
    <cfRule type="containsText" dxfId="2180" priority="80" operator="containsText" text="Stat Block">
      <formula>NOT(ISERROR(SEARCH("Stat Block",E53)))</formula>
    </cfRule>
  </conditionalFormatting>
  <conditionalFormatting sqref="E55">
    <cfRule type="containsText" dxfId="2179" priority="79" operator="containsText" text="Stat Block">
      <formula>NOT(ISERROR(SEARCH("Stat Block",E55)))</formula>
    </cfRule>
  </conditionalFormatting>
  <conditionalFormatting sqref="E57">
    <cfRule type="containsText" dxfId="2178" priority="78" operator="containsText" text="Stat Block">
      <formula>NOT(ISERROR(SEARCH("Stat Block",E57)))</formula>
    </cfRule>
  </conditionalFormatting>
  <conditionalFormatting sqref="E59">
    <cfRule type="containsText" dxfId="2177" priority="77" operator="containsText" text="Stat Block">
      <formula>NOT(ISERROR(SEARCH("Stat Block",E59)))</formula>
    </cfRule>
  </conditionalFormatting>
  <conditionalFormatting sqref="E61">
    <cfRule type="containsText" dxfId="2176" priority="76" operator="containsText" text="Stat Block">
      <formula>NOT(ISERROR(SEARCH("Stat Block",E61)))</formula>
    </cfRule>
  </conditionalFormatting>
  <conditionalFormatting sqref="E63">
    <cfRule type="containsText" dxfId="2175" priority="75" operator="containsText" text="Stat Block">
      <formula>NOT(ISERROR(SEARCH("Stat Block",E63)))</formula>
    </cfRule>
  </conditionalFormatting>
  <conditionalFormatting sqref="E65">
    <cfRule type="containsText" dxfId="2174" priority="74" operator="containsText" text="Stat Block">
      <formula>NOT(ISERROR(SEARCH("Stat Block",E65)))</formula>
    </cfRule>
  </conditionalFormatting>
  <conditionalFormatting sqref="E67">
    <cfRule type="containsText" dxfId="2173" priority="73" operator="containsText" text="Stat Block">
      <formula>NOT(ISERROR(SEARCH("Stat Block",E67)))</formula>
    </cfRule>
  </conditionalFormatting>
  <conditionalFormatting sqref="A1:XFD1 A4:XFD1048576 A2:C2 A3:B3 F2:XFD3">
    <cfRule type="containsText" dxfId="2172" priority="72" operator="containsText" text="Item Note">
      <formula>NOT(ISERROR(SEARCH("Item Note",A1)))</formula>
    </cfRule>
  </conditionalFormatting>
  <conditionalFormatting sqref="A1:XFD1 A4:XFD1048576 A2:C2 A3:B3 F2:XFD3">
    <cfRule type="containsText" dxfId="2171" priority="71" operator="containsText" text="NPC Note">
      <formula>NOT(ISERROR(SEARCH("NPC Note",A1)))</formula>
    </cfRule>
  </conditionalFormatting>
  <conditionalFormatting sqref="I7">
    <cfRule type="containsText" dxfId="2170" priority="70" operator="containsText" text="Item Note">
      <formula>NOT(ISERROR(SEARCH("Item Note",I7)))</formula>
    </cfRule>
  </conditionalFormatting>
  <conditionalFormatting sqref="I9">
    <cfRule type="containsText" dxfId="2169" priority="69" operator="containsText" text="Item Note">
      <formula>NOT(ISERROR(SEARCH("Item Note",I9)))</formula>
    </cfRule>
  </conditionalFormatting>
  <conditionalFormatting sqref="I11">
    <cfRule type="containsText" dxfId="2168" priority="68" operator="containsText" text="Item Note">
      <formula>NOT(ISERROR(SEARCH("Item Note",I11)))</formula>
    </cfRule>
  </conditionalFormatting>
  <conditionalFormatting sqref="I13">
    <cfRule type="containsText" dxfId="2167" priority="67" operator="containsText" text="Item Note">
      <formula>NOT(ISERROR(SEARCH("Item Note",I13)))</formula>
    </cfRule>
  </conditionalFormatting>
  <conditionalFormatting sqref="I15">
    <cfRule type="containsText" dxfId="2166" priority="66" operator="containsText" text="Item Note">
      <formula>NOT(ISERROR(SEARCH("Item Note",I15)))</formula>
    </cfRule>
  </conditionalFormatting>
  <conditionalFormatting sqref="M63">
    <cfRule type="containsText" dxfId="2165" priority="1" operator="containsText" text="NPC Note">
      <formula>NOT(ISERROR(SEARCH("NPC Note",M63)))</formula>
    </cfRule>
  </conditionalFormatting>
  <conditionalFormatting sqref="I17">
    <cfRule type="containsText" dxfId="2164" priority="65" operator="containsText" text="Item Note">
      <formula>NOT(ISERROR(SEARCH("Item Note",I17)))</formula>
    </cfRule>
  </conditionalFormatting>
  <conditionalFormatting sqref="I19">
    <cfRule type="containsText" dxfId="2163" priority="64" operator="containsText" text="Item Note">
      <formula>NOT(ISERROR(SEARCH("Item Note",I19)))</formula>
    </cfRule>
  </conditionalFormatting>
  <conditionalFormatting sqref="I21">
    <cfRule type="containsText" dxfId="2162" priority="63" operator="containsText" text="Item Note">
      <formula>NOT(ISERROR(SEARCH("Item Note",I21)))</formula>
    </cfRule>
  </conditionalFormatting>
  <conditionalFormatting sqref="I23">
    <cfRule type="containsText" dxfId="2161" priority="62" operator="containsText" text="Item Note">
      <formula>NOT(ISERROR(SEARCH("Item Note",I23)))</formula>
    </cfRule>
  </conditionalFormatting>
  <conditionalFormatting sqref="I25">
    <cfRule type="containsText" dxfId="2160" priority="61" operator="containsText" text="Item Note">
      <formula>NOT(ISERROR(SEARCH("Item Note",I25)))</formula>
    </cfRule>
  </conditionalFormatting>
  <conditionalFormatting sqref="I27">
    <cfRule type="containsText" dxfId="2159" priority="60" operator="containsText" text="Item Note">
      <formula>NOT(ISERROR(SEARCH("Item Note",I27)))</formula>
    </cfRule>
  </conditionalFormatting>
  <conditionalFormatting sqref="I29">
    <cfRule type="containsText" dxfId="2158" priority="59" operator="containsText" text="Item Note">
      <formula>NOT(ISERROR(SEARCH("Item Note",I29)))</formula>
    </cfRule>
  </conditionalFormatting>
  <conditionalFormatting sqref="I31">
    <cfRule type="containsText" dxfId="2157" priority="58" operator="containsText" text="Item Note">
      <formula>NOT(ISERROR(SEARCH("Item Note",I31)))</formula>
    </cfRule>
  </conditionalFormatting>
  <conditionalFormatting sqref="I33">
    <cfRule type="containsText" dxfId="2156" priority="57" operator="containsText" text="Item Note">
      <formula>NOT(ISERROR(SEARCH("Item Note",I33)))</formula>
    </cfRule>
  </conditionalFormatting>
  <conditionalFormatting sqref="I35">
    <cfRule type="containsText" dxfId="2155" priority="56" operator="containsText" text="Item Note">
      <formula>NOT(ISERROR(SEARCH("Item Note",I35)))</formula>
    </cfRule>
  </conditionalFormatting>
  <conditionalFormatting sqref="I37">
    <cfRule type="containsText" dxfId="2154" priority="55" operator="containsText" text="Item Note">
      <formula>NOT(ISERROR(SEARCH("Item Note",I37)))</formula>
    </cfRule>
  </conditionalFormatting>
  <conditionalFormatting sqref="I39">
    <cfRule type="containsText" dxfId="2153" priority="54" operator="containsText" text="Item Note">
      <formula>NOT(ISERROR(SEARCH("Item Note",I39)))</formula>
    </cfRule>
  </conditionalFormatting>
  <conditionalFormatting sqref="I41">
    <cfRule type="containsText" dxfId="2152" priority="53" operator="containsText" text="Item Note">
      <formula>NOT(ISERROR(SEARCH("Item Note",I41)))</formula>
    </cfRule>
  </conditionalFormatting>
  <conditionalFormatting sqref="I43">
    <cfRule type="containsText" dxfId="2151" priority="52" operator="containsText" text="Item Note">
      <formula>NOT(ISERROR(SEARCH("Item Note",I43)))</formula>
    </cfRule>
  </conditionalFormatting>
  <conditionalFormatting sqref="I45">
    <cfRule type="containsText" dxfId="2150" priority="51" operator="containsText" text="Item Note">
      <formula>NOT(ISERROR(SEARCH("Item Note",I45)))</formula>
    </cfRule>
  </conditionalFormatting>
  <conditionalFormatting sqref="I47">
    <cfRule type="containsText" dxfId="2149" priority="50" operator="containsText" text="Item Note">
      <formula>NOT(ISERROR(SEARCH("Item Note",I47)))</formula>
    </cfRule>
  </conditionalFormatting>
  <conditionalFormatting sqref="I49">
    <cfRule type="containsText" dxfId="2148" priority="49" operator="containsText" text="Item Note">
      <formula>NOT(ISERROR(SEARCH("Item Note",I49)))</formula>
    </cfRule>
  </conditionalFormatting>
  <conditionalFormatting sqref="I51">
    <cfRule type="containsText" dxfId="2147" priority="48" operator="containsText" text="Item Note">
      <formula>NOT(ISERROR(SEARCH("Item Note",I51)))</formula>
    </cfRule>
  </conditionalFormatting>
  <conditionalFormatting sqref="I53">
    <cfRule type="containsText" dxfId="2146" priority="47" operator="containsText" text="Item Note">
      <formula>NOT(ISERROR(SEARCH("Item Note",I53)))</formula>
    </cfRule>
  </conditionalFormatting>
  <conditionalFormatting sqref="I55">
    <cfRule type="containsText" dxfId="2145" priority="46" operator="containsText" text="Item Note">
      <formula>NOT(ISERROR(SEARCH("Item Note",I55)))</formula>
    </cfRule>
  </conditionalFormatting>
  <conditionalFormatting sqref="I57">
    <cfRule type="containsText" dxfId="2144" priority="45" operator="containsText" text="Item Note">
      <formula>NOT(ISERROR(SEARCH("Item Note",I57)))</formula>
    </cfRule>
  </conditionalFormatting>
  <conditionalFormatting sqref="I59">
    <cfRule type="containsText" dxfId="2143" priority="44" operator="containsText" text="Item Note">
      <formula>NOT(ISERROR(SEARCH("Item Note",I59)))</formula>
    </cfRule>
  </conditionalFormatting>
  <conditionalFormatting sqref="M65">
    <cfRule type="containsText" dxfId="2142" priority="40" operator="containsText" text="NPC Note">
      <formula>NOT(ISERROR(SEARCH("NPC Note",M65)))</formula>
    </cfRule>
  </conditionalFormatting>
  <conditionalFormatting sqref="I61">
    <cfRule type="containsText" dxfId="2141" priority="43" operator="containsText" text="Item Note">
      <formula>NOT(ISERROR(SEARCH("Item Note",I61)))</formula>
    </cfRule>
  </conditionalFormatting>
  <conditionalFormatting sqref="M67">
    <cfRule type="containsText" dxfId="2140" priority="38" operator="containsText" text="NPC Note">
      <formula>NOT(ISERROR(SEARCH("NPC Note",M67)))</formula>
    </cfRule>
  </conditionalFormatting>
  <conditionalFormatting sqref="I63">
    <cfRule type="containsText" dxfId="2139" priority="42" operator="containsText" text="Item Note">
      <formula>NOT(ISERROR(SEARCH("Item Note",I63)))</formula>
    </cfRule>
  </conditionalFormatting>
  <conditionalFormatting sqref="M69">
    <cfRule type="containsText" dxfId="2138" priority="36" operator="containsText" text="NPC Note">
      <formula>NOT(ISERROR(SEARCH("NPC Note",M69)))</formula>
    </cfRule>
  </conditionalFormatting>
  <conditionalFormatting sqref="I65">
    <cfRule type="containsText" dxfId="2137" priority="41" operator="containsText" text="Item Note">
      <formula>NOT(ISERROR(SEARCH("Item Note",I65)))</formula>
    </cfRule>
  </conditionalFormatting>
  <conditionalFormatting sqref="I67">
    <cfRule type="containsText" dxfId="2136" priority="39" operator="containsText" text="Item Note">
      <formula>NOT(ISERROR(SEARCH("Item Note",I67)))</formula>
    </cfRule>
  </conditionalFormatting>
  <conditionalFormatting sqref="I69">
    <cfRule type="containsText" dxfId="2135" priority="37" operator="containsText" text="Item Note">
      <formula>NOT(ISERROR(SEARCH("Item Note",I69)))</formula>
    </cfRule>
  </conditionalFormatting>
  <conditionalFormatting sqref="I71">
    <cfRule type="containsText" dxfId="2134" priority="35" operator="containsText" text="Item Note">
      <formula>NOT(ISERROR(SEARCH("Item Note",I71)))</formula>
    </cfRule>
  </conditionalFormatting>
  <conditionalFormatting sqref="M71">
    <cfRule type="containsText" dxfId="2133" priority="34" operator="containsText" text="NPC Note">
      <formula>NOT(ISERROR(SEARCH("NPC Note",M71)))</formula>
    </cfRule>
  </conditionalFormatting>
  <conditionalFormatting sqref="I73">
    <cfRule type="containsText" dxfId="2132" priority="33" operator="containsText" text="Item Note">
      <formula>NOT(ISERROR(SEARCH("Item Note",I73)))</formula>
    </cfRule>
  </conditionalFormatting>
  <conditionalFormatting sqref="M73">
    <cfRule type="containsText" dxfId="2131" priority="32" operator="containsText" text="NPC Note">
      <formula>NOT(ISERROR(SEARCH("NPC Note",M73)))</formula>
    </cfRule>
  </conditionalFormatting>
  <conditionalFormatting sqref="I75">
    <cfRule type="containsText" dxfId="2130" priority="31" operator="containsText" text="Item Note">
      <formula>NOT(ISERROR(SEARCH("Item Note",I75)))</formula>
    </cfRule>
  </conditionalFormatting>
  <conditionalFormatting sqref="M75">
    <cfRule type="containsText" dxfId="2129" priority="30" operator="containsText" text="NPC Note">
      <formula>NOT(ISERROR(SEARCH("NPC Note",M75)))</formula>
    </cfRule>
  </conditionalFormatting>
  <conditionalFormatting sqref="M7">
    <cfRule type="containsText" dxfId="2128" priority="29" operator="containsText" text="NPC Note">
      <formula>NOT(ISERROR(SEARCH("NPC Note",M7)))</formula>
    </cfRule>
  </conditionalFormatting>
  <conditionalFormatting sqref="M9">
    <cfRule type="containsText" dxfId="2127" priority="28" operator="containsText" text="NPC Note">
      <formula>NOT(ISERROR(SEARCH("NPC Note",M9)))</formula>
    </cfRule>
  </conditionalFormatting>
  <conditionalFormatting sqref="M11">
    <cfRule type="containsText" dxfId="2126" priority="27" operator="containsText" text="NPC Note">
      <formula>NOT(ISERROR(SEARCH("NPC Note",M11)))</formula>
    </cfRule>
  </conditionalFormatting>
  <conditionalFormatting sqref="M13">
    <cfRule type="containsText" dxfId="2125" priority="26" operator="containsText" text="NPC Note">
      <formula>NOT(ISERROR(SEARCH("NPC Note",M13)))</formula>
    </cfRule>
  </conditionalFormatting>
  <conditionalFormatting sqref="M15">
    <cfRule type="containsText" dxfId="2124" priority="25" operator="containsText" text="NPC Note">
      <formula>NOT(ISERROR(SEARCH("NPC Note",M15)))</formula>
    </cfRule>
  </conditionalFormatting>
  <conditionalFormatting sqref="M17">
    <cfRule type="containsText" dxfId="2123" priority="24" operator="containsText" text="NPC Note">
      <formula>NOT(ISERROR(SEARCH("NPC Note",M17)))</formula>
    </cfRule>
  </conditionalFormatting>
  <conditionalFormatting sqref="M19">
    <cfRule type="containsText" dxfId="2122" priority="23" operator="containsText" text="NPC Note">
      <formula>NOT(ISERROR(SEARCH("NPC Note",M19)))</formula>
    </cfRule>
  </conditionalFormatting>
  <conditionalFormatting sqref="M21">
    <cfRule type="containsText" dxfId="2121" priority="22" operator="containsText" text="NPC Note">
      <formula>NOT(ISERROR(SEARCH("NPC Note",M21)))</formula>
    </cfRule>
  </conditionalFormatting>
  <conditionalFormatting sqref="M23">
    <cfRule type="containsText" dxfId="2120" priority="21" operator="containsText" text="NPC Note">
      <formula>NOT(ISERROR(SEARCH("NPC Note",M23)))</formula>
    </cfRule>
  </conditionalFormatting>
  <conditionalFormatting sqref="M25">
    <cfRule type="containsText" dxfId="2119" priority="20" operator="containsText" text="NPC Note">
      <formula>NOT(ISERROR(SEARCH("NPC Note",M25)))</formula>
    </cfRule>
  </conditionalFormatting>
  <conditionalFormatting sqref="M27">
    <cfRule type="containsText" dxfId="2118" priority="19" operator="containsText" text="NPC Note">
      <formula>NOT(ISERROR(SEARCH("NPC Note",M27)))</formula>
    </cfRule>
  </conditionalFormatting>
  <conditionalFormatting sqref="M29">
    <cfRule type="containsText" dxfId="2117" priority="18" operator="containsText" text="NPC Note">
      <formula>NOT(ISERROR(SEARCH("NPC Note",M29)))</formula>
    </cfRule>
  </conditionalFormatting>
  <conditionalFormatting sqref="M31">
    <cfRule type="containsText" dxfId="2116" priority="17" operator="containsText" text="NPC Note">
      <formula>NOT(ISERROR(SEARCH("NPC Note",M31)))</formula>
    </cfRule>
  </conditionalFormatting>
  <conditionalFormatting sqref="M33">
    <cfRule type="containsText" dxfId="2115" priority="16" operator="containsText" text="NPC Note">
      <formula>NOT(ISERROR(SEARCH("NPC Note",M33)))</formula>
    </cfRule>
  </conditionalFormatting>
  <conditionalFormatting sqref="M35">
    <cfRule type="containsText" dxfId="2114" priority="15" operator="containsText" text="NPC Note">
      <formula>NOT(ISERROR(SEARCH("NPC Note",M35)))</formula>
    </cfRule>
  </conditionalFormatting>
  <conditionalFormatting sqref="M37">
    <cfRule type="containsText" dxfId="2113" priority="14" operator="containsText" text="NPC Note">
      <formula>NOT(ISERROR(SEARCH("NPC Note",M37)))</formula>
    </cfRule>
  </conditionalFormatting>
  <conditionalFormatting sqref="M39">
    <cfRule type="containsText" dxfId="2112" priority="13" operator="containsText" text="NPC Note">
      <formula>NOT(ISERROR(SEARCH("NPC Note",M39)))</formula>
    </cfRule>
  </conditionalFormatting>
  <conditionalFormatting sqref="M41">
    <cfRule type="containsText" dxfId="2111" priority="12" operator="containsText" text="NPC Note">
      <formula>NOT(ISERROR(SEARCH("NPC Note",M41)))</formula>
    </cfRule>
  </conditionalFormatting>
  <conditionalFormatting sqref="M43">
    <cfRule type="containsText" dxfId="2110" priority="11" operator="containsText" text="NPC Note">
      <formula>NOT(ISERROR(SEARCH("NPC Note",M43)))</formula>
    </cfRule>
  </conditionalFormatting>
  <conditionalFormatting sqref="M45">
    <cfRule type="containsText" dxfId="2109" priority="10" operator="containsText" text="NPC Note">
      <formula>NOT(ISERROR(SEARCH("NPC Note",M45)))</formula>
    </cfRule>
  </conditionalFormatting>
  <conditionalFormatting sqref="M47">
    <cfRule type="containsText" dxfId="2108" priority="9" operator="containsText" text="NPC Note">
      <formula>NOT(ISERROR(SEARCH("NPC Note",M47)))</formula>
    </cfRule>
  </conditionalFormatting>
  <conditionalFormatting sqref="M49">
    <cfRule type="containsText" dxfId="2107" priority="8" operator="containsText" text="NPC Note">
      <formula>NOT(ISERROR(SEARCH("NPC Note",M49)))</formula>
    </cfRule>
  </conditionalFormatting>
  <conditionalFormatting sqref="M51">
    <cfRule type="containsText" dxfId="2106" priority="7" operator="containsText" text="NPC Note">
      <formula>NOT(ISERROR(SEARCH("NPC Note",M51)))</formula>
    </cfRule>
  </conditionalFormatting>
  <conditionalFormatting sqref="M53">
    <cfRule type="containsText" dxfId="2105" priority="6" operator="containsText" text="NPC Note">
      <formula>NOT(ISERROR(SEARCH("NPC Note",M53)))</formula>
    </cfRule>
  </conditionalFormatting>
  <conditionalFormatting sqref="M55">
    <cfRule type="containsText" dxfId="2104" priority="5" operator="containsText" text="NPC Note">
      <formula>NOT(ISERROR(SEARCH("NPC Note",M55)))</formula>
    </cfRule>
  </conditionalFormatting>
  <conditionalFormatting sqref="M57">
    <cfRule type="containsText" dxfId="2103" priority="4" operator="containsText" text="NPC Note">
      <formula>NOT(ISERROR(SEARCH("NPC Note",M57)))</formula>
    </cfRule>
  </conditionalFormatting>
  <conditionalFormatting sqref="M59">
    <cfRule type="containsText" dxfId="2102" priority="3" operator="containsText" text="NPC Note">
      <formula>NOT(ISERROR(SEARCH("NPC Note",M59)))</formula>
    </cfRule>
  </conditionalFormatting>
  <conditionalFormatting sqref="M61">
    <cfRule type="containsText" dxfId="2101" priority="2" operator="containsText" text="NPC Note">
      <formula>NOT(ISERROR(SEARCH("NPC Note",M61)))</formula>
    </cfRule>
  </conditionalFormatting>
  <pageMargins left="0.7" right="0.7" top="0.75" bottom="0.75" header="0.3" footer="0.3"/>
  <pageSetup paperSize="9" orientation="portrait" horizontalDpi="0" verticalDpi="0" r:id="rId1"/>
  <legacyDrawing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B23D48-172C-489F-AB85-A3E2FBE8F9D1}">
  <dimension ref="A1:BZ93"/>
  <sheetViews>
    <sheetView zoomScale="70" zoomScaleNormal="70" workbookViewId="0">
      <selection activeCell="AO44" sqref="AO44"/>
    </sheetView>
  </sheetViews>
  <sheetFormatPr defaultColWidth="2.88671875" defaultRowHeight="15" customHeight="1" x14ac:dyDescent="0.2"/>
  <cols>
    <col min="1" max="7" width="2.88671875" style="41"/>
    <col min="8" max="8" width="2.88671875" style="41" customWidth="1"/>
    <col min="9" max="17" width="2.88671875" style="41"/>
    <col min="18" max="18" width="2.88671875" style="41" customWidth="1"/>
    <col min="19" max="25" width="2.88671875" style="41"/>
    <col min="26" max="26" width="2.88671875" style="41" customWidth="1"/>
    <col min="27" max="29" width="2.88671875" style="41"/>
    <col min="30" max="30" width="2.88671875" style="41" customWidth="1"/>
    <col min="31" max="31" width="2.88671875" style="41"/>
    <col min="32" max="32" width="2.88671875" style="41" customWidth="1"/>
    <col min="33" max="33" width="2.88671875" style="41"/>
    <col min="34" max="34" width="2.88671875" style="41" customWidth="1"/>
    <col min="35" max="37" width="2.88671875" style="41"/>
    <col min="38" max="38" width="2.88671875" style="41" customWidth="1"/>
    <col min="39" max="47" width="2.88671875" style="41"/>
    <col min="48" max="48" width="2.88671875" style="41" customWidth="1"/>
    <col min="49" max="49" width="2.88671875" style="41"/>
    <col min="50" max="50" width="2.88671875" style="41" customWidth="1"/>
    <col min="51" max="51" width="2.88671875" style="41"/>
    <col min="52" max="52" width="2.88671875" style="41" customWidth="1"/>
    <col min="53" max="57" width="2.88671875" style="41"/>
    <col min="58" max="58" width="2.88671875" style="41" customWidth="1"/>
    <col min="59" max="59" width="2.88671875" style="41"/>
    <col min="60" max="60" width="2.88671875" style="41" customWidth="1"/>
    <col min="61" max="61" width="2.88671875" style="41"/>
    <col min="62" max="62" width="2.88671875" style="41" customWidth="1"/>
    <col min="63" max="63" width="2.88671875" style="41"/>
    <col min="64" max="64" width="2.88671875" style="41" customWidth="1"/>
    <col min="65" max="65" width="2.88671875" style="41"/>
    <col min="66" max="66" width="2.88671875" style="41" customWidth="1"/>
    <col min="67" max="67" width="2.88671875" style="41"/>
    <col min="68" max="68" width="2.88671875" style="41" customWidth="1"/>
    <col min="69" max="69" width="2.88671875" style="41"/>
    <col min="70" max="70" width="2.88671875" style="41" customWidth="1"/>
    <col min="71" max="16384" width="2.88671875" style="41"/>
  </cols>
  <sheetData>
    <row r="1" spans="1:78" ht="15" customHeight="1" x14ac:dyDescent="0.2">
      <c r="A1" s="40" t="s">
        <v>1998</v>
      </c>
      <c r="B1" s="40" t="s">
        <v>1998</v>
      </c>
      <c r="C1" s="40" t="s">
        <v>1998</v>
      </c>
      <c r="D1" s="40" t="s">
        <v>1998</v>
      </c>
      <c r="E1" s="40" t="s">
        <v>1998</v>
      </c>
      <c r="F1" s="40" t="s">
        <v>1998</v>
      </c>
      <c r="G1" s="40" t="s">
        <v>1998</v>
      </c>
      <c r="H1" s="40" t="s">
        <v>1998</v>
      </c>
      <c r="I1" s="40" t="s">
        <v>1998</v>
      </c>
      <c r="J1" s="40" t="s">
        <v>1998</v>
      </c>
      <c r="K1" s="40" t="s">
        <v>1998</v>
      </c>
      <c r="L1" s="40" t="s">
        <v>1998</v>
      </c>
      <c r="M1" s="40" t="s">
        <v>1998</v>
      </c>
      <c r="N1" s="40" t="s">
        <v>1998</v>
      </c>
      <c r="O1" s="40" t="s">
        <v>1998</v>
      </c>
      <c r="P1" s="40" t="s">
        <v>1998</v>
      </c>
      <c r="Q1" s="40" t="s">
        <v>1998</v>
      </c>
      <c r="R1" s="40" t="s">
        <v>1998</v>
      </c>
      <c r="S1" s="40" t="s">
        <v>1998</v>
      </c>
      <c r="T1" s="40" t="s">
        <v>1998</v>
      </c>
      <c r="U1" s="40" t="s">
        <v>1998</v>
      </c>
      <c r="V1" s="40" t="s">
        <v>1998</v>
      </c>
      <c r="W1" s="40" t="s">
        <v>1998</v>
      </c>
      <c r="X1" s="40" t="s">
        <v>1998</v>
      </c>
      <c r="Y1" s="40" t="s">
        <v>1998</v>
      </c>
      <c r="Z1" s="40" t="s">
        <v>1998</v>
      </c>
      <c r="AA1" s="40" t="s">
        <v>1998</v>
      </c>
      <c r="AB1" s="40" t="s">
        <v>1998</v>
      </c>
      <c r="AC1" s="40" t="s">
        <v>1998</v>
      </c>
      <c r="AD1" s="40" t="s">
        <v>1998</v>
      </c>
      <c r="AE1" s="40" t="s">
        <v>1998</v>
      </c>
      <c r="AF1" s="40" t="s">
        <v>1998</v>
      </c>
      <c r="AG1" s="40" t="s">
        <v>1998</v>
      </c>
      <c r="AH1" s="40" t="s">
        <v>1998</v>
      </c>
      <c r="AI1" s="40" t="s">
        <v>1998</v>
      </c>
      <c r="AJ1" s="40" t="s">
        <v>1998</v>
      </c>
      <c r="AK1" s="40" t="s">
        <v>1998</v>
      </c>
      <c r="AL1" s="40" t="s">
        <v>1998</v>
      </c>
      <c r="AM1" s="40" t="s">
        <v>1998</v>
      </c>
      <c r="AN1" s="40" t="s">
        <v>1998</v>
      </c>
      <c r="AO1" s="40" t="s">
        <v>1998</v>
      </c>
      <c r="AP1" s="40" t="s">
        <v>1998</v>
      </c>
      <c r="AQ1" s="40" t="s">
        <v>1998</v>
      </c>
      <c r="AR1" s="40" t="s">
        <v>1998</v>
      </c>
      <c r="AS1" s="40" t="s">
        <v>1998</v>
      </c>
      <c r="AT1" s="40" t="s">
        <v>1998</v>
      </c>
      <c r="AU1" s="40" t="s">
        <v>1998</v>
      </c>
      <c r="AV1" s="40" t="s">
        <v>1998</v>
      </c>
      <c r="AW1" s="40" t="s">
        <v>1998</v>
      </c>
      <c r="AX1" s="40" t="s">
        <v>1998</v>
      </c>
      <c r="AY1" s="40" t="s">
        <v>1998</v>
      </c>
      <c r="AZ1" s="40" t="s">
        <v>1998</v>
      </c>
      <c r="BA1" s="40" t="s">
        <v>1998</v>
      </c>
      <c r="BB1" s="40" t="s">
        <v>1998</v>
      </c>
      <c r="BC1" s="40" t="s">
        <v>1998</v>
      </c>
      <c r="BD1" s="40" t="s">
        <v>1998</v>
      </c>
      <c r="BE1" s="40" t="s">
        <v>1998</v>
      </c>
      <c r="BF1" s="40" t="s">
        <v>1998</v>
      </c>
      <c r="BG1" s="40" t="s">
        <v>1998</v>
      </c>
      <c r="BH1" s="40" t="s">
        <v>1998</v>
      </c>
      <c r="BI1" s="40" t="s">
        <v>1998</v>
      </c>
      <c r="BJ1" s="40" t="s">
        <v>1998</v>
      </c>
      <c r="BK1" s="40" t="s">
        <v>1998</v>
      </c>
      <c r="BL1" s="40" t="s">
        <v>1998</v>
      </c>
      <c r="BM1" s="40" t="s">
        <v>1998</v>
      </c>
      <c r="BN1" s="40" t="s">
        <v>1998</v>
      </c>
      <c r="BO1" s="40" t="s">
        <v>1998</v>
      </c>
      <c r="BP1" s="40" t="s">
        <v>1998</v>
      </c>
      <c r="BQ1" s="40" t="s">
        <v>1998</v>
      </c>
      <c r="BR1" s="40" t="s">
        <v>1998</v>
      </c>
      <c r="BS1" s="40" t="s">
        <v>1998</v>
      </c>
      <c r="BT1" s="40" t="s">
        <v>1998</v>
      </c>
      <c r="BU1" s="40" t="s">
        <v>1998</v>
      </c>
      <c r="BV1" s="40" t="s">
        <v>1998</v>
      </c>
      <c r="BW1" s="40" t="s">
        <v>1998</v>
      </c>
    </row>
    <row r="2" spans="1:78" ht="15" customHeight="1" x14ac:dyDescent="0.2">
      <c r="A2" s="40" t="s">
        <v>1998</v>
      </c>
      <c r="B2" s="40" t="s">
        <v>1998</v>
      </c>
      <c r="C2" s="40" t="s">
        <v>1998</v>
      </c>
      <c r="D2" s="40" t="s">
        <v>1998</v>
      </c>
      <c r="E2" s="40" t="s">
        <v>1998</v>
      </c>
      <c r="F2" s="40" t="s">
        <v>1998</v>
      </c>
      <c r="G2" s="40" t="s">
        <v>1998</v>
      </c>
      <c r="H2" s="40" t="s">
        <v>1998</v>
      </c>
      <c r="I2" s="40" t="s">
        <v>1998</v>
      </c>
      <c r="J2" s="40" t="s">
        <v>1998</v>
      </c>
      <c r="K2" s="40" t="s">
        <v>1998</v>
      </c>
      <c r="L2" s="40" t="s">
        <v>1998</v>
      </c>
      <c r="M2" s="40" t="s">
        <v>1998</v>
      </c>
      <c r="N2" s="40" t="s">
        <v>1998</v>
      </c>
      <c r="O2" s="40" t="s">
        <v>1998</v>
      </c>
      <c r="P2" s="40" t="s">
        <v>1998</v>
      </c>
      <c r="Q2" s="40" t="s">
        <v>1998</v>
      </c>
      <c r="R2" s="40" t="s">
        <v>1998</v>
      </c>
      <c r="S2" s="40" t="s">
        <v>1998</v>
      </c>
      <c r="T2" s="40" t="s">
        <v>1998</v>
      </c>
      <c r="U2" s="40" t="s">
        <v>1998</v>
      </c>
      <c r="V2" s="40" t="s">
        <v>1998</v>
      </c>
      <c r="W2" s="40" t="s">
        <v>1998</v>
      </c>
      <c r="X2" s="40" t="s">
        <v>1998</v>
      </c>
      <c r="Y2" s="40" t="s">
        <v>1998</v>
      </c>
      <c r="Z2" s="40" t="s">
        <v>1998</v>
      </c>
      <c r="AA2" s="40" t="s">
        <v>1998</v>
      </c>
      <c r="AB2" s="40" t="s">
        <v>1998</v>
      </c>
      <c r="AC2" s="40" t="s">
        <v>1998</v>
      </c>
      <c r="AD2" s="40" t="s">
        <v>1998</v>
      </c>
      <c r="AE2" s="40" t="s">
        <v>1998</v>
      </c>
      <c r="AF2" s="40" t="s">
        <v>1998</v>
      </c>
      <c r="AG2" s="40" t="s">
        <v>1998</v>
      </c>
      <c r="AH2" s="40" t="s">
        <v>1998</v>
      </c>
      <c r="AI2" s="40" t="s">
        <v>1998</v>
      </c>
      <c r="AJ2" s="40" t="s">
        <v>1998</v>
      </c>
      <c r="AK2" s="40" t="s">
        <v>1998</v>
      </c>
      <c r="AL2" s="40" t="s">
        <v>1998</v>
      </c>
      <c r="AM2" s="40" t="s">
        <v>1998</v>
      </c>
      <c r="AN2" s="40" t="s">
        <v>1998</v>
      </c>
      <c r="AO2" s="40" t="s">
        <v>1998</v>
      </c>
      <c r="AP2" s="40" t="s">
        <v>1998</v>
      </c>
      <c r="AQ2" s="40" t="s">
        <v>1998</v>
      </c>
      <c r="AR2" s="40" t="s">
        <v>1998</v>
      </c>
      <c r="AS2" s="40" t="s">
        <v>1998</v>
      </c>
      <c r="AT2" s="40" t="s">
        <v>1998</v>
      </c>
      <c r="AU2" s="40" t="s">
        <v>1998</v>
      </c>
      <c r="AV2" s="40" t="s">
        <v>1998</v>
      </c>
      <c r="AW2" s="40" t="s">
        <v>1998</v>
      </c>
      <c r="AX2" s="40" t="s">
        <v>1998</v>
      </c>
      <c r="AY2" s="40" t="s">
        <v>1998</v>
      </c>
      <c r="AZ2" s="40" t="s">
        <v>1998</v>
      </c>
      <c r="BA2" s="40" t="s">
        <v>1998</v>
      </c>
      <c r="BB2" s="40" t="s">
        <v>1998</v>
      </c>
      <c r="BC2" s="40" t="s">
        <v>1998</v>
      </c>
      <c r="BD2" s="40" t="s">
        <v>1998</v>
      </c>
      <c r="BE2" s="40" t="s">
        <v>1998</v>
      </c>
      <c r="BF2" s="40" t="s">
        <v>1998</v>
      </c>
      <c r="BG2" s="40" t="s">
        <v>1998</v>
      </c>
      <c r="BH2" s="40" t="s">
        <v>1998</v>
      </c>
      <c r="BI2" s="40" t="s">
        <v>1998</v>
      </c>
      <c r="BJ2" s="40" t="s">
        <v>1998</v>
      </c>
      <c r="BK2" s="40" t="s">
        <v>1998</v>
      </c>
      <c r="BL2" s="40" t="s">
        <v>1998</v>
      </c>
      <c r="BM2" s="40" t="s">
        <v>1998</v>
      </c>
      <c r="BN2" s="40" t="s">
        <v>1998</v>
      </c>
      <c r="BO2" s="40" t="s">
        <v>1998</v>
      </c>
      <c r="BP2" s="40" t="s">
        <v>1998</v>
      </c>
      <c r="BQ2" s="40" t="s">
        <v>1998</v>
      </c>
      <c r="BR2" s="40" t="s">
        <v>1998</v>
      </c>
      <c r="BS2" s="40" t="s">
        <v>1998</v>
      </c>
      <c r="BT2" s="40" t="s">
        <v>1998</v>
      </c>
      <c r="BU2" s="40" t="s">
        <v>1998</v>
      </c>
      <c r="BV2" s="40" t="s">
        <v>1998</v>
      </c>
      <c r="BW2" s="40" t="s">
        <v>1998</v>
      </c>
    </row>
    <row r="3" spans="1:78" ht="15" customHeight="1" x14ac:dyDescent="0.2">
      <c r="A3" s="40" t="s">
        <v>1999</v>
      </c>
      <c r="B3" s="40" t="s">
        <v>1999</v>
      </c>
      <c r="C3" s="40" t="s">
        <v>1998</v>
      </c>
      <c r="D3" s="40" t="s">
        <v>1998</v>
      </c>
      <c r="E3" s="40" t="s">
        <v>1998</v>
      </c>
      <c r="F3" s="40" t="s">
        <v>1998</v>
      </c>
      <c r="G3" s="40" t="s">
        <v>1998</v>
      </c>
      <c r="H3" s="40" t="s">
        <v>1998</v>
      </c>
      <c r="I3" s="40" t="s">
        <v>1998</v>
      </c>
      <c r="J3" s="40" t="s">
        <v>1998</v>
      </c>
      <c r="K3" s="40" t="s">
        <v>1998</v>
      </c>
      <c r="L3" s="40" t="s">
        <v>1998</v>
      </c>
      <c r="M3" s="40" t="s">
        <v>1998</v>
      </c>
      <c r="N3" s="40" t="s">
        <v>1998</v>
      </c>
      <c r="O3" s="40" t="s">
        <v>1998</v>
      </c>
      <c r="P3" s="40" t="s">
        <v>1998</v>
      </c>
      <c r="Q3" s="40" t="s">
        <v>1998</v>
      </c>
      <c r="R3" s="40" t="s">
        <v>1998</v>
      </c>
      <c r="S3" s="40" t="s">
        <v>1998</v>
      </c>
      <c r="T3" s="40" t="s">
        <v>1998</v>
      </c>
      <c r="U3" s="40" t="s">
        <v>1998</v>
      </c>
      <c r="V3" s="40" t="s">
        <v>1998</v>
      </c>
      <c r="W3" s="40" t="s">
        <v>1998</v>
      </c>
      <c r="X3" s="40" t="s">
        <v>1998</v>
      </c>
      <c r="Y3" s="40" t="s">
        <v>1998</v>
      </c>
      <c r="Z3" s="40" t="s">
        <v>1998</v>
      </c>
      <c r="AA3" s="40" t="s">
        <v>1998</v>
      </c>
      <c r="AB3" s="40" t="s">
        <v>1998</v>
      </c>
      <c r="AC3" s="40" t="s">
        <v>1998</v>
      </c>
      <c r="AD3" s="40" t="s">
        <v>1998</v>
      </c>
      <c r="AE3" s="40" t="s">
        <v>1998</v>
      </c>
      <c r="AF3" s="40" t="s">
        <v>1998</v>
      </c>
      <c r="AG3" s="40" t="s">
        <v>1998</v>
      </c>
      <c r="AH3" s="40" t="s">
        <v>1998</v>
      </c>
      <c r="AI3" s="40" t="s">
        <v>1998</v>
      </c>
      <c r="AJ3" s="40" t="s">
        <v>1998</v>
      </c>
      <c r="AK3" s="40" t="s">
        <v>1998</v>
      </c>
      <c r="AL3" s="40" t="s">
        <v>1998</v>
      </c>
      <c r="AM3" s="40" t="s">
        <v>1998</v>
      </c>
      <c r="AN3" s="40" t="s">
        <v>1998</v>
      </c>
      <c r="AO3" s="40" t="s">
        <v>1998</v>
      </c>
      <c r="AP3" s="40" t="s">
        <v>1998</v>
      </c>
      <c r="AQ3" s="40" t="s">
        <v>1998</v>
      </c>
      <c r="AR3" s="40" t="s">
        <v>1998</v>
      </c>
      <c r="AS3" s="40" t="s">
        <v>1998</v>
      </c>
      <c r="AT3" s="40" t="s">
        <v>1998</v>
      </c>
      <c r="AU3" s="40" t="s">
        <v>1998</v>
      </c>
      <c r="AV3" s="40" t="s">
        <v>1998</v>
      </c>
      <c r="AW3" s="40" t="s">
        <v>1998</v>
      </c>
      <c r="AX3" s="40" t="s">
        <v>1998</v>
      </c>
      <c r="AY3" s="40" t="s">
        <v>1998</v>
      </c>
      <c r="AZ3" s="40" t="s">
        <v>1998</v>
      </c>
      <c r="BA3" s="40" t="s">
        <v>1998</v>
      </c>
      <c r="BB3" s="40" t="s">
        <v>1998</v>
      </c>
      <c r="BC3" s="40" t="s">
        <v>1998</v>
      </c>
      <c r="BD3" s="40" t="s">
        <v>1998</v>
      </c>
      <c r="BE3" s="40" t="s">
        <v>1998</v>
      </c>
      <c r="BF3" s="40" t="s">
        <v>1998</v>
      </c>
      <c r="BG3" s="40" t="s">
        <v>1998</v>
      </c>
      <c r="BH3" s="40" t="s">
        <v>1998</v>
      </c>
      <c r="BI3" s="40" t="s">
        <v>1998</v>
      </c>
      <c r="BJ3" s="40" t="s">
        <v>1998</v>
      </c>
      <c r="BK3" s="40" t="s">
        <v>1998</v>
      </c>
      <c r="BL3" s="40" t="s">
        <v>1998</v>
      </c>
      <c r="BM3" s="40" t="s">
        <v>1998</v>
      </c>
      <c r="BN3" s="40" t="s">
        <v>1998</v>
      </c>
      <c r="BO3" s="40" t="s">
        <v>1998</v>
      </c>
      <c r="BP3" s="40" t="s">
        <v>1998</v>
      </c>
      <c r="BQ3" s="40" t="s">
        <v>1998</v>
      </c>
      <c r="BR3" s="40" t="s">
        <v>1998</v>
      </c>
      <c r="BS3" s="40" t="s">
        <v>1998</v>
      </c>
      <c r="BT3" s="40" t="s">
        <v>1998</v>
      </c>
      <c r="BU3" s="40" t="s">
        <v>1998</v>
      </c>
      <c r="BV3" s="40" t="s">
        <v>1998</v>
      </c>
      <c r="BW3" s="40" t="s">
        <v>1998</v>
      </c>
      <c r="BX3" s="40" t="s">
        <v>1998</v>
      </c>
      <c r="BY3" s="40" t="s">
        <v>1998</v>
      </c>
      <c r="BZ3" s="40" t="s">
        <v>1998</v>
      </c>
    </row>
    <row r="4" spans="1:78" ht="15" customHeight="1" x14ac:dyDescent="0.2">
      <c r="A4" s="40" t="s">
        <v>1998</v>
      </c>
      <c r="B4" s="40" t="s">
        <v>1999</v>
      </c>
      <c r="C4" s="40" t="s">
        <v>1999</v>
      </c>
      <c r="D4" s="40" t="s">
        <v>1999</v>
      </c>
      <c r="E4" s="40" t="s">
        <v>1998</v>
      </c>
      <c r="F4" s="40" t="s">
        <v>1998</v>
      </c>
      <c r="G4" s="40" t="s">
        <v>1998</v>
      </c>
      <c r="H4" s="40" t="s">
        <v>1998</v>
      </c>
      <c r="I4" s="40" t="s">
        <v>1998</v>
      </c>
      <c r="J4" s="40" t="s">
        <v>1998</v>
      </c>
      <c r="K4" s="40" t="s">
        <v>1998</v>
      </c>
      <c r="L4" s="40" t="s">
        <v>1998</v>
      </c>
      <c r="M4" s="40" t="s">
        <v>1998</v>
      </c>
      <c r="N4" s="40" t="s">
        <v>1998</v>
      </c>
      <c r="O4" s="40" t="s">
        <v>1998</v>
      </c>
      <c r="P4" s="40" t="s">
        <v>1998</v>
      </c>
      <c r="Q4" s="40" t="s">
        <v>1998</v>
      </c>
      <c r="R4" s="40" t="s">
        <v>1998</v>
      </c>
      <c r="S4" s="40"/>
      <c r="T4" s="40"/>
      <c r="U4" s="40"/>
      <c r="V4" s="40"/>
      <c r="W4" s="40"/>
      <c r="X4" s="40"/>
      <c r="Y4" s="40"/>
      <c r="Z4" s="40"/>
      <c r="AA4" s="40"/>
      <c r="AB4" s="40"/>
      <c r="AC4" s="40"/>
      <c r="AD4" s="40"/>
      <c r="AE4" s="40"/>
      <c r="AF4" s="40"/>
      <c r="AG4" s="40"/>
      <c r="AH4" s="40"/>
      <c r="AI4" s="40"/>
      <c r="AJ4" s="40"/>
      <c r="AK4" s="40"/>
      <c r="AL4" s="40"/>
      <c r="AM4" s="40"/>
      <c r="AN4" s="40"/>
      <c r="AO4" s="40"/>
      <c r="AP4" s="40"/>
      <c r="AQ4" s="40"/>
      <c r="AR4" s="40"/>
      <c r="AS4" s="40"/>
      <c r="AT4" s="40"/>
      <c r="AU4" s="40"/>
      <c r="AV4" s="40"/>
      <c r="AW4" s="40"/>
      <c r="AX4" s="40"/>
      <c r="AY4" s="40"/>
      <c r="AZ4" s="40"/>
      <c r="BA4" s="40"/>
      <c r="BB4" s="40"/>
      <c r="BC4" s="40"/>
      <c r="BD4" s="40"/>
      <c r="BE4" s="40" t="s">
        <v>1998</v>
      </c>
      <c r="BF4" s="40" t="s">
        <v>1998</v>
      </c>
      <c r="BG4" s="40" t="s">
        <v>1998</v>
      </c>
      <c r="BH4" s="40" t="s">
        <v>1998</v>
      </c>
      <c r="BI4" s="40" t="s">
        <v>1998</v>
      </c>
      <c r="BJ4" s="40" t="s">
        <v>1998</v>
      </c>
      <c r="BK4" s="40" t="s">
        <v>1998</v>
      </c>
      <c r="BL4" s="40" t="s">
        <v>1998</v>
      </c>
      <c r="BM4" s="40" t="s">
        <v>1998</v>
      </c>
      <c r="BN4" s="40" t="s">
        <v>1998</v>
      </c>
      <c r="BO4" s="40" t="s">
        <v>1998</v>
      </c>
      <c r="BP4" s="40" t="s">
        <v>1998</v>
      </c>
      <c r="BQ4" s="40" t="s">
        <v>1998</v>
      </c>
      <c r="BR4" s="40" t="s">
        <v>1998</v>
      </c>
      <c r="BS4" s="40" t="s">
        <v>1998</v>
      </c>
      <c r="BT4" s="40" t="s">
        <v>1998</v>
      </c>
      <c r="BU4" s="40" t="s">
        <v>1998</v>
      </c>
      <c r="BV4" s="40" t="s">
        <v>1998</v>
      </c>
      <c r="BW4" s="40" t="s">
        <v>1998</v>
      </c>
    </row>
    <row r="5" spans="1:78" ht="15" customHeight="1" x14ac:dyDescent="0.2">
      <c r="A5" s="40" t="s">
        <v>1998</v>
      </c>
      <c r="B5" s="40" t="s">
        <v>1998</v>
      </c>
      <c r="C5" s="40" t="s">
        <v>1998</v>
      </c>
      <c r="D5" s="40" t="s">
        <v>1999</v>
      </c>
      <c r="E5" s="40" t="s">
        <v>1999</v>
      </c>
      <c r="F5" s="40" t="s">
        <v>1999</v>
      </c>
      <c r="G5" s="40" t="s">
        <v>1998</v>
      </c>
      <c r="H5" s="40" t="s">
        <v>1998</v>
      </c>
      <c r="I5" s="40" t="s">
        <v>1998</v>
      </c>
      <c r="J5" s="40" t="s">
        <v>1998</v>
      </c>
      <c r="K5" s="40" t="s">
        <v>1998</v>
      </c>
      <c r="L5" s="40" t="s">
        <v>1998</v>
      </c>
      <c r="M5" s="40" t="s">
        <v>1998</v>
      </c>
      <c r="N5" s="40" t="s">
        <v>1998</v>
      </c>
      <c r="O5" s="40" t="s">
        <v>1998</v>
      </c>
      <c r="P5" s="40" t="s">
        <v>1998</v>
      </c>
      <c r="Q5" s="40" t="s">
        <v>1998</v>
      </c>
      <c r="R5" s="40" t="s">
        <v>1998</v>
      </c>
      <c r="S5" s="40"/>
      <c r="T5" s="40"/>
      <c r="U5" s="40"/>
      <c r="V5" s="40"/>
      <c r="W5" s="40"/>
      <c r="X5" s="40"/>
      <c r="Y5" s="40"/>
      <c r="Z5" s="40"/>
      <c r="AA5" s="40"/>
      <c r="AB5" s="40"/>
      <c r="AC5" s="40"/>
      <c r="AD5" s="40"/>
      <c r="AE5" s="40"/>
      <c r="AF5" s="40"/>
      <c r="AG5" s="40"/>
      <c r="AH5" s="40"/>
      <c r="AI5" s="40"/>
      <c r="AJ5" s="40"/>
      <c r="AK5" s="40"/>
      <c r="AL5" s="40"/>
      <c r="AM5" s="40"/>
      <c r="AN5" s="40"/>
      <c r="AO5" s="40"/>
      <c r="AP5" s="40"/>
      <c r="AQ5" s="40"/>
      <c r="AR5" s="40"/>
      <c r="AS5" s="40"/>
      <c r="AT5" s="42">
        <v>6</v>
      </c>
      <c r="AU5" s="40"/>
      <c r="AV5" s="40"/>
      <c r="AW5" s="40"/>
      <c r="AX5" s="40"/>
      <c r="AY5" s="40"/>
      <c r="AZ5" s="40"/>
      <c r="BA5" s="40"/>
      <c r="BB5" s="40"/>
      <c r="BC5" s="40"/>
      <c r="BD5" s="40"/>
      <c r="BE5" s="40" t="s">
        <v>1998</v>
      </c>
      <c r="BF5" s="40" t="s">
        <v>1998</v>
      </c>
      <c r="BG5" s="40" t="s">
        <v>1998</v>
      </c>
      <c r="BH5" s="40" t="s">
        <v>1998</v>
      </c>
      <c r="BI5" s="40" t="s">
        <v>1998</v>
      </c>
      <c r="BJ5" s="40" t="s">
        <v>1998</v>
      </c>
      <c r="BK5" s="40" t="s">
        <v>1998</v>
      </c>
      <c r="BL5" s="40" t="s">
        <v>1998</v>
      </c>
      <c r="BM5" s="40" t="s">
        <v>1998</v>
      </c>
      <c r="BN5" s="40" t="s">
        <v>1998</v>
      </c>
      <c r="BO5" s="40" t="s">
        <v>1998</v>
      </c>
      <c r="BP5" s="40" t="s">
        <v>1998</v>
      </c>
      <c r="BQ5" s="40" t="s">
        <v>1998</v>
      </c>
      <c r="BR5" s="40" t="s">
        <v>1998</v>
      </c>
      <c r="BS5" s="40" t="s">
        <v>1998</v>
      </c>
      <c r="BT5" s="40" t="s">
        <v>1998</v>
      </c>
      <c r="BU5" s="40" t="s">
        <v>1998</v>
      </c>
      <c r="BV5" s="40" t="s">
        <v>1998</v>
      </c>
      <c r="BW5" s="40" t="s">
        <v>1998</v>
      </c>
    </row>
    <row r="6" spans="1:78" ht="15" customHeight="1" x14ac:dyDescent="0.2">
      <c r="A6" s="40" t="s">
        <v>1998</v>
      </c>
      <c r="B6" s="40" t="s">
        <v>1998</v>
      </c>
      <c r="C6" s="40" t="s">
        <v>1998</v>
      </c>
      <c r="D6" s="40" t="s">
        <v>1998</v>
      </c>
      <c r="E6" s="40" t="s">
        <v>1998</v>
      </c>
      <c r="F6" s="40" t="s">
        <v>1999</v>
      </c>
      <c r="G6" s="40" t="s">
        <v>1999</v>
      </c>
      <c r="H6" s="40" t="s">
        <v>1998</v>
      </c>
      <c r="I6" s="40" t="s">
        <v>1998</v>
      </c>
      <c r="J6" s="40" t="s">
        <v>1998</v>
      </c>
      <c r="K6" s="40" t="s">
        <v>1998</v>
      </c>
      <c r="L6" s="40" t="s">
        <v>1998</v>
      </c>
      <c r="M6" s="40" t="s">
        <v>1998</v>
      </c>
      <c r="N6" s="40" t="s">
        <v>1998</v>
      </c>
      <c r="O6" s="40" t="s">
        <v>1998</v>
      </c>
      <c r="P6" s="40" t="s">
        <v>1998</v>
      </c>
      <c r="Q6" s="40" t="s">
        <v>1998</v>
      </c>
      <c r="R6" s="40" t="s">
        <v>1998</v>
      </c>
      <c r="S6" s="40"/>
      <c r="T6" s="40"/>
      <c r="U6" s="42">
        <v>4</v>
      </c>
      <c r="V6" s="40"/>
      <c r="W6" s="40"/>
      <c r="X6" s="40"/>
      <c r="Y6" s="40" t="s">
        <v>1998</v>
      </c>
      <c r="Z6" s="40" t="s">
        <v>1998</v>
      </c>
      <c r="AA6" s="40" t="s">
        <v>1998</v>
      </c>
      <c r="AB6" s="40" t="s">
        <v>1998</v>
      </c>
      <c r="AC6" s="40"/>
      <c r="AD6" s="40"/>
      <c r="AE6" s="40"/>
      <c r="AF6" s="40"/>
      <c r="AG6" s="40" t="s">
        <v>1998</v>
      </c>
      <c r="AH6" s="40" t="s">
        <v>1998</v>
      </c>
      <c r="AI6" s="40"/>
      <c r="AJ6" s="40"/>
      <c r="AK6" s="40" t="s">
        <v>1998</v>
      </c>
      <c r="AL6" s="40" t="s">
        <v>1998</v>
      </c>
      <c r="AM6" s="40"/>
      <c r="AN6" s="40"/>
      <c r="AO6" s="40"/>
      <c r="AP6" s="40"/>
      <c r="AQ6" s="40"/>
      <c r="AR6" s="40"/>
      <c r="AS6" s="40"/>
      <c r="AT6" s="40"/>
      <c r="AU6" s="40"/>
      <c r="AV6" s="40"/>
      <c r="AW6" s="40"/>
      <c r="AX6" s="40"/>
      <c r="AY6" s="40"/>
      <c r="AZ6" s="40"/>
      <c r="BA6" s="40"/>
      <c r="BB6" s="40"/>
      <c r="BC6" s="40"/>
      <c r="BD6" s="40"/>
      <c r="BE6" s="40" t="s">
        <v>1998</v>
      </c>
      <c r="BF6" s="40" t="s">
        <v>1998</v>
      </c>
      <c r="BG6" s="40" t="s">
        <v>1998</v>
      </c>
      <c r="BH6" s="40" t="s">
        <v>1998</v>
      </c>
      <c r="BI6" s="40" t="s">
        <v>1998</v>
      </c>
      <c r="BJ6" s="40" t="s">
        <v>1998</v>
      </c>
      <c r="BK6" s="40" t="s">
        <v>1998</v>
      </c>
      <c r="BL6" s="40" t="s">
        <v>1998</v>
      </c>
      <c r="BM6" s="40" t="s">
        <v>1998</v>
      </c>
      <c r="BN6" s="40" t="s">
        <v>1998</v>
      </c>
      <c r="BO6" s="40" t="s">
        <v>1998</v>
      </c>
      <c r="BP6" s="40" t="s">
        <v>1998</v>
      </c>
      <c r="BQ6" s="40" t="s">
        <v>1998</v>
      </c>
      <c r="BR6" s="40" t="s">
        <v>1998</v>
      </c>
      <c r="BS6" s="40" t="s">
        <v>1998</v>
      </c>
      <c r="BT6" s="40" t="s">
        <v>1998</v>
      </c>
      <c r="BU6" s="40" t="s">
        <v>1998</v>
      </c>
      <c r="BV6" s="40" t="s">
        <v>1998</v>
      </c>
      <c r="BW6" s="40" t="s">
        <v>1998</v>
      </c>
    </row>
    <row r="7" spans="1:78" ht="15" customHeight="1" x14ac:dyDescent="0.2">
      <c r="A7" s="40" t="s">
        <v>1998</v>
      </c>
      <c r="B7" s="40" t="s">
        <v>1998</v>
      </c>
      <c r="C7" s="40" t="s">
        <v>1998</v>
      </c>
      <c r="D7" s="40" t="s">
        <v>1998</v>
      </c>
      <c r="E7" s="40" t="s">
        <v>1998</v>
      </c>
      <c r="F7" s="40" t="s">
        <v>1998</v>
      </c>
      <c r="G7" s="40" t="s">
        <v>1999</v>
      </c>
      <c r="H7" s="40" t="s">
        <v>1999</v>
      </c>
      <c r="I7" s="40" t="s">
        <v>1999</v>
      </c>
      <c r="J7" s="40" t="s">
        <v>1999</v>
      </c>
      <c r="K7" s="40" t="s">
        <v>1998</v>
      </c>
      <c r="L7" s="40" t="s">
        <v>1998</v>
      </c>
      <c r="M7" s="40" t="s">
        <v>1998</v>
      </c>
      <c r="N7" s="40" t="s">
        <v>1998</v>
      </c>
      <c r="O7" s="40" t="s">
        <v>1998</v>
      </c>
      <c r="P7" s="40" t="s">
        <v>1998</v>
      </c>
      <c r="Q7" s="40" t="s">
        <v>1998</v>
      </c>
      <c r="R7" s="40" t="s">
        <v>1998</v>
      </c>
      <c r="S7" s="40"/>
      <c r="T7" s="40"/>
      <c r="U7" s="40"/>
      <c r="V7" s="40"/>
      <c r="W7" s="40"/>
      <c r="X7" s="40"/>
      <c r="Y7" s="40" t="s">
        <v>1998</v>
      </c>
      <c r="Z7" s="40" t="s">
        <v>1998</v>
      </c>
      <c r="AA7" s="40" t="s">
        <v>1998</v>
      </c>
      <c r="AB7" s="40" t="s">
        <v>1998</v>
      </c>
      <c r="AC7" s="40"/>
      <c r="AD7" s="42">
        <v>5</v>
      </c>
      <c r="AE7" s="40"/>
      <c r="AF7" s="40"/>
      <c r="AG7" s="40" t="s">
        <v>1998</v>
      </c>
      <c r="AH7" s="40" t="s">
        <v>1998</v>
      </c>
      <c r="AI7" s="40"/>
      <c r="AJ7" s="40"/>
      <c r="AK7" s="40" t="s">
        <v>1998</v>
      </c>
      <c r="AL7" s="40" t="s">
        <v>1998</v>
      </c>
      <c r="AM7" s="40"/>
      <c r="AN7" s="40"/>
      <c r="AO7" s="40"/>
      <c r="AP7" s="40"/>
      <c r="AQ7" s="40"/>
      <c r="AR7" s="40"/>
      <c r="AS7" s="40"/>
      <c r="AT7" s="40"/>
      <c r="AU7" s="40"/>
      <c r="AV7" s="40"/>
      <c r="AW7" s="40"/>
      <c r="AX7" s="40"/>
      <c r="AY7" s="40"/>
      <c r="AZ7" s="40"/>
      <c r="BA7" s="40"/>
      <c r="BB7" s="40"/>
      <c r="BC7" s="40"/>
      <c r="BD7" s="40"/>
      <c r="BE7" s="40" t="s">
        <v>1998</v>
      </c>
      <c r="BF7" s="40" t="s">
        <v>1998</v>
      </c>
      <c r="BG7" s="40" t="s">
        <v>1998</v>
      </c>
      <c r="BH7" s="40" t="s">
        <v>1998</v>
      </c>
      <c r="BI7" s="40" t="s">
        <v>1998</v>
      </c>
      <c r="BJ7" s="40" t="s">
        <v>1998</v>
      </c>
      <c r="BK7" s="40" t="s">
        <v>1998</v>
      </c>
      <c r="BL7" s="40" t="s">
        <v>1998</v>
      </c>
      <c r="BM7" s="40" t="s">
        <v>1998</v>
      </c>
      <c r="BN7" s="40" t="s">
        <v>1998</v>
      </c>
      <c r="BO7" s="40" t="s">
        <v>1998</v>
      </c>
      <c r="BP7" s="40" t="s">
        <v>1998</v>
      </c>
      <c r="BQ7" s="40" t="s">
        <v>1998</v>
      </c>
      <c r="BR7" s="40" t="s">
        <v>1998</v>
      </c>
      <c r="BS7" s="40" t="s">
        <v>1998</v>
      </c>
      <c r="BT7" s="40" t="s">
        <v>1998</v>
      </c>
      <c r="BU7" s="40" t="s">
        <v>1998</v>
      </c>
      <c r="BV7" s="40" t="s">
        <v>1998</v>
      </c>
      <c r="BW7" s="40" t="s">
        <v>1998</v>
      </c>
    </row>
    <row r="8" spans="1:78" ht="15" customHeight="1" x14ac:dyDescent="0.2">
      <c r="A8" s="40" t="s">
        <v>1998</v>
      </c>
      <c r="B8" s="40" t="s">
        <v>1998</v>
      </c>
      <c r="C8" s="40" t="s">
        <v>1998</v>
      </c>
      <c r="D8" s="40" t="s">
        <v>1998</v>
      </c>
      <c r="E8" s="40" t="s">
        <v>1998</v>
      </c>
      <c r="F8" s="40" t="s">
        <v>1998</v>
      </c>
      <c r="G8" s="40" t="s">
        <v>1998</v>
      </c>
      <c r="H8" s="40" t="s">
        <v>1998</v>
      </c>
      <c r="I8" s="40" t="s">
        <v>1998</v>
      </c>
      <c r="J8" s="40" t="s">
        <v>1999</v>
      </c>
      <c r="K8" s="40" t="s">
        <v>1999</v>
      </c>
      <c r="L8" s="40" t="s">
        <v>1999</v>
      </c>
      <c r="M8" s="40" t="s">
        <v>1998</v>
      </c>
      <c r="N8" s="40" t="s">
        <v>1998</v>
      </c>
      <c r="O8" s="40" t="s">
        <v>1998</v>
      </c>
      <c r="P8" s="40" t="s">
        <v>1998</v>
      </c>
      <c r="Q8" s="40" t="s">
        <v>1998</v>
      </c>
      <c r="R8" s="40" t="s">
        <v>1998</v>
      </c>
      <c r="S8" s="40"/>
      <c r="T8" s="40"/>
      <c r="U8" s="40"/>
      <c r="V8" s="40"/>
      <c r="W8" s="40"/>
      <c r="X8" s="40"/>
      <c r="Y8" s="40" t="s">
        <v>1998</v>
      </c>
      <c r="Z8" s="40" t="s">
        <v>1998</v>
      </c>
      <c r="AA8" s="40" t="s">
        <v>1998</v>
      </c>
      <c r="AB8" s="40" t="s">
        <v>1998</v>
      </c>
      <c r="AC8" s="40"/>
      <c r="AD8" s="40"/>
      <c r="AE8" s="40"/>
      <c r="AF8" s="40"/>
      <c r="AG8" s="40" t="s">
        <v>1998</v>
      </c>
      <c r="AH8" s="40" t="s">
        <v>1998</v>
      </c>
      <c r="AI8" s="40"/>
      <c r="AJ8" s="40"/>
      <c r="AK8" s="40" t="s">
        <v>1998</v>
      </c>
      <c r="AL8" s="40" t="s">
        <v>1998</v>
      </c>
      <c r="AM8" s="40" t="s">
        <v>1998</v>
      </c>
      <c r="AN8" s="40" t="s">
        <v>1998</v>
      </c>
      <c r="AO8" s="40" t="s">
        <v>1998</v>
      </c>
      <c r="AP8" s="40" t="s">
        <v>1998</v>
      </c>
      <c r="AQ8" s="40" t="s">
        <v>1998</v>
      </c>
      <c r="AR8" s="40" t="s">
        <v>1998</v>
      </c>
      <c r="AS8" s="40" t="s">
        <v>1998</v>
      </c>
      <c r="AT8" s="40" t="s">
        <v>1998</v>
      </c>
      <c r="AU8" s="40" t="s">
        <v>1998</v>
      </c>
      <c r="AV8" s="40" t="s">
        <v>1998</v>
      </c>
      <c r="AW8" s="40" t="s">
        <v>1998</v>
      </c>
      <c r="AX8" s="40" t="s">
        <v>1998</v>
      </c>
      <c r="AY8" s="40" t="s">
        <v>1998</v>
      </c>
      <c r="AZ8" s="40" t="s">
        <v>1998</v>
      </c>
      <c r="BA8" s="40" t="s">
        <v>1998</v>
      </c>
      <c r="BB8" s="40" t="s">
        <v>1998</v>
      </c>
      <c r="BC8" s="40" t="s">
        <v>1998</v>
      </c>
      <c r="BD8" s="40" t="s">
        <v>1998</v>
      </c>
      <c r="BE8" s="40" t="s">
        <v>1998</v>
      </c>
      <c r="BF8" s="40" t="s">
        <v>1998</v>
      </c>
      <c r="BG8" s="40" t="s">
        <v>1998</v>
      </c>
      <c r="BH8" s="40" t="s">
        <v>1998</v>
      </c>
      <c r="BI8" s="40" t="s">
        <v>1998</v>
      </c>
      <c r="BJ8" s="40" t="s">
        <v>1998</v>
      </c>
      <c r="BK8" s="40" t="s">
        <v>1998</v>
      </c>
      <c r="BL8" s="40" t="s">
        <v>1998</v>
      </c>
      <c r="BM8" s="40" t="s">
        <v>1998</v>
      </c>
      <c r="BN8" s="40" t="s">
        <v>1998</v>
      </c>
      <c r="BO8" s="40" t="s">
        <v>1998</v>
      </c>
      <c r="BP8" s="40" t="s">
        <v>1998</v>
      </c>
      <c r="BQ8" s="40" t="s">
        <v>1998</v>
      </c>
      <c r="BR8" s="40" t="s">
        <v>1998</v>
      </c>
      <c r="BS8" s="40" t="s">
        <v>1998</v>
      </c>
      <c r="BT8" s="40" t="s">
        <v>1998</v>
      </c>
      <c r="BU8" s="40" t="s">
        <v>1998</v>
      </c>
      <c r="BV8" s="40" t="s">
        <v>1998</v>
      </c>
      <c r="BW8" s="40" t="s">
        <v>1998</v>
      </c>
    </row>
    <row r="9" spans="1:78" ht="15" customHeight="1" x14ac:dyDescent="0.2">
      <c r="A9" s="40" t="s">
        <v>1998</v>
      </c>
      <c r="B9" s="40" t="s">
        <v>1998</v>
      </c>
      <c r="C9" s="40" t="s">
        <v>1998</v>
      </c>
      <c r="D9" s="40" t="s">
        <v>1998</v>
      </c>
      <c r="E9" s="40" t="s">
        <v>1998</v>
      </c>
      <c r="F9" s="40" t="s">
        <v>1998</v>
      </c>
      <c r="G9" s="40" t="s">
        <v>1998</v>
      </c>
      <c r="H9" s="40" t="s">
        <v>1998</v>
      </c>
      <c r="I9" s="40" t="s">
        <v>1998</v>
      </c>
      <c r="J9" s="40" t="s">
        <v>1998</v>
      </c>
      <c r="K9" s="40" t="s">
        <v>1998</v>
      </c>
      <c r="L9" s="40" t="s">
        <v>1999</v>
      </c>
      <c r="M9" s="40" t="s">
        <v>1999</v>
      </c>
      <c r="N9" s="40" t="s">
        <v>1998</v>
      </c>
      <c r="O9" s="40" t="s">
        <v>1998</v>
      </c>
      <c r="P9" s="40" t="s">
        <v>1998</v>
      </c>
      <c r="Q9" s="40" t="s">
        <v>1998</v>
      </c>
      <c r="R9" s="40" t="s">
        <v>1998</v>
      </c>
      <c r="S9" s="40"/>
      <c r="T9" s="40"/>
      <c r="U9" s="40"/>
      <c r="V9" s="40"/>
      <c r="W9" s="40"/>
      <c r="X9" s="40"/>
      <c r="Y9" s="40" t="s">
        <v>1998</v>
      </c>
      <c r="Z9" s="40" t="s">
        <v>1998</v>
      </c>
      <c r="AA9" s="40" t="s">
        <v>1998</v>
      </c>
      <c r="AB9" s="40" t="s">
        <v>1998</v>
      </c>
      <c r="AC9" s="40"/>
      <c r="AD9" s="40"/>
      <c r="AE9" s="40"/>
      <c r="AF9" s="40"/>
      <c r="AG9" s="40" t="s">
        <v>1998</v>
      </c>
      <c r="AH9" s="40" t="s">
        <v>1998</v>
      </c>
      <c r="AI9" s="40"/>
      <c r="AJ9" s="40"/>
      <c r="AK9" s="40" t="s">
        <v>1998</v>
      </c>
      <c r="AL9" s="40" t="s">
        <v>1998</v>
      </c>
      <c r="AM9" s="40" t="s">
        <v>1998</v>
      </c>
      <c r="AN9" s="40" t="s">
        <v>1998</v>
      </c>
      <c r="AO9" s="40" t="s">
        <v>1998</v>
      </c>
      <c r="AP9" s="40" t="s">
        <v>1998</v>
      </c>
      <c r="AQ9" s="40" t="s">
        <v>1998</v>
      </c>
      <c r="AR9" s="40" t="s">
        <v>1998</v>
      </c>
      <c r="AS9" s="40" t="s">
        <v>1998</v>
      </c>
      <c r="AT9" s="40" t="s">
        <v>1998</v>
      </c>
      <c r="AU9" s="40" t="s">
        <v>1998</v>
      </c>
      <c r="AV9" s="40" t="s">
        <v>1998</v>
      </c>
      <c r="AW9" s="40" t="s">
        <v>1998</v>
      </c>
      <c r="AX9" s="40" t="s">
        <v>1998</v>
      </c>
      <c r="AY9" s="40" t="s">
        <v>1998</v>
      </c>
      <c r="AZ9" s="40" t="s">
        <v>1998</v>
      </c>
      <c r="BA9" s="40" t="s">
        <v>1998</v>
      </c>
      <c r="BB9" s="40" t="s">
        <v>1998</v>
      </c>
      <c r="BC9" s="40" t="s">
        <v>1998</v>
      </c>
      <c r="BD9" s="40" t="s">
        <v>1998</v>
      </c>
      <c r="BE9" s="40" t="s">
        <v>1998</v>
      </c>
      <c r="BF9" s="40" t="s">
        <v>1998</v>
      </c>
      <c r="BG9" s="40" t="s">
        <v>1998</v>
      </c>
      <c r="BH9" s="40" t="s">
        <v>1998</v>
      </c>
      <c r="BI9" s="40" t="s">
        <v>1998</v>
      </c>
      <c r="BJ9" s="40" t="s">
        <v>1998</v>
      </c>
      <c r="BK9" s="40" t="s">
        <v>1998</v>
      </c>
      <c r="BL9" s="40" t="s">
        <v>1998</v>
      </c>
      <c r="BM9" s="40" t="s">
        <v>1998</v>
      </c>
      <c r="BN9" s="40" t="s">
        <v>1998</v>
      </c>
      <c r="BO9" s="40" t="s">
        <v>1998</v>
      </c>
      <c r="BP9" s="40" t="s">
        <v>1998</v>
      </c>
      <c r="BQ9" s="40" t="s">
        <v>1998</v>
      </c>
      <c r="BR9" s="40" t="s">
        <v>1998</v>
      </c>
      <c r="BS9" s="40" t="s">
        <v>1998</v>
      </c>
      <c r="BT9" s="40" t="s">
        <v>1998</v>
      </c>
      <c r="BU9" s="40" t="s">
        <v>1998</v>
      </c>
      <c r="BV9" s="40" t="s">
        <v>1998</v>
      </c>
      <c r="BW9" s="40" t="s">
        <v>1998</v>
      </c>
    </row>
    <row r="10" spans="1:78" ht="15" customHeight="1" x14ac:dyDescent="0.2">
      <c r="A10" s="40" t="s">
        <v>1998</v>
      </c>
      <c r="B10" s="40" t="s">
        <v>1998</v>
      </c>
      <c r="C10" s="40" t="s">
        <v>1998</v>
      </c>
      <c r="D10" s="40" t="s">
        <v>1998</v>
      </c>
      <c r="E10" s="40" t="s">
        <v>1998</v>
      </c>
      <c r="F10" s="40" t="s">
        <v>1998</v>
      </c>
      <c r="G10" s="40" t="s">
        <v>1998</v>
      </c>
      <c r="H10" s="40" t="s">
        <v>1998</v>
      </c>
      <c r="I10" s="40" t="s">
        <v>1998</v>
      </c>
      <c r="J10" s="40" t="s">
        <v>1998</v>
      </c>
      <c r="K10" s="40" t="s">
        <v>1998</v>
      </c>
      <c r="L10" s="40" t="s">
        <v>1998</v>
      </c>
      <c r="M10" s="40" t="s">
        <v>1999</v>
      </c>
      <c r="N10" s="40" t="s">
        <v>1999</v>
      </c>
      <c r="O10" s="40" t="s">
        <v>1998</v>
      </c>
      <c r="P10" s="40" t="s">
        <v>1998</v>
      </c>
      <c r="Q10" s="40" t="s">
        <v>1998</v>
      </c>
      <c r="R10" s="40" t="s">
        <v>1998</v>
      </c>
      <c r="S10" s="40" t="s">
        <v>1998</v>
      </c>
      <c r="T10" s="40" t="s">
        <v>1998</v>
      </c>
      <c r="U10" s="40" t="s">
        <v>1998</v>
      </c>
      <c r="V10" s="40" t="s">
        <v>1998</v>
      </c>
      <c r="W10" s="40" t="s">
        <v>1998</v>
      </c>
      <c r="X10" s="40" t="s">
        <v>1998</v>
      </c>
      <c r="Y10" s="40" t="s">
        <v>1998</v>
      </c>
      <c r="Z10" s="40" t="s">
        <v>1998</v>
      </c>
      <c r="AA10" s="40" t="s">
        <v>1998</v>
      </c>
      <c r="AB10" s="40" t="s">
        <v>1998</v>
      </c>
      <c r="AC10" s="40" t="s">
        <v>1998</v>
      </c>
      <c r="AD10" s="40" t="s">
        <v>1998</v>
      </c>
      <c r="AE10" s="40" t="s">
        <v>1998</v>
      </c>
      <c r="AF10" s="40" t="s">
        <v>1998</v>
      </c>
      <c r="AG10" s="40" t="s">
        <v>1998</v>
      </c>
      <c r="AH10" s="40" t="s">
        <v>1998</v>
      </c>
      <c r="AI10" s="40"/>
      <c r="AJ10" s="40"/>
      <c r="AK10" s="40" t="s">
        <v>1998</v>
      </c>
      <c r="AL10" s="40" t="s">
        <v>1998</v>
      </c>
      <c r="AM10" s="40" t="s">
        <v>1998</v>
      </c>
      <c r="AN10" s="40" t="s">
        <v>1998</v>
      </c>
      <c r="AO10" s="40" t="s">
        <v>1998</v>
      </c>
      <c r="AP10" s="40" t="s">
        <v>1998</v>
      </c>
      <c r="AQ10" s="40" t="s">
        <v>1998</v>
      </c>
      <c r="AR10" s="40" t="s">
        <v>1998</v>
      </c>
      <c r="AS10" s="40" t="s">
        <v>1998</v>
      </c>
      <c r="AT10" s="40" t="s">
        <v>1998</v>
      </c>
      <c r="AU10" s="40" t="s">
        <v>1998</v>
      </c>
      <c r="AV10" s="40" t="s">
        <v>1998</v>
      </c>
      <c r="AW10" s="40" t="s">
        <v>1998</v>
      </c>
      <c r="AX10" s="40" t="s">
        <v>1998</v>
      </c>
      <c r="AY10" s="40" t="s">
        <v>1998</v>
      </c>
      <c r="AZ10" s="40" t="s">
        <v>1998</v>
      </c>
      <c r="BA10" s="40" t="s">
        <v>1998</v>
      </c>
      <c r="BB10" s="40" t="s">
        <v>1998</v>
      </c>
      <c r="BC10" s="40" t="s">
        <v>1998</v>
      </c>
      <c r="BD10" s="40" t="s">
        <v>1998</v>
      </c>
      <c r="BE10" s="40" t="s">
        <v>1998</v>
      </c>
      <c r="BF10" s="40" t="s">
        <v>1998</v>
      </c>
      <c r="BG10" s="40" t="s">
        <v>1998</v>
      </c>
      <c r="BH10" s="40" t="s">
        <v>1998</v>
      </c>
      <c r="BI10" s="40" t="s">
        <v>1998</v>
      </c>
      <c r="BJ10" s="40" t="s">
        <v>1998</v>
      </c>
      <c r="BK10" s="40" t="s">
        <v>1998</v>
      </c>
      <c r="BL10" s="40" t="s">
        <v>1998</v>
      </c>
      <c r="BM10" s="40" t="s">
        <v>1998</v>
      </c>
      <c r="BN10" s="40" t="s">
        <v>1998</v>
      </c>
      <c r="BO10" s="40" t="s">
        <v>1998</v>
      </c>
      <c r="BP10" s="40" t="s">
        <v>1998</v>
      </c>
      <c r="BQ10" s="40" t="s">
        <v>1998</v>
      </c>
      <c r="BR10" s="40" t="s">
        <v>1998</v>
      </c>
      <c r="BS10" s="40" t="s">
        <v>1998</v>
      </c>
      <c r="BT10" s="40" t="s">
        <v>1998</v>
      </c>
      <c r="BU10" s="40" t="s">
        <v>1998</v>
      </c>
      <c r="BV10" s="40" t="s">
        <v>1998</v>
      </c>
      <c r="BW10" s="40" t="s">
        <v>1998</v>
      </c>
    </row>
    <row r="11" spans="1:78" ht="15" customHeight="1" x14ac:dyDescent="0.2">
      <c r="A11" s="40" t="s">
        <v>1998</v>
      </c>
      <c r="B11" s="40" t="s">
        <v>1998</v>
      </c>
      <c r="C11" s="40" t="s">
        <v>1998</v>
      </c>
      <c r="D11" s="40" t="s">
        <v>1998</v>
      </c>
      <c r="E11" s="40" t="s">
        <v>1998</v>
      </c>
      <c r="F11" s="40" t="s">
        <v>1998</v>
      </c>
      <c r="G11" s="40" t="s">
        <v>1998</v>
      </c>
      <c r="H11" s="40" t="s">
        <v>1998</v>
      </c>
      <c r="I11" s="40" t="s">
        <v>1998</v>
      </c>
      <c r="J11" s="40" t="s">
        <v>1998</v>
      </c>
      <c r="K11" s="40" t="s">
        <v>1998</v>
      </c>
      <c r="L11" s="40" t="s">
        <v>1998</v>
      </c>
      <c r="M11" s="40" t="s">
        <v>1998</v>
      </c>
      <c r="N11" s="40" t="s">
        <v>1999</v>
      </c>
      <c r="O11" s="40" t="s">
        <v>1998</v>
      </c>
      <c r="P11" s="40" t="s">
        <v>1998</v>
      </c>
      <c r="Q11" s="40" t="s">
        <v>1998</v>
      </c>
      <c r="R11" s="40" t="s">
        <v>1998</v>
      </c>
      <c r="S11" s="40" t="s">
        <v>1998</v>
      </c>
      <c r="T11" s="40" t="s">
        <v>1998</v>
      </c>
      <c r="U11" s="40" t="s">
        <v>1998</v>
      </c>
      <c r="V11" s="40" t="s">
        <v>1998</v>
      </c>
      <c r="W11" s="40" t="s">
        <v>1998</v>
      </c>
      <c r="X11" s="40" t="s">
        <v>1998</v>
      </c>
      <c r="Y11" s="40" t="s">
        <v>1998</v>
      </c>
      <c r="Z11" s="40" t="s">
        <v>1998</v>
      </c>
      <c r="AA11" s="40" t="s">
        <v>1998</v>
      </c>
      <c r="AB11" s="40" t="s">
        <v>1998</v>
      </c>
      <c r="AC11" s="40" t="s">
        <v>1998</v>
      </c>
      <c r="AD11" s="40" t="s">
        <v>1998</v>
      </c>
      <c r="AE11" s="40" t="s">
        <v>1998</v>
      </c>
      <c r="AF11" s="40" t="s">
        <v>1998</v>
      </c>
      <c r="AG11" s="40" t="s">
        <v>1998</v>
      </c>
      <c r="AH11" s="40" t="s">
        <v>1998</v>
      </c>
      <c r="AI11" s="40"/>
      <c r="AJ11" s="40"/>
      <c r="AK11" s="40" t="s">
        <v>1998</v>
      </c>
      <c r="AL11" s="40" t="s">
        <v>1998</v>
      </c>
      <c r="AM11" s="40" t="s">
        <v>1998</v>
      </c>
      <c r="AN11" s="40" t="s">
        <v>1998</v>
      </c>
      <c r="AO11" s="40" t="s">
        <v>1998</v>
      </c>
      <c r="AP11" s="40" t="s">
        <v>1998</v>
      </c>
      <c r="AQ11" s="40" t="s">
        <v>1998</v>
      </c>
      <c r="AR11" s="40" t="s">
        <v>1998</v>
      </c>
      <c r="AS11" s="40" t="s">
        <v>1998</v>
      </c>
      <c r="AT11" s="40" t="s">
        <v>1998</v>
      </c>
      <c r="AU11" s="40" t="s">
        <v>1998</v>
      </c>
      <c r="AV11" s="40" t="s">
        <v>1998</v>
      </c>
      <c r="AW11" s="40" t="s">
        <v>1998</v>
      </c>
      <c r="AX11" s="40" t="s">
        <v>1998</v>
      </c>
      <c r="AY11" s="40" t="s">
        <v>1998</v>
      </c>
      <c r="AZ11" s="40" t="s">
        <v>1998</v>
      </c>
      <c r="BA11" s="40" t="s">
        <v>1998</v>
      </c>
      <c r="BB11" s="40" t="s">
        <v>1998</v>
      </c>
      <c r="BC11" s="40" t="s">
        <v>1998</v>
      </c>
      <c r="BD11" s="40" t="s">
        <v>1998</v>
      </c>
      <c r="BE11" s="40" t="s">
        <v>1998</v>
      </c>
      <c r="BF11" s="40" t="s">
        <v>1998</v>
      </c>
      <c r="BG11" s="40" t="s">
        <v>1998</v>
      </c>
      <c r="BH11" s="40" t="s">
        <v>1998</v>
      </c>
      <c r="BI11" s="40" t="s">
        <v>1998</v>
      </c>
      <c r="BJ11" s="40" t="s">
        <v>1998</v>
      </c>
      <c r="BK11" s="40" t="s">
        <v>1998</v>
      </c>
      <c r="BL11" s="40" t="s">
        <v>1998</v>
      </c>
      <c r="BM11" s="40" t="s">
        <v>1998</v>
      </c>
      <c r="BN11" s="40" t="s">
        <v>1998</v>
      </c>
      <c r="BO11" s="40" t="s">
        <v>1998</v>
      </c>
      <c r="BP11" s="40" t="s">
        <v>1998</v>
      </c>
      <c r="BQ11" s="40" t="s">
        <v>1998</v>
      </c>
      <c r="BR11" s="40" t="s">
        <v>1998</v>
      </c>
      <c r="BS11" s="40" t="s">
        <v>1998</v>
      </c>
      <c r="BT11" s="40" t="s">
        <v>1998</v>
      </c>
      <c r="BU11" s="40" t="s">
        <v>1998</v>
      </c>
      <c r="BV11" s="40" t="s">
        <v>1998</v>
      </c>
      <c r="BW11" s="40" t="s">
        <v>1998</v>
      </c>
    </row>
    <row r="12" spans="1:78" ht="15" customHeight="1" x14ac:dyDescent="0.2">
      <c r="A12" s="40" t="s">
        <v>1998</v>
      </c>
      <c r="B12" s="40" t="s">
        <v>1998</v>
      </c>
      <c r="C12" s="40" t="s">
        <v>1998</v>
      </c>
      <c r="D12" s="40" t="s">
        <v>1998</v>
      </c>
      <c r="E12" s="40" t="s">
        <v>1998</v>
      </c>
      <c r="F12" s="40" t="s">
        <v>1998</v>
      </c>
      <c r="G12" s="40" t="s">
        <v>1998</v>
      </c>
      <c r="H12" s="40" t="s">
        <v>1998</v>
      </c>
      <c r="I12" s="40" t="s">
        <v>1998</v>
      </c>
      <c r="J12" s="40" t="s">
        <v>1998</v>
      </c>
      <c r="K12" s="40" t="s">
        <v>1998</v>
      </c>
      <c r="L12" s="40" t="s">
        <v>1998</v>
      </c>
      <c r="M12" s="40" t="s">
        <v>1998</v>
      </c>
      <c r="N12" s="40" t="s">
        <v>1999</v>
      </c>
      <c r="O12" s="40" t="s">
        <v>1999</v>
      </c>
      <c r="P12" s="40" t="s">
        <v>1999</v>
      </c>
      <c r="Q12" s="40"/>
      <c r="R12" s="40"/>
      <c r="S12" s="40" t="s">
        <v>1998</v>
      </c>
      <c r="T12" s="40" t="s">
        <v>1998</v>
      </c>
      <c r="U12" s="40" t="s">
        <v>1998</v>
      </c>
      <c r="V12" s="40" t="s">
        <v>1998</v>
      </c>
      <c r="W12" s="40" t="s">
        <v>1998</v>
      </c>
      <c r="X12" s="40" t="s">
        <v>1998</v>
      </c>
      <c r="Y12" s="40"/>
      <c r="Z12" s="40"/>
      <c r="AA12" s="40"/>
      <c r="AB12" s="40"/>
      <c r="AC12" s="40"/>
      <c r="AD12" s="40"/>
      <c r="AE12" s="40" t="s">
        <v>1998</v>
      </c>
      <c r="AF12" s="40" t="s">
        <v>1998</v>
      </c>
      <c r="AG12" s="40" t="s">
        <v>1998</v>
      </c>
      <c r="AH12" s="40" t="s">
        <v>1998</v>
      </c>
      <c r="AI12" s="40"/>
      <c r="AJ12" s="40"/>
      <c r="AK12" s="40"/>
      <c r="AL12" s="40"/>
      <c r="AM12" s="40"/>
      <c r="AN12" s="40"/>
      <c r="AO12" s="40"/>
      <c r="AP12" s="40"/>
      <c r="AQ12" s="40"/>
      <c r="AR12" s="40"/>
      <c r="AS12" s="40"/>
      <c r="AT12" s="40"/>
      <c r="AU12" s="40"/>
      <c r="AV12" s="40"/>
      <c r="AW12" s="40"/>
      <c r="AX12" s="40"/>
      <c r="AY12" s="40"/>
      <c r="AZ12" s="40"/>
      <c r="BA12" s="40"/>
      <c r="BB12" s="40"/>
      <c r="BC12" s="40"/>
      <c r="BD12" s="40"/>
      <c r="BE12" s="40"/>
      <c r="BF12" s="40"/>
      <c r="BG12" s="40"/>
      <c r="BH12" s="40"/>
      <c r="BI12" s="40" t="s">
        <v>1998</v>
      </c>
      <c r="BJ12" s="40" t="s">
        <v>1998</v>
      </c>
      <c r="BK12" s="40" t="s">
        <v>1998</v>
      </c>
      <c r="BL12" s="40" t="s">
        <v>1998</v>
      </c>
      <c r="BM12" s="40" t="s">
        <v>1998</v>
      </c>
      <c r="BN12" s="40" t="s">
        <v>1998</v>
      </c>
      <c r="BO12" s="40" t="s">
        <v>1998</v>
      </c>
      <c r="BP12" s="40" t="s">
        <v>1998</v>
      </c>
      <c r="BQ12" s="40" t="s">
        <v>1998</v>
      </c>
      <c r="BR12" s="40" t="s">
        <v>1998</v>
      </c>
      <c r="BS12" s="40" t="s">
        <v>1998</v>
      </c>
      <c r="BT12" s="40" t="s">
        <v>1998</v>
      </c>
      <c r="BU12" s="40" t="s">
        <v>1998</v>
      </c>
      <c r="BV12" s="40" t="s">
        <v>1998</v>
      </c>
      <c r="BW12" s="40" t="s">
        <v>1998</v>
      </c>
    </row>
    <row r="13" spans="1:78" ht="15" customHeight="1" x14ac:dyDescent="0.2">
      <c r="A13" s="40" t="s">
        <v>1998</v>
      </c>
      <c r="B13" s="40" t="s">
        <v>1998</v>
      </c>
      <c r="C13" s="40" t="s">
        <v>1998</v>
      </c>
      <c r="D13" s="40" t="s">
        <v>1998</v>
      </c>
      <c r="E13" s="40" t="s">
        <v>1998</v>
      </c>
      <c r="F13" s="40" t="s">
        <v>1998</v>
      </c>
      <c r="G13" s="40" t="s">
        <v>1998</v>
      </c>
      <c r="H13" s="40" t="s">
        <v>1998</v>
      </c>
      <c r="I13" s="40" t="s">
        <v>1998</v>
      </c>
      <c r="J13" s="40" t="s">
        <v>1998</v>
      </c>
      <c r="K13" s="40" t="s">
        <v>1998</v>
      </c>
      <c r="L13" s="40" t="s">
        <v>1998</v>
      </c>
      <c r="M13" s="40" t="s">
        <v>1998</v>
      </c>
      <c r="N13" s="40" t="s">
        <v>1998</v>
      </c>
      <c r="O13" s="40" t="s">
        <v>1998</v>
      </c>
      <c r="P13" s="40" t="s">
        <v>1999</v>
      </c>
      <c r="Q13" s="40" t="s">
        <v>1999</v>
      </c>
      <c r="R13" s="40"/>
      <c r="S13" s="40"/>
      <c r="T13" s="40" t="s">
        <v>1998</v>
      </c>
      <c r="U13" s="40" t="s">
        <v>1998</v>
      </c>
      <c r="V13" s="40" t="s">
        <v>1998</v>
      </c>
      <c r="W13" s="40" t="s">
        <v>1998</v>
      </c>
      <c r="X13" s="40" t="s">
        <v>1998</v>
      </c>
      <c r="Y13" s="40"/>
      <c r="Z13" s="40"/>
      <c r="AA13" s="40"/>
      <c r="AB13" s="40"/>
      <c r="AC13" s="40"/>
      <c r="AD13" s="40"/>
      <c r="AE13" s="40" t="s">
        <v>1998</v>
      </c>
      <c r="AF13" s="40" t="s">
        <v>1998</v>
      </c>
      <c r="AG13" s="40" t="s">
        <v>1998</v>
      </c>
      <c r="AH13" s="40" t="s">
        <v>1998</v>
      </c>
      <c r="AI13" s="40"/>
      <c r="AJ13" s="40"/>
      <c r="AK13" s="40"/>
      <c r="AL13" s="40"/>
      <c r="AM13" s="40"/>
      <c r="AN13" s="40"/>
      <c r="AO13" s="40"/>
      <c r="AP13" s="40"/>
      <c r="AQ13" s="40"/>
      <c r="AR13" s="40"/>
      <c r="AS13" s="40"/>
      <c r="AT13" s="40"/>
      <c r="AU13" s="40"/>
      <c r="AV13" s="40"/>
      <c r="AW13" s="40"/>
      <c r="AX13" s="40"/>
      <c r="AY13" s="40"/>
      <c r="AZ13" s="40"/>
      <c r="BA13" s="40"/>
      <c r="BB13" s="40"/>
      <c r="BC13" s="40"/>
      <c r="BD13" s="40"/>
      <c r="BE13" s="40"/>
      <c r="BF13" s="40"/>
      <c r="BG13" s="40"/>
      <c r="BH13" s="40"/>
      <c r="BI13" s="40" t="s">
        <v>1998</v>
      </c>
      <c r="BJ13" s="40" t="s">
        <v>1998</v>
      </c>
      <c r="BK13" s="40" t="s">
        <v>1998</v>
      </c>
      <c r="BL13" s="40" t="s">
        <v>1998</v>
      </c>
      <c r="BM13" s="40" t="s">
        <v>1998</v>
      </c>
      <c r="BN13" s="40" t="s">
        <v>1998</v>
      </c>
      <c r="BO13" s="40" t="s">
        <v>1998</v>
      </c>
      <c r="BP13" s="40" t="s">
        <v>1998</v>
      </c>
      <c r="BQ13" s="40" t="s">
        <v>1998</v>
      </c>
      <c r="BR13" s="40" t="s">
        <v>1998</v>
      </c>
      <c r="BS13" s="40" t="s">
        <v>1998</v>
      </c>
      <c r="BT13" s="40" t="s">
        <v>1998</v>
      </c>
      <c r="BU13" s="40" t="s">
        <v>1998</v>
      </c>
      <c r="BV13" s="40" t="s">
        <v>1998</v>
      </c>
      <c r="BW13" s="40" t="s">
        <v>1998</v>
      </c>
    </row>
    <row r="14" spans="1:78" ht="15" customHeight="1" x14ac:dyDescent="0.2">
      <c r="A14" s="40" t="s">
        <v>1998</v>
      </c>
      <c r="B14" s="40" t="s">
        <v>1998</v>
      </c>
      <c r="C14" s="40" t="s">
        <v>1998</v>
      </c>
      <c r="D14" s="40" t="s">
        <v>1998</v>
      </c>
      <c r="E14" s="40" t="s">
        <v>1998</v>
      </c>
      <c r="F14" s="40" t="s">
        <v>1998</v>
      </c>
      <c r="G14" s="40" t="s">
        <v>1998</v>
      </c>
      <c r="H14" s="40" t="s">
        <v>1998</v>
      </c>
      <c r="I14" s="40" t="s">
        <v>1998</v>
      </c>
      <c r="J14" s="40" t="s">
        <v>1998</v>
      </c>
      <c r="K14" s="40" t="s">
        <v>1998</v>
      </c>
      <c r="L14" s="40" t="s">
        <v>1998</v>
      </c>
      <c r="M14" s="40" t="s">
        <v>1998</v>
      </c>
      <c r="N14" s="40" t="s">
        <v>1998</v>
      </c>
      <c r="O14" s="40" t="s">
        <v>1998</v>
      </c>
      <c r="P14" s="40"/>
      <c r="Q14" s="40" t="s">
        <v>1999</v>
      </c>
      <c r="R14" s="40"/>
      <c r="S14" s="40"/>
      <c r="T14" s="40"/>
      <c r="U14" s="40"/>
      <c r="V14" s="42" t="s">
        <v>2000</v>
      </c>
      <c r="W14" s="40"/>
      <c r="X14" s="40"/>
      <c r="Y14" s="40"/>
      <c r="Z14" s="40"/>
      <c r="AA14" s="42" t="s">
        <v>2001</v>
      </c>
      <c r="AB14" s="40"/>
      <c r="AC14" s="40"/>
      <c r="AD14" s="40"/>
      <c r="AE14" s="40"/>
      <c r="AF14" s="40"/>
      <c r="AG14" s="40"/>
      <c r="AH14" s="40"/>
      <c r="AI14" s="40"/>
      <c r="AJ14" s="40"/>
      <c r="AK14" s="40" t="s">
        <v>1998</v>
      </c>
      <c r="AL14" s="40" t="s">
        <v>1998</v>
      </c>
      <c r="AM14" s="40" t="s">
        <v>1998</v>
      </c>
      <c r="AN14" s="40" t="s">
        <v>1998</v>
      </c>
      <c r="AO14" s="40" t="s">
        <v>1998</v>
      </c>
      <c r="AP14" s="40" t="s">
        <v>1998</v>
      </c>
      <c r="AQ14" s="40"/>
      <c r="AR14" s="40"/>
      <c r="AS14" s="40" t="s">
        <v>1998</v>
      </c>
      <c r="AT14" s="40" t="s">
        <v>1998</v>
      </c>
      <c r="AU14" s="40" t="s">
        <v>1998</v>
      </c>
      <c r="AV14" s="40" t="s">
        <v>1998</v>
      </c>
      <c r="AW14" s="40" t="s">
        <v>1998</v>
      </c>
      <c r="AX14" s="40" t="s">
        <v>1998</v>
      </c>
      <c r="AY14" s="40"/>
      <c r="AZ14" s="40"/>
      <c r="BA14" s="40" t="s">
        <v>1998</v>
      </c>
      <c r="BB14" s="40" t="s">
        <v>1998</v>
      </c>
      <c r="BC14" s="40" t="s">
        <v>1998</v>
      </c>
      <c r="BD14" s="40" t="s">
        <v>1998</v>
      </c>
      <c r="BE14" s="40" t="s">
        <v>1998</v>
      </c>
      <c r="BF14" s="40" t="s">
        <v>1998</v>
      </c>
      <c r="BG14" s="40"/>
      <c r="BH14" s="40"/>
      <c r="BI14" s="40" t="s">
        <v>1998</v>
      </c>
      <c r="BJ14" s="40" t="s">
        <v>1998</v>
      </c>
      <c r="BK14" s="40" t="s">
        <v>1998</v>
      </c>
      <c r="BL14" s="40" t="s">
        <v>1998</v>
      </c>
      <c r="BM14" s="40" t="s">
        <v>1998</v>
      </c>
      <c r="BN14" s="40" t="s">
        <v>1998</v>
      </c>
      <c r="BO14" s="40" t="s">
        <v>1998</v>
      </c>
      <c r="BP14" s="40" t="s">
        <v>1998</v>
      </c>
      <c r="BQ14" s="40" t="s">
        <v>1998</v>
      </c>
      <c r="BR14" s="40" t="s">
        <v>1998</v>
      </c>
      <c r="BS14" s="40" t="s">
        <v>1998</v>
      </c>
      <c r="BT14" s="40" t="s">
        <v>1998</v>
      </c>
      <c r="BU14" s="40" t="s">
        <v>1998</v>
      </c>
      <c r="BV14" s="40" t="s">
        <v>1998</v>
      </c>
      <c r="BW14" s="40" t="s">
        <v>1998</v>
      </c>
    </row>
    <row r="15" spans="1:78" ht="15" customHeight="1" x14ac:dyDescent="0.2">
      <c r="A15" s="40" t="s">
        <v>1998</v>
      </c>
      <c r="B15" s="40" t="s">
        <v>1998</v>
      </c>
      <c r="C15" s="40" t="s">
        <v>1998</v>
      </c>
      <c r="D15" s="40" t="s">
        <v>1998</v>
      </c>
      <c r="E15" s="40" t="s">
        <v>1998</v>
      </c>
      <c r="F15" s="40" t="s">
        <v>1998</v>
      </c>
      <c r="G15" s="40" t="s">
        <v>1998</v>
      </c>
      <c r="H15" s="40" t="s">
        <v>1998</v>
      </c>
      <c r="I15" s="40" t="s">
        <v>1998</v>
      </c>
      <c r="J15" s="40" t="s">
        <v>1998</v>
      </c>
      <c r="K15" s="40" t="s">
        <v>1998</v>
      </c>
      <c r="L15" s="40" t="s">
        <v>1998</v>
      </c>
      <c r="M15" s="40" t="s">
        <v>1998</v>
      </c>
      <c r="N15" s="40" t="s">
        <v>1998</v>
      </c>
      <c r="O15" s="40" t="s">
        <v>1998</v>
      </c>
      <c r="P15" s="40"/>
      <c r="Q15" s="40" t="s">
        <v>1999</v>
      </c>
      <c r="R15" s="40"/>
      <c r="S15" s="40"/>
      <c r="T15" s="40"/>
      <c r="U15" s="40"/>
      <c r="V15" s="40"/>
      <c r="W15" s="40"/>
      <c r="X15" s="40"/>
      <c r="Y15" s="40"/>
      <c r="Z15" s="40"/>
      <c r="AA15" s="40"/>
      <c r="AB15" s="40"/>
      <c r="AC15" s="40"/>
      <c r="AD15" s="40"/>
      <c r="AE15" s="40"/>
      <c r="AF15" s="40"/>
      <c r="AG15" s="40"/>
      <c r="AH15" s="40"/>
      <c r="AI15" s="40"/>
      <c r="AJ15" s="40"/>
      <c r="AK15" s="40" t="s">
        <v>1998</v>
      </c>
      <c r="AL15" s="40" t="s">
        <v>1998</v>
      </c>
      <c r="AM15" s="40" t="s">
        <v>1998</v>
      </c>
      <c r="AN15" s="40" t="s">
        <v>1998</v>
      </c>
      <c r="AO15" s="40" t="s">
        <v>1998</v>
      </c>
      <c r="AP15" s="40" t="s">
        <v>1998</v>
      </c>
      <c r="AQ15" s="40"/>
      <c r="AR15" s="40"/>
      <c r="AS15" s="40" t="s">
        <v>1998</v>
      </c>
      <c r="AT15" s="40" t="s">
        <v>1998</v>
      </c>
      <c r="AU15" s="40" t="s">
        <v>1998</v>
      </c>
      <c r="AV15" s="40" t="s">
        <v>1998</v>
      </c>
      <c r="AW15" s="40" t="s">
        <v>1998</v>
      </c>
      <c r="AX15" s="40" t="s">
        <v>1998</v>
      </c>
      <c r="AY15" s="42">
        <v>10</v>
      </c>
      <c r="AZ15" s="40"/>
      <c r="BA15" s="40" t="s">
        <v>1998</v>
      </c>
      <c r="BB15" s="40" t="s">
        <v>1998</v>
      </c>
      <c r="BC15" s="40" t="s">
        <v>1998</v>
      </c>
      <c r="BD15" s="40" t="s">
        <v>1998</v>
      </c>
      <c r="BE15" s="40" t="s">
        <v>1998</v>
      </c>
      <c r="BF15" s="40" t="s">
        <v>1998</v>
      </c>
      <c r="BG15" s="40"/>
      <c r="BH15" s="40"/>
      <c r="BI15" s="40" t="s">
        <v>1998</v>
      </c>
      <c r="BJ15" s="40" t="s">
        <v>1998</v>
      </c>
      <c r="BK15" s="40" t="s">
        <v>1998</v>
      </c>
      <c r="BL15" s="40" t="s">
        <v>1998</v>
      </c>
      <c r="BM15" s="40" t="s">
        <v>1998</v>
      </c>
      <c r="BN15" s="40" t="s">
        <v>1998</v>
      </c>
      <c r="BO15" s="40" t="s">
        <v>1998</v>
      </c>
      <c r="BP15" s="40" t="s">
        <v>1998</v>
      </c>
      <c r="BQ15" s="40" t="s">
        <v>1998</v>
      </c>
      <c r="BR15" s="40" t="s">
        <v>1998</v>
      </c>
      <c r="BS15" s="40" t="s">
        <v>1998</v>
      </c>
      <c r="BT15" s="40" t="s">
        <v>1998</v>
      </c>
      <c r="BU15" s="40" t="s">
        <v>1998</v>
      </c>
      <c r="BV15" s="40" t="s">
        <v>1998</v>
      </c>
      <c r="BW15" s="40" t="s">
        <v>1998</v>
      </c>
    </row>
    <row r="16" spans="1:78" ht="15" customHeight="1" x14ac:dyDescent="0.2">
      <c r="A16" s="40" t="s">
        <v>1998</v>
      </c>
      <c r="B16" s="40" t="s">
        <v>1998</v>
      </c>
      <c r="C16" s="40" t="s">
        <v>1998</v>
      </c>
      <c r="D16" s="40" t="s">
        <v>1998</v>
      </c>
      <c r="E16" s="40" t="s">
        <v>1998</v>
      </c>
      <c r="F16" s="40" t="s">
        <v>1998</v>
      </c>
      <c r="G16" s="40" t="s">
        <v>1998</v>
      </c>
      <c r="H16" s="40" t="s">
        <v>1998</v>
      </c>
      <c r="I16" s="40" t="s">
        <v>1998</v>
      </c>
      <c r="J16" s="40" t="s">
        <v>1998</v>
      </c>
      <c r="K16" s="40" t="s">
        <v>1998</v>
      </c>
      <c r="L16" s="40" t="s">
        <v>1998</v>
      </c>
      <c r="M16" s="40" t="s">
        <v>1998</v>
      </c>
      <c r="N16" s="40" t="s">
        <v>1998</v>
      </c>
      <c r="O16" s="40" t="s">
        <v>1998</v>
      </c>
      <c r="P16" s="40"/>
      <c r="Q16" s="40" t="s">
        <v>1999</v>
      </c>
      <c r="R16" s="40"/>
      <c r="S16" s="42">
        <v>2</v>
      </c>
      <c r="T16" s="40"/>
      <c r="U16" s="40" t="s">
        <v>1998</v>
      </c>
      <c r="V16" s="40" t="s">
        <v>1998</v>
      </c>
      <c r="W16" s="40" t="s">
        <v>1998</v>
      </c>
      <c r="X16" s="40" t="s">
        <v>1998</v>
      </c>
      <c r="Y16" s="40"/>
      <c r="Z16" s="40"/>
      <c r="AA16" s="40"/>
      <c r="AB16" s="40"/>
      <c r="AC16" s="40"/>
      <c r="AD16" s="40"/>
      <c r="AE16" s="40" t="s">
        <v>1998</v>
      </c>
      <c r="AF16" s="40" t="s">
        <v>1998</v>
      </c>
      <c r="AG16" s="40"/>
      <c r="AH16" s="40"/>
      <c r="AI16" s="40" t="s">
        <v>1998</v>
      </c>
      <c r="AJ16" s="40" t="s">
        <v>1998</v>
      </c>
      <c r="AK16" s="40"/>
      <c r="AL16" s="40"/>
      <c r="AM16" s="40"/>
      <c r="AN16" s="40"/>
      <c r="AO16" s="40"/>
      <c r="AP16" s="43"/>
      <c r="AQ16" s="40"/>
      <c r="AR16" s="40"/>
      <c r="AS16" s="40" t="s">
        <v>1998</v>
      </c>
      <c r="AT16" s="40" t="s">
        <v>1998</v>
      </c>
      <c r="AU16" s="40" t="s">
        <v>1998</v>
      </c>
      <c r="AV16" s="40" t="s">
        <v>1998</v>
      </c>
      <c r="AW16" s="40" t="s">
        <v>1998</v>
      </c>
      <c r="AX16" s="40" t="s">
        <v>1998</v>
      </c>
      <c r="AY16" s="40"/>
      <c r="AZ16" s="40"/>
      <c r="BA16" s="40"/>
      <c r="BB16" s="40"/>
      <c r="BC16" s="40" t="s">
        <v>1998</v>
      </c>
      <c r="BD16" s="40" t="s">
        <v>1998</v>
      </c>
      <c r="BE16" s="40" t="s">
        <v>1998</v>
      </c>
      <c r="BF16" s="40" t="s">
        <v>1998</v>
      </c>
      <c r="BG16" s="40"/>
      <c r="BH16" s="40"/>
      <c r="BI16" s="40"/>
      <c r="BJ16" s="40"/>
      <c r="BK16" s="40"/>
      <c r="BL16" s="40"/>
      <c r="BM16" s="40"/>
      <c r="BN16" s="40"/>
      <c r="BO16" s="40" t="s">
        <v>1998</v>
      </c>
      <c r="BP16" s="40" t="s">
        <v>1998</v>
      </c>
      <c r="BQ16" s="40" t="s">
        <v>1998</v>
      </c>
      <c r="BR16" s="40" t="s">
        <v>1998</v>
      </c>
      <c r="BS16" s="40" t="s">
        <v>1998</v>
      </c>
      <c r="BT16" s="40" t="s">
        <v>1998</v>
      </c>
      <c r="BU16" s="40" t="s">
        <v>1998</v>
      </c>
      <c r="BV16" s="40" t="s">
        <v>1998</v>
      </c>
      <c r="BW16" s="40" t="s">
        <v>1998</v>
      </c>
    </row>
    <row r="17" spans="1:75" ht="15" customHeight="1" x14ac:dyDescent="0.2">
      <c r="A17" s="40" t="s">
        <v>1998</v>
      </c>
      <c r="B17" s="40" t="s">
        <v>1998</v>
      </c>
      <c r="C17" s="40" t="s">
        <v>1998</v>
      </c>
      <c r="D17" s="40" t="s">
        <v>1998</v>
      </c>
      <c r="E17" s="40" t="s">
        <v>1998</v>
      </c>
      <c r="F17" s="40" t="s">
        <v>1998</v>
      </c>
      <c r="G17" s="40" t="s">
        <v>1998</v>
      </c>
      <c r="H17" s="40" t="s">
        <v>1998</v>
      </c>
      <c r="I17" s="40" t="s">
        <v>1998</v>
      </c>
      <c r="J17" s="40" t="s">
        <v>1998</v>
      </c>
      <c r="K17" s="40" t="s">
        <v>1998</v>
      </c>
      <c r="L17" s="40" t="s">
        <v>1998</v>
      </c>
      <c r="M17" s="40" t="s">
        <v>1998</v>
      </c>
      <c r="N17" s="40" t="s">
        <v>1998</v>
      </c>
      <c r="O17" s="40" t="s">
        <v>1998</v>
      </c>
      <c r="P17" s="40" t="s">
        <v>1999</v>
      </c>
      <c r="Q17" s="40" t="s">
        <v>1999</v>
      </c>
      <c r="R17" s="40"/>
      <c r="S17" s="40"/>
      <c r="T17" s="40"/>
      <c r="U17" s="40" t="s">
        <v>1998</v>
      </c>
      <c r="V17" s="40" t="s">
        <v>1998</v>
      </c>
      <c r="W17" s="40" t="s">
        <v>1998</v>
      </c>
      <c r="X17" s="40" t="s">
        <v>1998</v>
      </c>
      <c r="Y17" s="40"/>
      <c r="Z17" s="40"/>
      <c r="AA17" s="40"/>
      <c r="AB17" s="40"/>
      <c r="AC17" s="40"/>
      <c r="AD17" s="40"/>
      <c r="AE17" s="40" t="s">
        <v>1998</v>
      </c>
      <c r="AF17" s="40" t="s">
        <v>1998</v>
      </c>
      <c r="AG17" s="40"/>
      <c r="AH17" s="40"/>
      <c r="AI17" s="40" t="s">
        <v>1998</v>
      </c>
      <c r="AJ17" s="40" t="s">
        <v>1998</v>
      </c>
      <c r="AK17" s="40"/>
      <c r="AL17" s="40"/>
      <c r="AM17" s="42">
        <v>7</v>
      </c>
      <c r="AN17" s="40"/>
      <c r="AO17" s="40"/>
      <c r="AP17" s="43"/>
      <c r="AQ17" s="40"/>
      <c r="AR17" s="40"/>
      <c r="AS17" s="40" t="s">
        <v>1998</v>
      </c>
      <c r="AT17" s="40" t="s">
        <v>1998</v>
      </c>
      <c r="AU17" s="40" t="s">
        <v>1998</v>
      </c>
      <c r="AV17" s="40" t="s">
        <v>1998</v>
      </c>
      <c r="AW17" s="40" t="s">
        <v>1998</v>
      </c>
      <c r="AX17" s="40" t="s">
        <v>1998</v>
      </c>
      <c r="AY17" s="40"/>
      <c r="AZ17" s="40"/>
      <c r="BA17" s="40"/>
      <c r="BB17" s="40"/>
      <c r="BC17" s="40" t="s">
        <v>1998</v>
      </c>
      <c r="BD17" s="40" t="s">
        <v>1998</v>
      </c>
      <c r="BE17" s="40" t="s">
        <v>1998</v>
      </c>
      <c r="BF17" s="40" t="s">
        <v>1998</v>
      </c>
      <c r="BG17" s="40"/>
      <c r="BH17" s="40"/>
      <c r="BI17" s="40"/>
      <c r="BJ17" s="40"/>
      <c r="BK17" s="40"/>
      <c r="BL17" s="40"/>
      <c r="BM17" s="40"/>
      <c r="BN17" s="40"/>
      <c r="BO17" s="40" t="s">
        <v>1998</v>
      </c>
      <c r="BP17" s="40" t="s">
        <v>1998</v>
      </c>
      <c r="BQ17" s="40" t="s">
        <v>1998</v>
      </c>
      <c r="BR17" s="40" t="s">
        <v>1998</v>
      </c>
      <c r="BS17" s="40" t="s">
        <v>1998</v>
      </c>
      <c r="BT17" s="40" t="s">
        <v>1998</v>
      </c>
      <c r="BU17" s="40" t="s">
        <v>1998</v>
      </c>
      <c r="BV17" s="40" t="s">
        <v>1998</v>
      </c>
      <c r="BW17" s="40" t="s">
        <v>1998</v>
      </c>
    </row>
    <row r="18" spans="1:75" ht="15" customHeight="1" x14ac:dyDescent="0.2">
      <c r="A18" s="40" t="s">
        <v>1998</v>
      </c>
      <c r="B18" s="40" t="s">
        <v>1998</v>
      </c>
      <c r="C18" s="40" t="s">
        <v>1998</v>
      </c>
      <c r="D18" s="40" t="s">
        <v>1998</v>
      </c>
      <c r="E18" s="40" t="s">
        <v>1998</v>
      </c>
      <c r="F18" s="40" t="s">
        <v>1998</v>
      </c>
      <c r="G18" s="40" t="s">
        <v>1998</v>
      </c>
      <c r="H18" s="40" t="s">
        <v>1998</v>
      </c>
      <c r="I18" s="40" t="s">
        <v>1998</v>
      </c>
      <c r="J18" s="40" t="s">
        <v>1998</v>
      </c>
      <c r="K18" s="40" t="s">
        <v>1998</v>
      </c>
      <c r="L18" s="40" t="s">
        <v>1998</v>
      </c>
      <c r="M18" s="40" t="s">
        <v>1998</v>
      </c>
      <c r="N18" s="40" t="s">
        <v>1998</v>
      </c>
      <c r="O18" s="40" t="s">
        <v>1998</v>
      </c>
      <c r="P18" s="40" t="s">
        <v>1999</v>
      </c>
      <c r="Q18" s="40"/>
      <c r="R18" s="40"/>
      <c r="S18" s="40"/>
      <c r="T18" s="40"/>
      <c r="U18" s="40" t="s">
        <v>1998</v>
      </c>
      <c r="V18" s="40" t="s">
        <v>1998</v>
      </c>
      <c r="W18" s="40" t="s">
        <v>1998</v>
      </c>
      <c r="X18" s="40" t="s">
        <v>1998</v>
      </c>
      <c r="Y18" s="40" t="s">
        <v>1998</v>
      </c>
      <c r="Z18" s="40" t="s">
        <v>1998</v>
      </c>
      <c r="AA18" s="40"/>
      <c r="AB18" s="40"/>
      <c r="AC18" s="40" t="s">
        <v>1998</v>
      </c>
      <c r="AD18" s="40" t="s">
        <v>1998</v>
      </c>
      <c r="AE18" s="40"/>
      <c r="AF18" s="40"/>
      <c r="AG18" s="40"/>
      <c r="AH18" s="40"/>
      <c r="AI18" s="40" t="s">
        <v>1998</v>
      </c>
      <c r="AJ18" s="40" t="s">
        <v>1998</v>
      </c>
      <c r="AK18" s="40"/>
      <c r="AL18" s="40"/>
      <c r="AM18" s="40"/>
      <c r="AN18" s="40"/>
      <c r="AO18" s="40"/>
      <c r="AP18" s="40"/>
      <c r="AQ18" s="40"/>
      <c r="AR18" s="40"/>
      <c r="AS18" s="40" t="s">
        <v>1998</v>
      </c>
      <c r="AT18" s="40" t="s">
        <v>1998</v>
      </c>
      <c r="AU18" s="40" t="s">
        <v>1998</v>
      </c>
      <c r="AV18" s="40" t="s">
        <v>1998</v>
      </c>
      <c r="AW18" s="40"/>
      <c r="AX18" s="40"/>
      <c r="AY18" s="40"/>
      <c r="AZ18" s="40"/>
      <c r="BA18" s="40" t="s">
        <v>1998</v>
      </c>
      <c r="BB18" s="40" t="s">
        <v>1998</v>
      </c>
      <c r="BC18" s="40" t="s">
        <v>1998</v>
      </c>
      <c r="BD18" s="40" t="s">
        <v>1998</v>
      </c>
      <c r="BE18" s="40" t="s">
        <v>1998</v>
      </c>
      <c r="BF18" s="40" t="s">
        <v>1998</v>
      </c>
      <c r="BG18" s="40"/>
      <c r="BH18" s="40"/>
      <c r="BI18" s="40" t="s">
        <v>1998</v>
      </c>
      <c r="BJ18" s="40" t="s">
        <v>1998</v>
      </c>
      <c r="BK18" s="40"/>
      <c r="BL18" s="42">
        <v>12</v>
      </c>
      <c r="BM18" s="40"/>
      <c r="BN18" s="40"/>
      <c r="BO18" s="40" t="s">
        <v>1998</v>
      </c>
      <c r="BP18" s="40" t="s">
        <v>1998</v>
      </c>
      <c r="BQ18" s="40" t="s">
        <v>1998</v>
      </c>
      <c r="BR18" s="40" t="s">
        <v>1998</v>
      </c>
      <c r="BS18" s="40" t="s">
        <v>1998</v>
      </c>
      <c r="BT18" s="40" t="s">
        <v>1998</v>
      </c>
      <c r="BU18" s="40" t="s">
        <v>1998</v>
      </c>
      <c r="BV18" s="40" t="s">
        <v>1998</v>
      </c>
      <c r="BW18" s="40" t="s">
        <v>1998</v>
      </c>
    </row>
    <row r="19" spans="1:75" ht="15" customHeight="1" x14ac:dyDescent="0.2">
      <c r="A19" s="40" t="s">
        <v>1998</v>
      </c>
      <c r="B19" s="40" t="s">
        <v>1998</v>
      </c>
      <c r="C19" s="40" t="s">
        <v>1998</v>
      </c>
      <c r="D19" s="40" t="s">
        <v>1998</v>
      </c>
      <c r="E19" s="40" t="s">
        <v>1998</v>
      </c>
      <c r="F19" s="40" t="s">
        <v>1998</v>
      </c>
      <c r="G19" s="40" t="s">
        <v>1998</v>
      </c>
      <c r="H19" s="40" t="s">
        <v>1998</v>
      </c>
      <c r="I19" s="40" t="s">
        <v>1998</v>
      </c>
      <c r="J19" s="40" t="s">
        <v>1998</v>
      </c>
      <c r="K19" s="40" t="s">
        <v>1998</v>
      </c>
      <c r="L19" s="40" t="s">
        <v>1998</v>
      </c>
      <c r="M19" s="40" t="s">
        <v>1998</v>
      </c>
      <c r="N19" s="40" t="s">
        <v>1998</v>
      </c>
      <c r="O19" s="40" t="s">
        <v>1999</v>
      </c>
      <c r="P19" s="40" t="s">
        <v>1999</v>
      </c>
      <c r="Q19" s="40" t="s">
        <v>1999</v>
      </c>
      <c r="R19" s="40"/>
      <c r="S19" s="40"/>
      <c r="T19" s="40"/>
      <c r="U19" s="40" t="s">
        <v>1998</v>
      </c>
      <c r="V19" s="40" t="s">
        <v>1998</v>
      </c>
      <c r="W19" s="40" t="s">
        <v>1998</v>
      </c>
      <c r="X19" s="40" t="s">
        <v>1998</v>
      </c>
      <c r="Y19" s="40" t="s">
        <v>1998</v>
      </c>
      <c r="Z19" s="40" t="s">
        <v>1998</v>
      </c>
      <c r="AA19" s="40"/>
      <c r="AB19" s="40"/>
      <c r="AC19" s="40" t="s">
        <v>1998</v>
      </c>
      <c r="AD19" s="40" t="s">
        <v>1998</v>
      </c>
      <c r="AE19" s="44"/>
      <c r="AF19" s="40"/>
      <c r="AG19" s="40"/>
      <c r="AH19" s="40"/>
      <c r="AI19" s="40" t="s">
        <v>1998</v>
      </c>
      <c r="AJ19" s="40" t="s">
        <v>1998</v>
      </c>
      <c r="AK19" s="40"/>
      <c r="AL19" s="40"/>
      <c r="AM19" s="40"/>
      <c r="AN19" s="40"/>
      <c r="AO19" s="40"/>
      <c r="AP19" s="40"/>
      <c r="AQ19" s="40"/>
      <c r="AR19" s="40"/>
      <c r="AS19" s="40" t="s">
        <v>1998</v>
      </c>
      <c r="AT19" s="40" t="s">
        <v>1998</v>
      </c>
      <c r="AU19" s="40" t="s">
        <v>1998</v>
      </c>
      <c r="AV19" s="40" t="s">
        <v>1998</v>
      </c>
      <c r="AW19" s="40"/>
      <c r="AX19" s="40"/>
      <c r="AY19" s="40"/>
      <c r="AZ19" s="40"/>
      <c r="BA19" s="40" t="s">
        <v>1998</v>
      </c>
      <c r="BB19" s="40" t="s">
        <v>1998</v>
      </c>
      <c r="BC19" s="40" t="s">
        <v>1998</v>
      </c>
      <c r="BD19" s="40" t="s">
        <v>1998</v>
      </c>
      <c r="BE19" s="40" t="s">
        <v>1998</v>
      </c>
      <c r="BF19" s="40" t="s">
        <v>1998</v>
      </c>
      <c r="BG19" s="40"/>
      <c r="BH19" s="40"/>
      <c r="BI19" s="40" t="s">
        <v>1998</v>
      </c>
      <c r="BJ19" s="40" t="s">
        <v>1998</v>
      </c>
      <c r="BK19" s="40"/>
      <c r="BL19" s="40"/>
      <c r="BM19" s="40"/>
      <c r="BN19" s="40"/>
      <c r="BO19" s="40" t="s">
        <v>1998</v>
      </c>
      <c r="BP19" s="40" t="s">
        <v>1998</v>
      </c>
      <c r="BQ19" s="40" t="s">
        <v>1998</v>
      </c>
      <c r="BR19" s="40" t="s">
        <v>1998</v>
      </c>
      <c r="BS19" s="40" t="s">
        <v>1998</v>
      </c>
      <c r="BT19" s="40" t="s">
        <v>1998</v>
      </c>
      <c r="BU19" s="40" t="s">
        <v>1998</v>
      </c>
      <c r="BV19" s="40" t="s">
        <v>1998</v>
      </c>
      <c r="BW19" s="40" t="s">
        <v>1998</v>
      </c>
    </row>
    <row r="20" spans="1:75" ht="15" customHeight="1" x14ac:dyDescent="0.2">
      <c r="A20" s="40" t="s">
        <v>1998</v>
      </c>
      <c r="B20" s="40" t="s">
        <v>1998</v>
      </c>
      <c r="C20" s="40" t="s">
        <v>1998</v>
      </c>
      <c r="D20" s="40" t="s">
        <v>1998</v>
      </c>
      <c r="E20" s="40" t="s">
        <v>1998</v>
      </c>
      <c r="F20" s="40" t="s">
        <v>1998</v>
      </c>
      <c r="G20" s="40" t="s">
        <v>1998</v>
      </c>
      <c r="H20" s="40" t="s">
        <v>1998</v>
      </c>
      <c r="I20" s="40" t="s">
        <v>1998</v>
      </c>
      <c r="J20" s="40" t="s">
        <v>1998</v>
      </c>
      <c r="K20" s="40" t="s">
        <v>1998</v>
      </c>
      <c r="L20" s="40" t="s">
        <v>1998</v>
      </c>
      <c r="M20" s="40" t="s">
        <v>1998</v>
      </c>
      <c r="N20" s="40" t="s">
        <v>1998</v>
      </c>
      <c r="O20" s="40" t="s">
        <v>1999</v>
      </c>
      <c r="P20" s="42" t="s">
        <v>2002</v>
      </c>
      <c r="Q20" s="42" t="s">
        <v>1999</v>
      </c>
      <c r="R20" s="40" t="s">
        <v>1999</v>
      </c>
      <c r="S20" s="40"/>
      <c r="T20" s="40"/>
      <c r="U20" s="40" t="s">
        <v>1998</v>
      </c>
      <c r="V20" s="40" t="s">
        <v>1998</v>
      </c>
      <c r="W20" s="40" t="s">
        <v>1998</v>
      </c>
      <c r="X20" s="40" t="s">
        <v>1998</v>
      </c>
      <c r="Y20" s="40" t="s">
        <v>1998</v>
      </c>
      <c r="Z20" s="40" t="s">
        <v>1998</v>
      </c>
      <c r="AA20" s="40"/>
      <c r="AB20" s="40"/>
      <c r="AC20" s="40" t="s">
        <v>1998</v>
      </c>
      <c r="AD20" s="40" t="s">
        <v>1998</v>
      </c>
      <c r="AE20" s="40"/>
      <c r="AF20" s="40"/>
      <c r="AG20" s="40" t="s">
        <v>1998</v>
      </c>
      <c r="AH20" s="40" t="s">
        <v>1998</v>
      </c>
      <c r="AI20" s="40" t="s">
        <v>1998</v>
      </c>
      <c r="AJ20" s="40" t="s">
        <v>1998</v>
      </c>
      <c r="AK20" s="40" t="s">
        <v>1998</v>
      </c>
      <c r="AL20" s="40" t="s">
        <v>1998</v>
      </c>
      <c r="AM20" s="40" t="s">
        <v>1998</v>
      </c>
      <c r="AN20" s="40" t="s">
        <v>1998</v>
      </c>
      <c r="AO20" s="40" t="s">
        <v>1998</v>
      </c>
      <c r="AP20" s="40" t="s">
        <v>1998</v>
      </c>
      <c r="AQ20" s="40"/>
      <c r="AR20" s="40"/>
      <c r="AS20" s="40" t="s">
        <v>1998</v>
      </c>
      <c r="AT20" s="40" t="s">
        <v>1998</v>
      </c>
      <c r="AU20" s="40" t="s">
        <v>1998</v>
      </c>
      <c r="AV20" s="40" t="s">
        <v>1998</v>
      </c>
      <c r="AW20" s="40" t="s">
        <v>1998</v>
      </c>
      <c r="AX20" s="40" t="s">
        <v>1998</v>
      </c>
      <c r="AY20" s="40"/>
      <c r="AZ20" s="40"/>
      <c r="BA20" s="40"/>
      <c r="BB20" s="40"/>
      <c r="BC20" s="40" t="s">
        <v>1998</v>
      </c>
      <c r="BD20" s="40" t="s">
        <v>1998</v>
      </c>
      <c r="BE20" s="40" t="s">
        <v>1998</v>
      </c>
      <c r="BF20" s="40" t="s">
        <v>1998</v>
      </c>
      <c r="BG20" s="40"/>
      <c r="BH20" s="40"/>
      <c r="BI20" s="40"/>
      <c r="BJ20" s="40"/>
      <c r="BK20" s="40"/>
      <c r="BL20" s="40"/>
      <c r="BM20" s="40"/>
      <c r="BN20" s="40"/>
      <c r="BO20" s="40" t="s">
        <v>1998</v>
      </c>
      <c r="BP20" s="40" t="s">
        <v>1998</v>
      </c>
      <c r="BQ20" s="40" t="s">
        <v>1998</v>
      </c>
      <c r="BR20" s="40" t="s">
        <v>1998</v>
      </c>
      <c r="BS20" s="40" t="s">
        <v>1998</v>
      </c>
      <c r="BT20" s="40" t="s">
        <v>1998</v>
      </c>
      <c r="BU20" s="40" t="s">
        <v>1998</v>
      </c>
      <c r="BV20" s="40" t="s">
        <v>1998</v>
      </c>
      <c r="BW20" s="40" t="s">
        <v>1998</v>
      </c>
    </row>
    <row r="21" spans="1:75" ht="15" customHeight="1" x14ac:dyDescent="0.2">
      <c r="A21" s="40" t="s">
        <v>1998</v>
      </c>
      <c r="B21" s="40" t="s">
        <v>1998</v>
      </c>
      <c r="C21" s="40" t="s">
        <v>1998</v>
      </c>
      <c r="D21" s="40" t="s">
        <v>1998</v>
      </c>
      <c r="E21" s="40" t="s">
        <v>1998</v>
      </c>
      <c r="F21" s="40" t="s">
        <v>1998</v>
      </c>
      <c r="G21" s="40" t="s">
        <v>1998</v>
      </c>
      <c r="H21" s="40" t="s">
        <v>1998</v>
      </c>
      <c r="I21" s="40" t="s">
        <v>1998</v>
      </c>
      <c r="J21" s="40" t="s">
        <v>1998</v>
      </c>
      <c r="K21" s="40" t="s">
        <v>1998</v>
      </c>
      <c r="L21" s="40" t="s">
        <v>1998</v>
      </c>
      <c r="M21" s="40" t="s">
        <v>1998</v>
      </c>
      <c r="N21" s="40" t="s">
        <v>1998</v>
      </c>
      <c r="O21" s="40" t="s">
        <v>1999</v>
      </c>
      <c r="P21" s="40" t="s">
        <v>1999</v>
      </c>
      <c r="Q21" s="40" t="s">
        <v>1999</v>
      </c>
      <c r="R21" s="40" t="s">
        <v>1999</v>
      </c>
      <c r="S21" s="40"/>
      <c r="T21" s="40"/>
      <c r="U21" s="40" t="s">
        <v>1998</v>
      </c>
      <c r="V21" s="40" t="s">
        <v>1998</v>
      </c>
      <c r="W21" s="40" t="s">
        <v>1998</v>
      </c>
      <c r="X21" s="40" t="s">
        <v>1998</v>
      </c>
      <c r="Y21" s="40" t="s">
        <v>1998</v>
      </c>
      <c r="Z21" s="40" t="s">
        <v>1998</v>
      </c>
      <c r="AA21" s="40"/>
      <c r="AB21" s="40"/>
      <c r="AC21" s="40" t="s">
        <v>1998</v>
      </c>
      <c r="AD21" s="40" t="s">
        <v>1998</v>
      </c>
      <c r="AE21" s="40"/>
      <c r="AF21" s="40"/>
      <c r="AG21" s="40" t="s">
        <v>1998</v>
      </c>
      <c r="AH21" s="40" t="s">
        <v>1998</v>
      </c>
      <c r="AI21" s="40" t="s">
        <v>1998</v>
      </c>
      <c r="AJ21" s="40" t="s">
        <v>1998</v>
      </c>
      <c r="AK21" s="40" t="s">
        <v>1998</v>
      </c>
      <c r="AL21" s="40" t="s">
        <v>1998</v>
      </c>
      <c r="AM21" s="40" t="s">
        <v>1998</v>
      </c>
      <c r="AN21" s="40" t="s">
        <v>1998</v>
      </c>
      <c r="AO21" s="40" t="s">
        <v>1998</v>
      </c>
      <c r="AP21" s="40" t="s">
        <v>1998</v>
      </c>
      <c r="AQ21" s="40"/>
      <c r="AR21" s="40"/>
      <c r="AS21" s="40" t="s">
        <v>1998</v>
      </c>
      <c r="AT21" s="40" t="s">
        <v>1998</v>
      </c>
      <c r="AU21" s="40" t="s">
        <v>1998</v>
      </c>
      <c r="AV21" s="40" t="s">
        <v>1998</v>
      </c>
      <c r="AW21" s="40" t="s">
        <v>1998</v>
      </c>
      <c r="AX21" s="40" t="s">
        <v>1998</v>
      </c>
      <c r="AY21" s="40"/>
      <c r="AZ21" s="40"/>
      <c r="BA21" s="40"/>
      <c r="BB21" s="40"/>
      <c r="BC21" s="40" t="s">
        <v>1998</v>
      </c>
      <c r="BD21" s="40" t="s">
        <v>1998</v>
      </c>
      <c r="BE21" s="40" t="s">
        <v>1998</v>
      </c>
      <c r="BF21" s="40" t="s">
        <v>1998</v>
      </c>
      <c r="BG21" s="40"/>
      <c r="BH21" s="40"/>
      <c r="BI21" s="40"/>
      <c r="BJ21" s="40"/>
      <c r="BK21" s="40"/>
      <c r="BL21" s="40"/>
      <c r="BM21" s="40"/>
      <c r="BN21" s="40"/>
      <c r="BO21" s="40" t="s">
        <v>1998</v>
      </c>
      <c r="BP21" s="40" t="s">
        <v>1998</v>
      </c>
      <c r="BQ21" s="40" t="s">
        <v>1998</v>
      </c>
      <c r="BR21" s="40" t="s">
        <v>1998</v>
      </c>
      <c r="BS21" s="40" t="s">
        <v>1998</v>
      </c>
      <c r="BT21" s="40" t="s">
        <v>1998</v>
      </c>
      <c r="BU21" s="40" t="s">
        <v>1998</v>
      </c>
      <c r="BV21" s="40" t="s">
        <v>1998</v>
      </c>
      <c r="BW21" s="40" t="s">
        <v>1998</v>
      </c>
    </row>
    <row r="22" spans="1:75" ht="15" customHeight="1" x14ac:dyDescent="0.2">
      <c r="A22" s="40" t="s">
        <v>1998</v>
      </c>
      <c r="B22" s="40" t="s">
        <v>1998</v>
      </c>
      <c r="C22" s="40" t="s">
        <v>1998</v>
      </c>
      <c r="D22" s="40" t="s">
        <v>1998</v>
      </c>
      <c r="E22" s="40" t="s">
        <v>1998</v>
      </c>
      <c r="F22" s="40" t="s">
        <v>1998</v>
      </c>
      <c r="G22" s="40" t="s">
        <v>1998</v>
      </c>
      <c r="H22" s="40" t="s">
        <v>1998</v>
      </c>
      <c r="I22" s="40" t="s">
        <v>1998</v>
      </c>
      <c r="J22" s="40" t="s">
        <v>1998</v>
      </c>
      <c r="K22" s="40" t="s">
        <v>1998</v>
      </c>
      <c r="L22" s="40" t="s">
        <v>1998</v>
      </c>
      <c r="M22" s="40" t="s">
        <v>1998</v>
      </c>
      <c r="N22" s="40" t="s">
        <v>1998</v>
      </c>
      <c r="O22" s="40" t="s">
        <v>1998</v>
      </c>
      <c r="P22" s="40" t="s">
        <v>1998</v>
      </c>
      <c r="Q22" s="40" t="s">
        <v>1999</v>
      </c>
      <c r="R22" s="40"/>
      <c r="S22" s="40"/>
      <c r="T22" s="40"/>
      <c r="U22" s="40" t="s">
        <v>1998</v>
      </c>
      <c r="V22" s="40" t="s">
        <v>1998</v>
      </c>
      <c r="W22" s="40" t="s">
        <v>1998</v>
      </c>
      <c r="X22" s="40" t="s">
        <v>1998</v>
      </c>
      <c r="Y22" s="40" t="s">
        <v>1998</v>
      </c>
      <c r="Z22" s="40" t="s">
        <v>1998</v>
      </c>
      <c r="AA22" s="40"/>
      <c r="AB22" s="40"/>
      <c r="AC22" s="40" t="s">
        <v>1998</v>
      </c>
      <c r="AD22" s="40" t="s">
        <v>1998</v>
      </c>
      <c r="AE22" s="40"/>
      <c r="AF22" s="40"/>
      <c r="AG22" s="40" t="s">
        <v>1998</v>
      </c>
      <c r="AH22" s="40" t="s">
        <v>1998</v>
      </c>
      <c r="AI22" s="40" t="s">
        <v>1998</v>
      </c>
      <c r="AJ22" s="40" t="s">
        <v>1998</v>
      </c>
      <c r="AK22" s="40"/>
      <c r="AL22" s="40"/>
      <c r="AM22" s="40"/>
      <c r="AN22" s="40"/>
      <c r="AO22" s="40"/>
      <c r="AP22" s="40"/>
      <c r="AQ22" s="40"/>
      <c r="AR22" s="40"/>
      <c r="AS22" s="40" t="s">
        <v>1998</v>
      </c>
      <c r="AT22" s="40" t="s">
        <v>1998</v>
      </c>
      <c r="AU22" s="40" t="s">
        <v>1998</v>
      </c>
      <c r="AV22" s="40" t="s">
        <v>1998</v>
      </c>
      <c r="AW22" s="40"/>
      <c r="AX22" s="40"/>
      <c r="AY22" s="40"/>
      <c r="AZ22" s="40"/>
      <c r="BA22" s="40" t="s">
        <v>1998</v>
      </c>
      <c r="BB22" s="40" t="s">
        <v>1998</v>
      </c>
      <c r="BC22" s="40" t="s">
        <v>1998</v>
      </c>
      <c r="BD22" s="40" t="s">
        <v>1998</v>
      </c>
      <c r="BE22" s="40" t="s">
        <v>1998</v>
      </c>
      <c r="BF22" s="40" t="s">
        <v>1998</v>
      </c>
      <c r="BG22" s="40"/>
      <c r="BH22" s="40"/>
      <c r="BI22" s="40" t="s">
        <v>1998</v>
      </c>
      <c r="BJ22" s="40" t="s">
        <v>1998</v>
      </c>
      <c r="BK22" s="40" t="s">
        <v>1998</v>
      </c>
      <c r="BL22" s="40" t="s">
        <v>1998</v>
      </c>
      <c r="BM22" s="40" t="s">
        <v>1998</v>
      </c>
      <c r="BN22" s="40" t="s">
        <v>1998</v>
      </c>
      <c r="BO22" s="40" t="s">
        <v>1998</v>
      </c>
      <c r="BP22" s="40" t="s">
        <v>1998</v>
      </c>
      <c r="BQ22" s="40" t="s">
        <v>1998</v>
      </c>
      <c r="BR22" s="40" t="s">
        <v>1998</v>
      </c>
      <c r="BS22" s="40" t="s">
        <v>1998</v>
      </c>
      <c r="BT22" s="40" t="s">
        <v>1998</v>
      </c>
      <c r="BU22" s="40" t="s">
        <v>1998</v>
      </c>
      <c r="BV22" s="40" t="s">
        <v>1998</v>
      </c>
      <c r="BW22" s="40" t="s">
        <v>1998</v>
      </c>
    </row>
    <row r="23" spans="1:75" ht="15" customHeight="1" x14ac:dyDescent="0.2">
      <c r="A23" s="40" t="s">
        <v>1998</v>
      </c>
      <c r="B23" s="40" t="s">
        <v>1998</v>
      </c>
      <c r="C23" s="40" t="s">
        <v>1998</v>
      </c>
      <c r="D23" s="40" t="s">
        <v>1998</v>
      </c>
      <c r="E23" s="40" t="s">
        <v>1998</v>
      </c>
      <c r="F23" s="40" t="s">
        <v>1998</v>
      </c>
      <c r="G23" s="40" t="s">
        <v>1998</v>
      </c>
      <c r="H23" s="40" t="s">
        <v>1998</v>
      </c>
      <c r="I23" s="40" t="s">
        <v>1998</v>
      </c>
      <c r="J23" s="40" t="s">
        <v>1998</v>
      </c>
      <c r="K23" s="40" t="s">
        <v>1998</v>
      </c>
      <c r="L23" s="40" t="s">
        <v>1998</v>
      </c>
      <c r="M23" s="40" t="s">
        <v>1998</v>
      </c>
      <c r="N23" s="40" t="s">
        <v>1998</v>
      </c>
      <c r="O23" s="40" t="s">
        <v>1998</v>
      </c>
      <c r="P23" s="40" t="s">
        <v>1998</v>
      </c>
      <c r="Q23" s="40" t="s">
        <v>1999</v>
      </c>
      <c r="R23" s="42" t="s">
        <v>2003</v>
      </c>
      <c r="S23" s="40"/>
      <c r="T23" s="40" t="s">
        <v>1998</v>
      </c>
      <c r="U23" s="40" t="s">
        <v>1998</v>
      </c>
      <c r="V23" s="40" t="s">
        <v>1998</v>
      </c>
      <c r="W23" s="40" t="s">
        <v>1998</v>
      </c>
      <c r="X23" s="40" t="s">
        <v>1998</v>
      </c>
      <c r="Y23" s="40" t="s">
        <v>1998</v>
      </c>
      <c r="Z23" s="40" t="s">
        <v>1998</v>
      </c>
      <c r="AA23" s="40"/>
      <c r="AB23" s="40"/>
      <c r="AC23" s="40" t="s">
        <v>1998</v>
      </c>
      <c r="AD23" s="40" t="s">
        <v>1998</v>
      </c>
      <c r="AE23" s="40"/>
      <c r="AF23" s="40"/>
      <c r="AG23" s="40" t="s">
        <v>1998</v>
      </c>
      <c r="AH23" s="40" t="s">
        <v>1998</v>
      </c>
      <c r="AI23" s="40" t="s">
        <v>1998</v>
      </c>
      <c r="AJ23" s="40" t="s">
        <v>1998</v>
      </c>
      <c r="AK23" s="40"/>
      <c r="AL23" s="40"/>
      <c r="AM23" s="40"/>
      <c r="AN23" s="40"/>
      <c r="AO23" s="40"/>
      <c r="AP23" s="40"/>
      <c r="AQ23" s="40"/>
      <c r="AR23" s="40"/>
      <c r="AS23" s="40" t="s">
        <v>1998</v>
      </c>
      <c r="AT23" s="40" t="s">
        <v>1998</v>
      </c>
      <c r="AU23" s="40" t="s">
        <v>1998</v>
      </c>
      <c r="AV23" s="40" t="s">
        <v>1998</v>
      </c>
      <c r="AW23" s="40"/>
      <c r="AX23" s="40"/>
      <c r="AY23" s="40"/>
      <c r="AZ23" s="40"/>
      <c r="BA23" s="40" t="s">
        <v>1998</v>
      </c>
      <c r="BB23" s="40" t="s">
        <v>1998</v>
      </c>
      <c r="BC23" s="40" t="s">
        <v>1998</v>
      </c>
      <c r="BD23" s="40" t="s">
        <v>1998</v>
      </c>
      <c r="BE23" s="40" t="s">
        <v>1998</v>
      </c>
      <c r="BF23" s="40" t="s">
        <v>1998</v>
      </c>
      <c r="BG23" s="40"/>
      <c r="BH23" s="40"/>
      <c r="BI23" s="40" t="s">
        <v>1998</v>
      </c>
      <c r="BJ23" s="40" t="s">
        <v>1998</v>
      </c>
      <c r="BK23" s="40" t="s">
        <v>1998</v>
      </c>
      <c r="BL23" s="40" t="s">
        <v>1998</v>
      </c>
      <c r="BM23" s="40" t="s">
        <v>1998</v>
      </c>
      <c r="BN23" s="40" t="s">
        <v>1998</v>
      </c>
      <c r="BO23" s="40" t="s">
        <v>1998</v>
      </c>
      <c r="BP23" s="40" t="s">
        <v>1998</v>
      </c>
      <c r="BQ23" s="40" t="s">
        <v>1998</v>
      </c>
      <c r="BR23" s="40" t="s">
        <v>1998</v>
      </c>
      <c r="BS23" s="40" t="s">
        <v>1998</v>
      </c>
      <c r="BT23" s="40" t="s">
        <v>1998</v>
      </c>
      <c r="BU23" s="40" t="s">
        <v>1998</v>
      </c>
      <c r="BV23" s="40" t="s">
        <v>1998</v>
      </c>
      <c r="BW23" s="40" t="s">
        <v>1998</v>
      </c>
    </row>
    <row r="24" spans="1:75" ht="15" customHeight="1" x14ac:dyDescent="0.2">
      <c r="A24" s="40" t="s">
        <v>1998</v>
      </c>
      <c r="B24" s="40" t="s">
        <v>1998</v>
      </c>
      <c r="C24" s="40" t="s">
        <v>1998</v>
      </c>
      <c r="D24" s="40" t="s">
        <v>1998</v>
      </c>
      <c r="E24" s="40" t="s">
        <v>1998</v>
      </c>
      <c r="F24" s="40" t="s">
        <v>1998</v>
      </c>
      <c r="G24" s="40" t="s">
        <v>1998</v>
      </c>
      <c r="H24" s="40" t="s">
        <v>1998</v>
      </c>
      <c r="I24" s="40" t="s">
        <v>1998</v>
      </c>
      <c r="J24" s="40" t="s">
        <v>1998</v>
      </c>
      <c r="K24" s="40" t="s">
        <v>1998</v>
      </c>
      <c r="L24" s="40" t="s">
        <v>1998</v>
      </c>
      <c r="M24" s="40" t="s">
        <v>1998</v>
      </c>
      <c r="N24" s="40" t="s">
        <v>1998</v>
      </c>
      <c r="O24" s="40" t="s">
        <v>1999</v>
      </c>
      <c r="P24" s="40" t="s">
        <v>1999</v>
      </c>
      <c r="Q24" s="40" t="s">
        <v>1999</v>
      </c>
      <c r="R24" s="40" t="s">
        <v>1998</v>
      </c>
      <c r="S24" s="40" t="s">
        <v>1998</v>
      </c>
      <c r="T24" s="40" t="s">
        <v>1998</v>
      </c>
      <c r="U24" s="40" t="s">
        <v>1998</v>
      </c>
      <c r="V24" s="40" t="s">
        <v>1998</v>
      </c>
      <c r="W24" s="40" t="s">
        <v>1998</v>
      </c>
      <c r="X24" s="40" t="s">
        <v>1998</v>
      </c>
      <c r="Y24" s="40" t="s">
        <v>1998</v>
      </c>
      <c r="Z24" s="40" t="s">
        <v>1998</v>
      </c>
      <c r="AA24" s="40"/>
      <c r="AB24" s="40"/>
      <c r="AC24" s="40" t="s">
        <v>1998</v>
      </c>
      <c r="AD24" s="40" t="s">
        <v>1998</v>
      </c>
      <c r="AE24" s="40"/>
      <c r="AF24" s="40"/>
      <c r="AG24" s="40" t="s">
        <v>1998</v>
      </c>
      <c r="AH24" s="40" t="s">
        <v>1998</v>
      </c>
      <c r="AI24" s="40" t="s">
        <v>1998</v>
      </c>
      <c r="AJ24" s="40" t="s">
        <v>1998</v>
      </c>
      <c r="AK24" s="40"/>
      <c r="AL24" s="40"/>
      <c r="AM24" s="40" t="s">
        <v>1998</v>
      </c>
      <c r="AN24" s="40" t="s">
        <v>1998</v>
      </c>
      <c r="AO24" s="40" t="s">
        <v>1998</v>
      </c>
      <c r="AP24" s="40" t="s">
        <v>1998</v>
      </c>
      <c r="AQ24" s="40"/>
      <c r="AR24" s="40"/>
      <c r="AS24" s="40" t="s">
        <v>1998</v>
      </c>
      <c r="AT24" s="40" t="s">
        <v>1998</v>
      </c>
      <c r="AU24" s="40" t="s">
        <v>1998</v>
      </c>
      <c r="AV24" s="40" t="s">
        <v>1998</v>
      </c>
      <c r="AW24" s="40" t="s">
        <v>1998</v>
      </c>
      <c r="AX24" s="40" t="s">
        <v>1998</v>
      </c>
      <c r="AY24" s="40"/>
      <c r="AZ24" s="40"/>
      <c r="BA24" s="40"/>
      <c r="BB24" s="40"/>
      <c r="BC24" s="40" t="s">
        <v>1998</v>
      </c>
      <c r="BD24" s="40" t="s">
        <v>1998</v>
      </c>
      <c r="BE24" s="40" t="s">
        <v>1998</v>
      </c>
      <c r="BF24" s="40" t="s">
        <v>1998</v>
      </c>
      <c r="BG24" s="40"/>
      <c r="BH24" s="40"/>
      <c r="BI24" s="40" t="s">
        <v>1998</v>
      </c>
      <c r="BJ24" s="40" t="s">
        <v>1998</v>
      </c>
      <c r="BK24" s="40" t="s">
        <v>1998</v>
      </c>
      <c r="BL24" s="40" t="s">
        <v>1998</v>
      </c>
      <c r="BM24" s="40" t="s">
        <v>1998</v>
      </c>
      <c r="BN24" s="40" t="s">
        <v>1998</v>
      </c>
      <c r="BO24" s="40" t="s">
        <v>1998</v>
      </c>
      <c r="BP24" s="40" t="s">
        <v>1998</v>
      </c>
      <c r="BQ24" s="40" t="s">
        <v>1998</v>
      </c>
      <c r="BR24" s="40" t="s">
        <v>1998</v>
      </c>
      <c r="BS24" s="40" t="s">
        <v>1998</v>
      </c>
      <c r="BT24" s="40" t="s">
        <v>1998</v>
      </c>
      <c r="BU24" s="40" t="s">
        <v>1998</v>
      </c>
      <c r="BV24" s="40" t="s">
        <v>1998</v>
      </c>
      <c r="BW24" s="40" t="s">
        <v>1998</v>
      </c>
    </row>
    <row r="25" spans="1:75" ht="15" customHeight="1" x14ac:dyDescent="0.2">
      <c r="A25" s="40" t="s">
        <v>1998</v>
      </c>
      <c r="B25" s="40" t="s">
        <v>1998</v>
      </c>
      <c r="C25" s="40" t="s">
        <v>1998</v>
      </c>
      <c r="D25" s="40" t="s">
        <v>1998</v>
      </c>
      <c r="E25" s="40" t="s">
        <v>1998</v>
      </c>
      <c r="F25" s="40" t="s">
        <v>1998</v>
      </c>
      <c r="G25" s="40" t="s">
        <v>1998</v>
      </c>
      <c r="H25" s="40" t="s">
        <v>1998</v>
      </c>
      <c r="I25" s="40" t="s">
        <v>1998</v>
      </c>
      <c r="J25" s="40" t="s">
        <v>1998</v>
      </c>
      <c r="K25" s="40" t="s">
        <v>1998</v>
      </c>
      <c r="L25" s="40" t="s">
        <v>1998</v>
      </c>
      <c r="M25" s="40" t="s">
        <v>1998</v>
      </c>
      <c r="N25" s="40" t="s">
        <v>1999</v>
      </c>
      <c r="O25" s="40" t="s">
        <v>1999</v>
      </c>
      <c r="P25" s="40" t="s">
        <v>1998</v>
      </c>
      <c r="Q25" s="40" t="s">
        <v>1998</v>
      </c>
      <c r="R25" s="40" t="s">
        <v>1998</v>
      </c>
      <c r="S25" s="40" t="s">
        <v>1998</v>
      </c>
      <c r="T25" s="40" t="s">
        <v>1998</v>
      </c>
      <c r="U25" s="40" t="s">
        <v>1998</v>
      </c>
      <c r="V25" s="40" t="s">
        <v>1998</v>
      </c>
      <c r="W25" s="40" t="s">
        <v>1998</v>
      </c>
      <c r="X25" s="40" t="s">
        <v>1998</v>
      </c>
      <c r="Y25" s="40" t="s">
        <v>1998</v>
      </c>
      <c r="Z25" s="40" t="s">
        <v>1998</v>
      </c>
      <c r="AA25" s="40"/>
      <c r="AB25" s="40"/>
      <c r="AC25" s="40" t="s">
        <v>1998</v>
      </c>
      <c r="AD25" s="40" t="s">
        <v>1998</v>
      </c>
      <c r="AE25" s="40"/>
      <c r="AF25" s="40"/>
      <c r="AG25" s="40" t="s">
        <v>1998</v>
      </c>
      <c r="AH25" s="40" t="s">
        <v>1998</v>
      </c>
      <c r="AI25" s="40" t="s">
        <v>1998</v>
      </c>
      <c r="AJ25" s="40" t="s">
        <v>1998</v>
      </c>
      <c r="AK25" s="40"/>
      <c r="AL25" s="40"/>
      <c r="AM25" s="40" t="s">
        <v>1998</v>
      </c>
      <c r="AN25" s="40" t="s">
        <v>1998</v>
      </c>
      <c r="AO25" s="40" t="s">
        <v>1998</v>
      </c>
      <c r="AP25" s="40" t="s">
        <v>1998</v>
      </c>
      <c r="AQ25" s="40"/>
      <c r="AR25" s="40"/>
      <c r="AS25" s="40" t="s">
        <v>1998</v>
      </c>
      <c r="AT25" s="40" t="s">
        <v>1998</v>
      </c>
      <c r="AU25" s="40" t="s">
        <v>1998</v>
      </c>
      <c r="AV25" s="40" t="s">
        <v>1998</v>
      </c>
      <c r="AW25" s="40" t="s">
        <v>1998</v>
      </c>
      <c r="AX25" s="40" t="s">
        <v>1998</v>
      </c>
      <c r="AY25" s="40"/>
      <c r="AZ25" s="40"/>
      <c r="BA25" s="40"/>
      <c r="BB25" s="40"/>
      <c r="BC25" s="40" t="s">
        <v>1998</v>
      </c>
      <c r="BD25" s="40" t="s">
        <v>1998</v>
      </c>
      <c r="BE25" s="40" t="s">
        <v>1998</v>
      </c>
      <c r="BF25" s="40" t="s">
        <v>1998</v>
      </c>
      <c r="BG25" s="40"/>
      <c r="BH25" s="40"/>
      <c r="BI25" s="40" t="s">
        <v>1998</v>
      </c>
      <c r="BJ25" s="40" t="s">
        <v>1998</v>
      </c>
      <c r="BK25" s="40" t="s">
        <v>1998</v>
      </c>
      <c r="BL25" s="40" t="s">
        <v>1998</v>
      </c>
      <c r="BM25" s="40" t="s">
        <v>1998</v>
      </c>
      <c r="BN25" s="40" t="s">
        <v>1998</v>
      </c>
      <c r="BO25" s="40" t="s">
        <v>1998</v>
      </c>
      <c r="BP25" s="40" t="s">
        <v>1998</v>
      </c>
      <c r="BQ25" s="40" t="s">
        <v>1998</v>
      </c>
      <c r="BR25" s="40" t="s">
        <v>1998</v>
      </c>
      <c r="BS25" s="40" t="s">
        <v>1998</v>
      </c>
      <c r="BT25" s="40" t="s">
        <v>1998</v>
      </c>
      <c r="BU25" s="40" t="s">
        <v>1998</v>
      </c>
      <c r="BV25" s="40" t="s">
        <v>1998</v>
      </c>
      <c r="BW25" s="40" t="s">
        <v>1998</v>
      </c>
    </row>
    <row r="26" spans="1:75" ht="15" customHeight="1" x14ac:dyDescent="0.2">
      <c r="A26" s="40" t="s">
        <v>1998</v>
      </c>
      <c r="B26" s="40" t="s">
        <v>1998</v>
      </c>
      <c r="C26" s="40" t="s">
        <v>1998</v>
      </c>
      <c r="D26" s="40" t="s">
        <v>1998</v>
      </c>
      <c r="E26" s="40" t="s">
        <v>1998</v>
      </c>
      <c r="F26" s="40" t="s">
        <v>1998</v>
      </c>
      <c r="G26" s="40" t="s">
        <v>1998</v>
      </c>
      <c r="H26" s="40" t="s">
        <v>1998</v>
      </c>
      <c r="I26" s="40" t="s">
        <v>1998</v>
      </c>
      <c r="J26" s="40" t="s">
        <v>1998</v>
      </c>
      <c r="K26" s="40" t="s">
        <v>1999</v>
      </c>
      <c r="L26" s="40" t="s">
        <v>1999</v>
      </c>
      <c r="M26" s="40" t="s">
        <v>1999</v>
      </c>
      <c r="N26" s="40" t="s">
        <v>1999</v>
      </c>
      <c r="O26" s="40" t="s">
        <v>1998</v>
      </c>
      <c r="P26" s="40" t="s">
        <v>1998</v>
      </c>
      <c r="Q26" s="40" t="s">
        <v>1998</v>
      </c>
      <c r="R26" s="40" t="s">
        <v>1998</v>
      </c>
      <c r="S26" s="40" t="s">
        <v>1998</v>
      </c>
      <c r="T26" s="40" t="s">
        <v>1998</v>
      </c>
      <c r="U26" s="40" t="s">
        <v>1998</v>
      </c>
      <c r="V26" s="40" t="s">
        <v>1998</v>
      </c>
      <c r="W26" s="40" t="s">
        <v>1998</v>
      </c>
      <c r="X26" s="40" t="s">
        <v>1998</v>
      </c>
      <c r="Y26" s="40" t="s">
        <v>1998</v>
      </c>
      <c r="Z26" s="40" t="s">
        <v>1998</v>
      </c>
      <c r="AA26" s="40"/>
      <c r="AB26" s="40"/>
      <c r="AC26" s="40" t="s">
        <v>1998</v>
      </c>
      <c r="AD26" s="40" t="s">
        <v>1998</v>
      </c>
      <c r="AE26" s="40"/>
      <c r="AF26" s="40"/>
      <c r="AG26" s="40" t="s">
        <v>1998</v>
      </c>
      <c r="AH26" s="40" t="s">
        <v>1998</v>
      </c>
      <c r="AI26" s="40"/>
      <c r="AJ26" s="40"/>
      <c r="AK26" s="40"/>
      <c r="AL26" s="40"/>
      <c r="AM26" s="40"/>
      <c r="AN26" s="40"/>
      <c r="AO26" s="40" t="s">
        <v>1998</v>
      </c>
      <c r="AP26" s="40" t="s">
        <v>1998</v>
      </c>
      <c r="AQ26" s="40"/>
      <c r="AR26" s="40"/>
      <c r="AS26" s="40" t="s">
        <v>1998</v>
      </c>
      <c r="AT26" s="40" t="s">
        <v>1998</v>
      </c>
      <c r="AU26" s="40" t="s">
        <v>1998</v>
      </c>
      <c r="AV26" s="40" t="s">
        <v>1998</v>
      </c>
      <c r="AW26" s="40"/>
      <c r="AX26" s="40"/>
      <c r="AY26" s="40"/>
      <c r="AZ26" s="40"/>
      <c r="BA26" s="40" t="s">
        <v>1998</v>
      </c>
      <c r="BB26" s="40" t="s">
        <v>1998</v>
      </c>
      <c r="BC26" s="40" t="s">
        <v>1998</v>
      </c>
      <c r="BD26" s="40" t="s">
        <v>1998</v>
      </c>
      <c r="BE26" s="40" t="s">
        <v>1998</v>
      </c>
      <c r="BF26" s="40" t="s">
        <v>1998</v>
      </c>
      <c r="BG26" s="40"/>
      <c r="BH26" s="40"/>
      <c r="BI26" s="40"/>
      <c r="BJ26" s="40"/>
      <c r="BK26" s="40"/>
      <c r="BL26" s="40"/>
      <c r="BM26" s="40"/>
      <c r="BN26" s="40"/>
      <c r="BO26" s="40" t="s">
        <v>1998</v>
      </c>
      <c r="BP26" s="40" t="s">
        <v>1998</v>
      </c>
      <c r="BQ26" s="40" t="s">
        <v>1998</v>
      </c>
      <c r="BR26" s="40" t="s">
        <v>1998</v>
      </c>
      <c r="BS26" s="40" t="s">
        <v>1998</v>
      </c>
      <c r="BT26" s="40" t="s">
        <v>1998</v>
      </c>
      <c r="BU26" s="40" t="s">
        <v>1998</v>
      </c>
      <c r="BV26" s="40" t="s">
        <v>1998</v>
      </c>
      <c r="BW26" s="40" t="s">
        <v>1998</v>
      </c>
    </row>
    <row r="27" spans="1:75" ht="15" customHeight="1" x14ac:dyDescent="0.2">
      <c r="A27" s="40" t="s">
        <v>1998</v>
      </c>
      <c r="B27" s="40" t="s">
        <v>1998</v>
      </c>
      <c r="C27" s="40" t="s">
        <v>1998</v>
      </c>
      <c r="D27" s="40" t="s">
        <v>1998</v>
      </c>
      <c r="E27" s="40" t="s">
        <v>1998</v>
      </c>
      <c r="F27" s="40" t="s">
        <v>1998</v>
      </c>
      <c r="G27" s="40" t="s">
        <v>1998</v>
      </c>
      <c r="H27" s="40" t="s">
        <v>1998</v>
      </c>
      <c r="I27" s="40" t="s">
        <v>1998</v>
      </c>
      <c r="J27" s="40" t="s">
        <v>1999</v>
      </c>
      <c r="K27" s="40" t="s">
        <v>1999</v>
      </c>
      <c r="L27" s="40" t="s">
        <v>1998</v>
      </c>
      <c r="M27" s="40" t="s">
        <v>1998</v>
      </c>
      <c r="N27" s="40" t="s">
        <v>1998</v>
      </c>
      <c r="O27" s="40" t="s">
        <v>1998</v>
      </c>
      <c r="P27" s="40" t="s">
        <v>1998</v>
      </c>
      <c r="Q27" s="40" t="s">
        <v>1998</v>
      </c>
      <c r="R27" s="40" t="s">
        <v>1998</v>
      </c>
      <c r="S27" s="40" t="s">
        <v>1998</v>
      </c>
      <c r="T27" s="40" t="s">
        <v>1998</v>
      </c>
      <c r="U27" s="40" t="s">
        <v>1998</v>
      </c>
      <c r="V27" s="40" t="s">
        <v>1998</v>
      </c>
      <c r="W27" s="40" t="s">
        <v>1998</v>
      </c>
      <c r="X27" s="40" t="s">
        <v>1998</v>
      </c>
      <c r="Y27" s="40" t="s">
        <v>1998</v>
      </c>
      <c r="Z27" s="40" t="s">
        <v>1998</v>
      </c>
      <c r="AA27" s="40"/>
      <c r="AB27" s="40"/>
      <c r="AC27" s="40" t="s">
        <v>1998</v>
      </c>
      <c r="AD27" s="40" t="s">
        <v>1998</v>
      </c>
      <c r="AE27" s="40"/>
      <c r="AF27" s="40"/>
      <c r="AG27" s="40" t="s">
        <v>1998</v>
      </c>
      <c r="AH27" s="40" t="s">
        <v>1998</v>
      </c>
      <c r="AI27" s="40"/>
      <c r="AJ27" s="40"/>
      <c r="AK27" s="40"/>
      <c r="AL27" s="40"/>
      <c r="AM27" s="40"/>
      <c r="AN27" s="40"/>
      <c r="AO27" s="40" t="s">
        <v>1998</v>
      </c>
      <c r="AP27" s="40" t="s">
        <v>1998</v>
      </c>
      <c r="AQ27" s="40"/>
      <c r="AR27" s="40"/>
      <c r="AS27" s="40" t="s">
        <v>1998</v>
      </c>
      <c r="AT27" s="40" t="s">
        <v>1998</v>
      </c>
      <c r="AU27" s="40" t="s">
        <v>1998</v>
      </c>
      <c r="AV27" s="40" t="s">
        <v>1998</v>
      </c>
      <c r="AW27" s="40"/>
      <c r="AX27" s="40"/>
      <c r="AY27" s="40"/>
      <c r="AZ27" s="40"/>
      <c r="BA27" s="40" t="s">
        <v>1998</v>
      </c>
      <c r="BB27" s="40" t="s">
        <v>1998</v>
      </c>
      <c r="BC27" s="40" t="s">
        <v>1998</v>
      </c>
      <c r="BD27" s="40" t="s">
        <v>1998</v>
      </c>
      <c r="BE27" s="40" t="s">
        <v>1998</v>
      </c>
      <c r="BF27" s="40" t="s">
        <v>1998</v>
      </c>
      <c r="BG27" s="40"/>
      <c r="BH27" s="40"/>
      <c r="BI27" s="40"/>
      <c r="BJ27" s="40"/>
      <c r="BK27" s="40"/>
      <c r="BL27" s="40"/>
      <c r="BM27" s="40"/>
      <c r="BN27" s="40"/>
      <c r="BO27" s="40" t="s">
        <v>1998</v>
      </c>
      <c r="BP27" s="40" t="s">
        <v>1998</v>
      </c>
      <c r="BQ27" s="40" t="s">
        <v>1998</v>
      </c>
      <c r="BR27" s="40" t="s">
        <v>1998</v>
      </c>
      <c r="BS27" s="40" t="s">
        <v>1998</v>
      </c>
      <c r="BT27" s="40" t="s">
        <v>1998</v>
      </c>
      <c r="BU27" s="40" t="s">
        <v>1998</v>
      </c>
      <c r="BV27" s="40" t="s">
        <v>1998</v>
      </c>
      <c r="BW27" s="40" t="s">
        <v>1998</v>
      </c>
    </row>
    <row r="28" spans="1:75" ht="15" customHeight="1" x14ac:dyDescent="0.2">
      <c r="A28" s="40" t="s">
        <v>1998</v>
      </c>
      <c r="B28" s="40" t="s">
        <v>1998</v>
      </c>
      <c r="C28" s="40" t="s">
        <v>1998</v>
      </c>
      <c r="D28" s="40" t="s">
        <v>1998</v>
      </c>
      <c r="E28" s="40" t="s">
        <v>1998</v>
      </c>
      <c r="F28" s="40" t="s">
        <v>1998</v>
      </c>
      <c r="G28" s="40" t="s">
        <v>1998</v>
      </c>
      <c r="H28" s="40" t="s">
        <v>1999</v>
      </c>
      <c r="I28" s="40" t="s">
        <v>1999</v>
      </c>
      <c r="J28" s="40" t="s">
        <v>1999</v>
      </c>
      <c r="K28" s="40" t="s">
        <v>1998</v>
      </c>
      <c r="L28" s="40" t="s">
        <v>1998</v>
      </c>
      <c r="M28" s="40" t="s">
        <v>1998</v>
      </c>
      <c r="N28" s="40" t="s">
        <v>1998</v>
      </c>
      <c r="O28" s="40" t="s">
        <v>1998</v>
      </c>
      <c r="P28" s="40" t="s">
        <v>1998</v>
      </c>
      <c r="Q28" s="40" t="s">
        <v>1998</v>
      </c>
      <c r="R28" s="40" t="s">
        <v>1998</v>
      </c>
      <c r="S28" s="40" t="s">
        <v>1998</v>
      </c>
      <c r="T28" s="40" t="s">
        <v>1998</v>
      </c>
      <c r="U28" s="40" t="s">
        <v>1998</v>
      </c>
      <c r="V28" s="40" t="s">
        <v>1998</v>
      </c>
      <c r="W28" s="40" t="s">
        <v>1998</v>
      </c>
      <c r="X28" s="40" t="s">
        <v>1998</v>
      </c>
      <c r="Y28" s="40" t="s">
        <v>1998</v>
      </c>
      <c r="Z28" s="40" t="s">
        <v>1998</v>
      </c>
      <c r="AA28" s="40"/>
      <c r="AB28" s="40"/>
      <c r="AC28" s="40" t="s">
        <v>1998</v>
      </c>
      <c r="AD28" s="40" t="s">
        <v>1998</v>
      </c>
      <c r="AE28" s="40"/>
      <c r="AF28" s="40"/>
      <c r="AG28" s="40" t="s">
        <v>1998</v>
      </c>
      <c r="AH28" s="40" t="s">
        <v>1998</v>
      </c>
      <c r="AI28" s="40"/>
      <c r="AJ28" s="40"/>
      <c r="AK28" s="40"/>
      <c r="AL28" s="42">
        <v>8</v>
      </c>
      <c r="AM28" s="40"/>
      <c r="AN28" s="40"/>
      <c r="AO28" s="40" t="s">
        <v>1998</v>
      </c>
      <c r="AP28" s="40" t="s">
        <v>1998</v>
      </c>
      <c r="AQ28" s="40"/>
      <c r="AR28" s="40"/>
      <c r="AS28" s="40" t="s">
        <v>1998</v>
      </c>
      <c r="AT28" s="40" t="s">
        <v>1998</v>
      </c>
      <c r="AU28" s="40" t="s">
        <v>1998</v>
      </c>
      <c r="AV28" s="40" t="s">
        <v>1998</v>
      </c>
      <c r="AW28" s="40" t="s">
        <v>1998</v>
      </c>
      <c r="AX28" s="40" t="s">
        <v>1998</v>
      </c>
      <c r="AY28" s="40"/>
      <c r="AZ28" s="40"/>
      <c r="BA28" s="40"/>
      <c r="BB28" s="40"/>
      <c r="BC28" s="40" t="s">
        <v>1998</v>
      </c>
      <c r="BD28" s="40" t="s">
        <v>1998</v>
      </c>
      <c r="BE28" s="40" t="s">
        <v>1998</v>
      </c>
      <c r="BF28" s="40" t="s">
        <v>1998</v>
      </c>
      <c r="BG28" s="40"/>
      <c r="BH28" s="40"/>
      <c r="BI28" s="40" t="s">
        <v>1998</v>
      </c>
      <c r="BJ28" s="40" t="s">
        <v>1998</v>
      </c>
      <c r="BK28" s="40"/>
      <c r="BL28" s="40"/>
      <c r="BM28" s="40"/>
      <c r="BN28" s="40"/>
      <c r="BO28" s="40" t="s">
        <v>1998</v>
      </c>
      <c r="BP28" s="40" t="s">
        <v>1998</v>
      </c>
      <c r="BQ28" s="40" t="s">
        <v>1998</v>
      </c>
      <c r="BR28" s="40" t="s">
        <v>1998</v>
      </c>
      <c r="BS28" s="40" t="s">
        <v>1998</v>
      </c>
      <c r="BT28" s="40" t="s">
        <v>1998</v>
      </c>
      <c r="BU28" s="40" t="s">
        <v>1998</v>
      </c>
      <c r="BV28" s="40" t="s">
        <v>1998</v>
      </c>
      <c r="BW28" s="40" t="s">
        <v>1998</v>
      </c>
    </row>
    <row r="29" spans="1:75" ht="15" customHeight="1" x14ac:dyDescent="0.2">
      <c r="A29" s="40" t="s">
        <v>1998</v>
      </c>
      <c r="B29" s="40" t="s">
        <v>1998</v>
      </c>
      <c r="C29" s="40" t="s">
        <v>1998</v>
      </c>
      <c r="D29" s="40" t="s">
        <v>1998</v>
      </c>
      <c r="E29" s="40" t="s">
        <v>1998</v>
      </c>
      <c r="F29" s="40" t="s">
        <v>1999</v>
      </c>
      <c r="G29" s="40" t="s">
        <v>1999</v>
      </c>
      <c r="H29" s="40" t="s">
        <v>1999</v>
      </c>
      <c r="I29" s="40" t="s">
        <v>1998</v>
      </c>
      <c r="J29" s="40" t="s">
        <v>1998</v>
      </c>
      <c r="K29" s="40" t="s">
        <v>1998</v>
      </c>
      <c r="L29" s="40" t="s">
        <v>1998</v>
      </c>
      <c r="M29" s="40" t="s">
        <v>1998</v>
      </c>
      <c r="N29" s="40" t="s">
        <v>1998</v>
      </c>
      <c r="O29" s="40" t="s">
        <v>1998</v>
      </c>
      <c r="P29" s="40" t="s">
        <v>1998</v>
      </c>
      <c r="Q29" s="40" t="s">
        <v>1998</v>
      </c>
      <c r="R29" s="40" t="s">
        <v>1998</v>
      </c>
      <c r="S29" s="40" t="s">
        <v>1998</v>
      </c>
      <c r="T29" s="40" t="s">
        <v>1998</v>
      </c>
      <c r="U29" s="40" t="s">
        <v>1998</v>
      </c>
      <c r="V29" s="40" t="s">
        <v>1998</v>
      </c>
      <c r="W29" s="40" t="s">
        <v>1998</v>
      </c>
      <c r="X29" s="40" t="s">
        <v>1998</v>
      </c>
      <c r="Y29" s="40" t="s">
        <v>1998</v>
      </c>
      <c r="Z29" s="40" t="s">
        <v>1998</v>
      </c>
      <c r="AA29" s="40"/>
      <c r="AB29" s="40"/>
      <c r="AC29" s="40" t="s">
        <v>1998</v>
      </c>
      <c r="AD29" s="40" t="s">
        <v>1998</v>
      </c>
      <c r="AE29" s="40"/>
      <c r="AF29" s="40"/>
      <c r="AG29" s="40" t="s">
        <v>1998</v>
      </c>
      <c r="AH29" s="40" t="s">
        <v>1998</v>
      </c>
      <c r="AI29" s="40"/>
      <c r="AJ29" s="40"/>
      <c r="AK29" s="40"/>
      <c r="AL29" s="40"/>
      <c r="AM29" s="40"/>
      <c r="AN29" s="40"/>
      <c r="AO29" s="40" t="s">
        <v>1998</v>
      </c>
      <c r="AP29" s="40" t="s">
        <v>1998</v>
      </c>
      <c r="AQ29" s="40"/>
      <c r="AR29" s="40"/>
      <c r="AS29" s="40" t="s">
        <v>1998</v>
      </c>
      <c r="AT29" s="40" t="s">
        <v>1998</v>
      </c>
      <c r="AU29" s="40" t="s">
        <v>1998</v>
      </c>
      <c r="AV29" s="40" t="s">
        <v>1998</v>
      </c>
      <c r="AW29" s="40" t="s">
        <v>1998</v>
      </c>
      <c r="AX29" s="40" t="s">
        <v>1998</v>
      </c>
      <c r="AY29" s="40"/>
      <c r="AZ29" s="42">
        <v>11</v>
      </c>
      <c r="BA29" s="40"/>
      <c r="BB29" s="40"/>
      <c r="BC29" s="40" t="s">
        <v>1998</v>
      </c>
      <c r="BD29" s="40" t="s">
        <v>1998</v>
      </c>
      <c r="BE29" s="40" t="s">
        <v>1998</v>
      </c>
      <c r="BF29" s="40" t="s">
        <v>1998</v>
      </c>
      <c r="BG29" s="40"/>
      <c r="BH29" s="40"/>
      <c r="BI29" s="40" t="s">
        <v>1998</v>
      </c>
      <c r="BJ29" s="40" t="s">
        <v>1998</v>
      </c>
      <c r="BK29" s="40"/>
      <c r="BL29" s="42">
        <v>13</v>
      </c>
      <c r="BM29" s="40"/>
      <c r="BN29" s="40"/>
      <c r="BO29" s="40" t="s">
        <v>1998</v>
      </c>
      <c r="BP29" s="40" t="s">
        <v>1998</v>
      </c>
      <c r="BQ29" s="40" t="s">
        <v>1998</v>
      </c>
      <c r="BR29" s="40" t="s">
        <v>1998</v>
      </c>
      <c r="BS29" s="40" t="s">
        <v>1998</v>
      </c>
      <c r="BT29" s="40" t="s">
        <v>1998</v>
      </c>
      <c r="BU29" s="40" t="s">
        <v>1998</v>
      </c>
      <c r="BV29" s="40" t="s">
        <v>1998</v>
      </c>
      <c r="BW29" s="40" t="s">
        <v>1998</v>
      </c>
    </row>
    <row r="30" spans="1:75" ht="15" customHeight="1" x14ac:dyDescent="0.2">
      <c r="A30" s="40" t="s">
        <v>1998</v>
      </c>
      <c r="B30" s="40" t="s">
        <v>1998</v>
      </c>
      <c r="C30" s="40" t="s">
        <v>1998</v>
      </c>
      <c r="D30" s="40" t="s">
        <v>1998</v>
      </c>
      <c r="E30" s="40" t="s">
        <v>1999</v>
      </c>
      <c r="F30" s="40" t="s">
        <v>1999</v>
      </c>
      <c r="G30" s="40" t="s">
        <v>1998</v>
      </c>
      <c r="H30" s="40" t="s">
        <v>1998</v>
      </c>
      <c r="I30" s="40" t="s">
        <v>1998</v>
      </c>
      <c r="J30" s="40" t="s">
        <v>1998</v>
      </c>
      <c r="K30" s="40" t="s">
        <v>1998</v>
      </c>
      <c r="L30" s="40" t="s">
        <v>1998</v>
      </c>
      <c r="M30" s="40" t="s">
        <v>1998</v>
      </c>
      <c r="N30" s="40" t="s">
        <v>1998</v>
      </c>
      <c r="O30" s="40" t="s">
        <v>1998</v>
      </c>
      <c r="P30" s="40" t="s">
        <v>1998</v>
      </c>
      <c r="Q30" s="40" t="s">
        <v>1998</v>
      </c>
      <c r="R30" s="40" t="s">
        <v>1998</v>
      </c>
      <c r="S30" s="40" t="s">
        <v>1998</v>
      </c>
      <c r="T30" s="40" t="s">
        <v>1998</v>
      </c>
      <c r="U30" s="40" t="s">
        <v>1998</v>
      </c>
      <c r="V30" s="40" t="s">
        <v>1998</v>
      </c>
      <c r="W30" s="40" t="s">
        <v>1998</v>
      </c>
      <c r="X30" s="40" t="s">
        <v>1998</v>
      </c>
      <c r="Y30" s="40" t="s">
        <v>1998</v>
      </c>
      <c r="Z30" s="40" t="s">
        <v>1998</v>
      </c>
      <c r="AA30" s="40"/>
      <c r="AB30" s="40"/>
      <c r="AC30" s="40" t="s">
        <v>1998</v>
      </c>
      <c r="AD30" s="40" t="s">
        <v>1998</v>
      </c>
      <c r="AE30" s="40"/>
      <c r="AF30" s="40"/>
      <c r="AG30" s="40"/>
      <c r="AH30" s="40"/>
      <c r="AI30" s="40"/>
      <c r="AJ30" s="40"/>
      <c r="AK30" s="40" t="s">
        <v>1998</v>
      </c>
      <c r="AL30" s="40" t="s">
        <v>1998</v>
      </c>
      <c r="AM30" s="40" t="s">
        <v>1998</v>
      </c>
      <c r="AN30" s="40" t="s">
        <v>1998</v>
      </c>
      <c r="AO30" s="40" t="s">
        <v>1998</v>
      </c>
      <c r="AP30" s="40" t="s">
        <v>1998</v>
      </c>
      <c r="AQ30" s="40"/>
      <c r="AR30" s="40"/>
      <c r="AS30" s="40" t="s">
        <v>1998</v>
      </c>
      <c r="AT30" s="40" t="s">
        <v>1998</v>
      </c>
      <c r="AU30" s="40" t="s">
        <v>1998</v>
      </c>
      <c r="AV30" s="40" t="s">
        <v>1998</v>
      </c>
      <c r="AW30" s="40" t="s">
        <v>1998</v>
      </c>
      <c r="AX30" s="40" t="s">
        <v>1998</v>
      </c>
      <c r="AY30" s="40"/>
      <c r="AZ30" s="40"/>
      <c r="BA30" s="40"/>
      <c r="BB30" s="40"/>
      <c r="BC30" s="40" t="s">
        <v>1998</v>
      </c>
      <c r="BD30" s="40" t="s">
        <v>1998</v>
      </c>
      <c r="BE30" s="40" t="s">
        <v>1998</v>
      </c>
      <c r="BF30" s="40" t="s">
        <v>1998</v>
      </c>
      <c r="BG30" s="40"/>
      <c r="BH30" s="40"/>
      <c r="BI30" s="40"/>
      <c r="BJ30" s="40"/>
      <c r="BK30" s="40"/>
      <c r="BL30" s="40"/>
      <c r="BM30" s="40"/>
      <c r="BN30" s="40"/>
      <c r="BO30" s="40" t="s">
        <v>1998</v>
      </c>
      <c r="BP30" s="40" t="s">
        <v>1998</v>
      </c>
      <c r="BQ30" s="40" t="s">
        <v>1998</v>
      </c>
      <c r="BR30" s="40" t="s">
        <v>1998</v>
      </c>
      <c r="BS30" s="40" t="s">
        <v>1998</v>
      </c>
      <c r="BT30" s="40" t="s">
        <v>1998</v>
      </c>
      <c r="BU30" s="40" t="s">
        <v>1998</v>
      </c>
      <c r="BV30" s="40" t="s">
        <v>1998</v>
      </c>
      <c r="BW30" s="40" t="s">
        <v>1998</v>
      </c>
    </row>
    <row r="31" spans="1:75" ht="15" customHeight="1" x14ac:dyDescent="0.2">
      <c r="A31" s="40" t="s">
        <v>1998</v>
      </c>
      <c r="B31" s="40" t="s">
        <v>1998</v>
      </c>
      <c r="C31" s="40" t="s">
        <v>1999</v>
      </c>
      <c r="D31" s="40" t="s">
        <v>1999</v>
      </c>
      <c r="E31" s="40" t="s">
        <v>1999</v>
      </c>
      <c r="F31" s="40" t="s">
        <v>1998</v>
      </c>
      <c r="G31" s="40" t="s">
        <v>1998</v>
      </c>
      <c r="H31" s="40" t="s">
        <v>1998</v>
      </c>
      <c r="I31" s="40" t="s">
        <v>1998</v>
      </c>
      <c r="J31" s="40" t="s">
        <v>1998</v>
      </c>
      <c r="K31" s="40" t="s">
        <v>1998</v>
      </c>
      <c r="L31" s="40" t="s">
        <v>1998</v>
      </c>
      <c r="M31" s="40" t="s">
        <v>1998</v>
      </c>
      <c r="N31" s="40" t="s">
        <v>1998</v>
      </c>
      <c r="O31" s="40" t="s">
        <v>1998</v>
      </c>
      <c r="P31" s="40" t="s">
        <v>1998</v>
      </c>
      <c r="Q31" s="40" t="s">
        <v>1998</v>
      </c>
      <c r="R31" s="40" t="s">
        <v>1998</v>
      </c>
      <c r="S31" s="40" t="s">
        <v>1998</v>
      </c>
      <c r="T31" s="40" t="s">
        <v>1998</v>
      </c>
      <c r="U31" s="40" t="s">
        <v>1998</v>
      </c>
      <c r="V31" s="40" t="s">
        <v>1998</v>
      </c>
      <c r="W31" s="40" t="s">
        <v>1998</v>
      </c>
      <c r="X31" s="40" t="s">
        <v>1998</v>
      </c>
      <c r="Y31" s="40" t="s">
        <v>1998</v>
      </c>
      <c r="Z31" s="40" t="s">
        <v>1998</v>
      </c>
      <c r="AA31" s="40"/>
      <c r="AB31" s="40"/>
      <c r="AC31" s="40" t="s">
        <v>1998</v>
      </c>
      <c r="AD31" s="40" t="s">
        <v>1998</v>
      </c>
      <c r="AE31" s="40"/>
      <c r="AF31" s="40"/>
      <c r="AG31" s="40"/>
      <c r="AH31" s="40"/>
      <c r="AI31" s="40"/>
      <c r="AJ31" s="40"/>
      <c r="AK31" s="40" t="s">
        <v>1998</v>
      </c>
      <c r="AL31" s="40" t="s">
        <v>1998</v>
      </c>
      <c r="AM31" s="40" t="s">
        <v>1998</v>
      </c>
      <c r="AN31" s="40" t="s">
        <v>1998</v>
      </c>
      <c r="AO31" s="40" t="s">
        <v>1998</v>
      </c>
      <c r="AP31" s="40" t="s">
        <v>1998</v>
      </c>
      <c r="AQ31" s="40"/>
      <c r="AR31" s="40"/>
      <c r="AS31" s="40" t="s">
        <v>1998</v>
      </c>
      <c r="AT31" s="40" t="s">
        <v>1998</v>
      </c>
      <c r="AU31" s="40" t="s">
        <v>1998</v>
      </c>
      <c r="AV31" s="40" t="s">
        <v>1998</v>
      </c>
      <c r="AW31" s="40" t="s">
        <v>1998</v>
      </c>
      <c r="AX31" s="40" t="s">
        <v>1998</v>
      </c>
      <c r="AY31" s="40"/>
      <c r="AZ31" s="40"/>
      <c r="BA31" s="40"/>
      <c r="BB31" s="40"/>
      <c r="BC31" s="40" t="s">
        <v>1998</v>
      </c>
      <c r="BD31" s="40" t="s">
        <v>1998</v>
      </c>
      <c r="BE31" s="40" t="s">
        <v>1998</v>
      </c>
      <c r="BF31" s="40" t="s">
        <v>1998</v>
      </c>
      <c r="BG31" s="40"/>
      <c r="BH31" s="40"/>
      <c r="BI31" s="40"/>
      <c r="BJ31" s="40"/>
      <c r="BK31" s="40"/>
      <c r="BL31" s="40"/>
      <c r="BM31" s="40"/>
      <c r="BN31" s="40"/>
      <c r="BO31" s="40" t="s">
        <v>1998</v>
      </c>
      <c r="BP31" s="40" t="s">
        <v>1998</v>
      </c>
      <c r="BQ31" s="40" t="s">
        <v>1998</v>
      </c>
      <c r="BR31" s="40" t="s">
        <v>1998</v>
      </c>
      <c r="BS31" s="40" t="s">
        <v>1998</v>
      </c>
      <c r="BT31" s="40" t="s">
        <v>1998</v>
      </c>
      <c r="BU31" s="40" t="s">
        <v>1998</v>
      </c>
      <c r="BV31" s="40" t="s">
        <v>1998</v>
      </c>
      <c r="BW31" s="40" t="s">
        <v>1998</v>
      </c>
    </row>
    <row r="32" spans="1:75" ht="15" customHeight="1" x14ac:dyDescent="0.2">
      <c r="A32" s="40" t="s">
        <v>1999</v>
      </c>
      <c r="B32" s="40" t="s">
        <v>1999</v>
      </c>
      <c r="C32" s="40" t="s">
        <v>1999</v>
      </c>
      <c r="D32" s="40" t="s">
        <v>1998</v>
      </c>
      <c r="E32" s="40" t="s">
        <v>1998</v>
      </c>
      <c r="F32" s="40" t="s">
        <v>1998</v>
      </c>
      <c r="G32" s="40" t="s">
        <v>1998</v>
      </c>
      <c r="H32" s="40" t="s">
        <v>1998</v>
      </c>
      <c r="I32" s="40" t="s">
        <v>1998</v>
      </c>
      <c r="J32" s="40" t="s">
        <v>1998</v>
      </c>
      <c r="K32" s="40" t="s">
        <v>1998</v>
      </c>
      <c r="L32" s="40" t="s">
        <v>1998</v>
      </c>
      <c r="M32" s="40" t="s">
        <v>1998</v>
      </c>
      <c r="N32" s="40" t="s">
        <v>1998</v>
      </c>
      <c r="O32" s="40" t="s">
        <v>1998</v>
      </c>
      <c r="P32" s="40" t="s">
        <v>1998</v>
      </c>
      <c r="Q32" s="40" t="s">
        <v>1998</v>
      </c>
      <c r="R32" s="40" t="s">
        <v>1998</v>
      </c>
      <c r="S32" s="40" t="s">
        <v>1998</v>
      </c>
      <c r="T32" s="40" t="s">
        <v>1998</v>
      </c>
      <c r="U32" s="40" t="s">
        <v>1998</v>
      </c>
      <c r="V32" s="40" t="s">
        <v>1998</v>
      </c>
      <c r="W32" s="40" t="s">
        <v>1998</v>
      </c>
      <c r="X32" s="40" t="s">
        <v>1998</v>
      </c>
      <c r="Y32" s="40" t="s">
        <v>1998</v>
      </c>
      <c r="Z32" s="40" t="s">
        <v>1998</v>
      </c>
      <c r="AA32" s="40"/>
      <c r="AB32" s="40"/>
      <c r="AC32" s="40" t="s">
        <v>1998</v>
      </c>
      <c r="AD32" s="40" t="s">
        <v>1998</v>
      </c>
      <c r="AE32" s="40" t="s">
        <v>1998</v>
      </c>
      <c r="AF32" s="40" t="s">
        <v>1998</v>
      </c>
      <c r="AG32" s="40" t="s">
        <v>1998</v>
      </c>
      <c r="AH32" s="40" t="s">
        <v>1998</v>
      </c>
      <c r="AI32" s="40"/>
      <c r="AJ32" s="40"/>
      <c r="AK32" s="40"/>
      <c r="AL32" s="40"/>
      <c r="AM32" s="40" t="s">
        <v>1998</v>
      </c>
      <c r="AN32" s="40" t="s">
        <v>1998</v>
      </c>
      <c r="AO32" s="40"/>
      <c r="AP32" s="40"/>
      <c r="AQ32" s="40"/>
      <c r="AR32" s="40"/>
      <c r="AS32" s="40"/>
      <c r="AT32" s="40"/>
      <c r="AU32" s="40" t="s">
        <v>1998</v>
      </c>
      <c r="AV32" s="40" t="s">
        <v>1998</v>
      </c>
      <c r="AW32" s="40" t="s">
        <v>1998</v>
      </c>
      <c r="AX32" s="40" t="s">
        <v>1998</v>
      </c>
      <c r="AY32" s="40" t="s">
        <v>1998</v>
      </c>
      <c r="AZ32" s="40" t="s">
        <v>1998</v>
      </c>
      <c r="BA32" s="40" t="s">
        <v>1998</v>
      </c>
      <c r="BB32" s="40" t="s">
        <v>1998</v>
      </c>
      <c r="BC32" s="40" t="s">
        <v>1998</v>
      </c>
      <c r="BD32" s="40" t="s">
        <v>1998</v>
      </c>
      <c r="BE32" s="40" t="s">
        <v>1998</v>
      </c>
      <c r="BF32" s="40" t="s">
        <v>1998</v>
      </c>
      <c r="BG32" s="40"/>
      <c r="BH32" s="40"/>
      <c r="BI32" s="40" t="s">
        <v>1998</v>
      </c>
      <c r="BJ32" s="40" t="s">
        <v>1998</v>
      </c>
      <c r="BK32" s="40" t="s">
        <v>1998</v>
      </c>
      <c r="BL32" s="40" t="s">
        <v>1998</v>
      </c>
      <c r="BM32" s="40" t="s">
        <v>1998</v>
      </c>
      <c r="BN32" s="40" t="s">
        <v>1998</v>
      </c>
      <c r="BO32" s="40" t="s">
        <v>1998</v>
      </c>
      <c r="BP32" s="40" t="s">
        <v>1998</v>
      </c>
      <c r="BQ32" s="40" t="s">
        <v>1998</v>
      </c>
      <c r="BR32" s="40" t="s">
        <v>1998</v>
      </c>
      <c r="BS32" s="40" t="s">
        <v>1998</v>
      </c>
      <c r="BT32" s="40" t="s">
        <v>1998</v>
      </c>
      <c r="BU32" s="40" t="s">
        <v>1998</v>
      </c>
      <c r="BV32" s="40" t="s">
        <v>1998</v>
      </c>
      <c r="BW32" s="40" t="s">
        <v>1998</v>
      </c>
    </row>
    <row r="33" spans="1:75" ht="15" customHeight="1" x14ac:dyDescent="0.2">
      <c r="A33" s="40" t="s">
        <v>1999</v>
      </c>
      <c r="B33" s="40" t="s">
        <v>1998</v>
      </c>
      <c r="C33" s="40" t="s">
        <v>1998</v>
      </c>
      <c r="D33" s="40" t="s">
        <v>1998</v>
      </c>
      <c r="E33" s="40" t="s">
        <v>1998</v>
      </c>
      <c r="F33" s="40" t="s">
        <v>1998</v>
      </c>
      <c r="G33" s="40" t="s">
        <v>1998</v>
      </c>
      <c r="H33" s="40" t="s">
        <v>1998</v>
      </c>
      <c r="I33" s="40" t="s">
        <v>1998</v>
      </c>
      <c r="J33" s="40" t="s">
        <v>1998</v>
      </c>
      <c r="K33" s="40" t="s">
        <v>1998</v>
      </c>
      <c r="L33" s="40" t="s">
        <v>1998</v>
      </c>
      <c r="M33" s="40" t="s">
        <v>1998</v>
      </c>
      <c r="N33" s="40" t="s">
        <v>1998</v>
      </c>
      <c r="O33" s="40" t="s">
        <v>1998</v>
      </c>
      <c r="P33" s="40" t="s">
        <v>1998</v>
      </c>
      <c r="Q33" s="40" t="s">
        <v>1998</v>
      </c>
      <c r="R33" s="40" t="s">
        <v>1998</v>
      </c>
      <c r="S33" s="40" t="s">
        <v>1998</v>
      </c>
      <c r="T33" s="40" t="s">
        <v>1998</v>
      </c>
      <c r="U33" s="40" t="s">
        <v>1998</v>
      </c>
      <c r="V33" s="40" t="s">
        <v>1998</v>
      </c>
      <c r="W33" s="40" t="s">
        <v>1998</v>
      </c>
      <c r="X33" s="40" t="s">
        <v>1998</v>
      </c>
      <c r="Y33" s="40" t="s">
        <v>1998</v>
      </c>
      <c r="Z33" s="40" t="s">
        <v>1998</v>
      </c>
      <c r="AA33" s="40"/>
      <c r="AB33" s="40"/>
      <c r="AC33" s="40" t="s">
        <v>1998</v>
      </c>
      <c r="AD33" s="40" t="s">
        <v>1998</v>
      </c>
      <c r="AE33" s="40" t="s">
        <v>1998</v>
      </c>
      <c r="AF33" s="40" t="s">
        <v>1998</v>
      </c>
      <c r="AG33" s="40" t="s">
        <v>1998</v>
      </c>
      <c r="AH33" s="40" t="s">
        <v>1998</v>
      </c>
      <c r="AI33" s="40"/>
      <c r="AJ33" s="40"/>
      <c r="AK33" s="40"/>
      <c r="AL33" s="40"/>
      <c r="AM33" s="40" t="s">
        <v>1998</v>
      </c>
      <c r="AN33" s="40" t="s">
        <v>1998</v>
      </c>
      <c r="AO33" s="40"/>
      <c r="AP33" s="40"/>
      <c r="AQ33" s="40"/>
      <c r="AR33" s="42">
        <v>9</v>
      </c>
      <c r="AS33" s="40"/>
      <c r="AT33" s="40"/>
      <c r="AU33" s="40" t="s">
        <v>1998</v>
      </c>
      <c r="AV33" s="40" t="s">
        <v>1998</v>
      </c>
      <c r="AW33" s="40" t="s">
        <v>1998</v>
      </c>
      <c r="AX33" s="40" t="s">
        <v>1998</v>
      </c>
      <c r="AY33" s="40" t="s">
        <v>1998</v>
      </c>
      <c r="AZ33" s="40" t="s">
        <v>1998</v>
      </c>
      <c r="BA33" s="40" t="s">
        <v>1998</v>
      </c>
      <c r="BB33" s="40" t="s">
        <v>1998</v>
      </c>
      <c r="BC33" s="40" t="s">
        <v>1998</v>
      </c>
      <c r="BD33" s="40" t="s">
        <v>1998</v>
      </c>
      <c r="BE33" s="40" t="s">
        <v>1998</v>
      </c>
      <c r="BF33" s="40" t="s">
        <v>1998</v>
      </c>
      <c r="BG33" s="40"/>
      <c r="BH33" s="40"/>
      <c r="BI33" s="40" t="s">
        <v>1998</v>
      </c>
      <c r="BJ33" s="40" t="s">
        <v>1998</v>
      </c>
      <c r="BK33" s="40" t="s">
        <v>1998</v>
      </c>
      <c r="BL33" s="40" t="s">
        <v>1998</v>
      </c>
      <c r="BM33" s="40" t="s">
        <v>1998</v>
      </c>
      <c r="BN33" s="40" t="s">
        <v>1998</v>
      </c>
      <c r="BO33" s="40" t="s">
        <v>1998</v>
      </c>
      <c r="BP33" s="40" t="s">
        <v>1998</v>
      </c>
      <c r="BQ33" s="40" t="s">
        <v>1998</v>
      </c>
      <c r="BR33" s="40" t="s">
        <v>1998</v>
      </c>
      <c r="BS33" s="40" t="s">
        <v>1998</v>
      </c>
      <c r="BT33" s="40" t="s">
        <v>1998</v>
      </c>
      <c r="BU33" s="40" t="s">
        <v>1998</v>
      </c>
      <c r="BV33" s="40" t="s">
        <v>1998</v>
      </c>
      <c r="BW33" s="40" t="s">
        <v>1998</v>
      </c>
    </row>
    <row r="34" spans="1:75" ht="15" customHeight="1" x14ac:dyDescent="0.2">
      <c r="A34" s="40" t="s">
        <v>1998</v>
      </c>
      <c r="B34" s="40" t="s">
        <v>1998</v>
      </c>
      <c r="C34" s="40" t="s">
        <v>1998</v>
      </c>
      <c r="D34" s="40" t="s">
        <v>1998</v>
      </c>
      <c r="E34" s="40" t="s">
        <v>1998</v>
      </c>
      <c r="F34" s="40" t="s">
        <v>1998</v>
      </c>
      <c r="G34" s="40" t="s">
        <v>1998</v>
      </c>
      <c r="H34" s="40" t="s">
        <v>1998</v>
      </c>
      <c r="I34" s="40" t="s">
        <v>1998</v>
      </c>
      <c r="J34" s="40" t="s">
        <v>1998</v>
      </c>
      <c r="K34" s="40" t="s">
        <v>1998</v>
      </c>
      <c r="L34" s="40" t="s">
        <v>1998</v>
      </c>
      <c r="M34" s="40" t="s">
        <v>1998</v>
      </c>
      <c r="N34" s="40" t="s">
        <v>1998</v>
      </c>
      <c r="O34" s="40" t="s">
        <v>1998</v>
      </c>
      <c r="P34" s="40" t="s">
        <v>1998</v>
      </c>
      <c r="Q34" s="40" t="s">
        <v>1998</v>
      </c>
      <c r="R34" s="40" t="s">
        <v>1998</v>
      </c>
      <c r="S34" s="40" t="s">
        <v>1998</v>
      </c>
      <c r="T34" s="40" t="s">
        <v>1998</v>
      </c>
      <c r="U34" s="40" t="s">
        <v>1998</v>
      </c>
      <c r="V34" s="40" t="s">
        <v>1998</v>
      </c>
      <c r="W34" s="40"/>
      <c r="X34" s="40"/>
      <c r="Y34" s="40"/>
      <c r="Z34" s="40"/>
      <c r="AA34" s="40"/>
      <c r="AB34" s="40"/>
      <c r="AC34" s="40"/>
      <c r="AD34" s="40"/>
      <c r="AE34" s="40"/>
      <c r="AF34" s="40"/>
      <c r="AG34" s="40" t="s">
        <v>1998</v>
      </c>
      <c r="AH34" s="40" t="s">
        <v>1998</v>
      </c>
      <c r="AI34" s="40"/>
      <c r="AJ34" s="40"/>
      <c r="AK34" s="40"/>
      <c r="AL34" s="40"/>
      <c r="AM34" s="40" t="s">
        <v>1998</v>
      </c>
      <c r="AN34" s="40" t="s">
        <v>1998</v>
      </c>
      <c r="AO34" s="40"/>
      <c r="AP34" s="40"/>
      <c r="AQ34" s="40"/>
      <c r="AR34" s="40"/>
      <c r="AS34" s="40"/>
      <c r="AT34" s="40"/>
      <c r="AU34" s="40" t="s">
        <v>1998</v>
      </c>
      <c r="AV34" s="40" t="s">
        <v>1998</v>
      </c>
      <c r="AW34" s="40"/>
      <c r="AX34" s="40"/>
      <c r="AY34" s="40"/>
      <c r="AZ34" s="43"/>
      <c r="BA34" s="40"/>
      <c r="BB34" s="40"/>
      <c r="BC34" s="40"/>
      <c r="BD34" s="43"/>
      <c r="BE34" s="40"/>
      <c r="BF34" s="40"/>
      <c r="BG34" s="40"/>
      <c r="BH34" s="40"/>
      <c r="BI34" s="40"/>
      <c r="BJ34" s="40"/>
      <c r="BK34" s="40" t="s">
        <v>1998</v>
      </c>
      <c r="BL34" s="40" t="s">
        <v>1998</v>
      </c>
      <c r="BM34" s="40" t="s">
        <v>1998</v>
      </c>
      <c r="BN34" s="40" t="s">
        <v>1998</v>
      </c>
      <c r="BO34" s="40" t="s">
        <v>1998</v>
      </c>
      <c r="BP34" s="40" t="s">
        <v>1998</v>
      </c>
      <c r="BQ34" s="40" t="s">
        <v>1998</v>
      </c>
      <c r="BR34" s="40" t="s">
        <v>1998</v>
      </c>
      <c r="BS34" s="40" t="s">
        <v>1998</v>
      </c>
      <c r="BT34" s="40" t="s">
        <v>1998</v>
      </c>
      <c r="BU34" s="40" t="s">
        <v>1998</v>
      </c>
      <c r="BV34" s="40" t="s">
        <v>1998</v>
      </c>
      <c r="BW34" s="40" t="s">
        <v>1998</v>
      </c>
    </row>
    <row r="35" spans="1:75" ht="15" customHeight="1" x14ac:dyDescent="0.2">
      <c r="A35" s="40" t="s">
        <v>1998</v>
      </c>
      <c r="B35" s="40" t="s">
        <v>1998</v>
      </c>
      <c r="C35" s="40" t="s">
        <v>1998</v>
      </c>
      <c r="D35" s="40" t="s">
        <v>1998</v>
      </c>
      <c r="E35" s="40" t="s">
        <v>1998</v>
      </c>
      <c r="F35" s="40" t="s">
        <v>1998</v>
      </c>
      <c r="G35" s="40" t="s">
        <v>1998</v>
      </c>
      <c r="H35" s="40" t="s">
        <v>1998</v>
      </c>
      <c r="I35" s="40" t="s">
        <v>1998</v>
      </c>
      <c r="J35" s="40" t="s">
        <v>1998</v>
      </c>
      <c r="K35" s="40" t="s">
        <v>1998</v>
      </c>
      <c r="L35" s="40" t="s">
        <v>1998</v>
      </c>
      <c r="M35" s="40" t="s">
        <v>1998</v>
      </c>
      <c r="N35" s="40" t="s">
        <v>1998</v>
      </c>
      <c r="O35" s="40" t="s">
        <v>1998</v>
      </c>
      <c r="P35" s="40" t="s">
        <v>1998</v>
      </c>
      <c r="Q35" s="40" t="s">
        <v>1998</v>
      </c>
      <c r="R35" s="40" t="s">
        <v>1998</v>
      </c>
      <c r="S35" s="40" t="s">
        <v>1998</v>
      </c>
      <c r="T35" s="40" t="s">
        <v>1998</v>
      </c>
      <c r="U35" s="40" t="s">
        <v>1998</v>
      </c>
      <c r="V35" s="40" t="s">
        <v>1998</v>
      </c>
      <c r="W35" s="40"/>
      <c r="X35" s="40"/>
      <c r="Y35" s="40"/>
      <c r="Z35" s="40"/>
      <c r="AA35" s="40"/>
      <c r="AB35" s="40"/>
      <c r="AC35" s="40"/>
      <c r="AD35" s="40"/>
      <c r="AE35" s="40"/>
      <c r="AF35" s="40"/>
      <c r="AG35" s="40" t="s">
        <v>1998</v>
      </c>
      <c r="AH35" s="40" t="s">
        <v>1998</v>
      </c>
      <c r="AI35" s="40"/>
      <c r="AJ35" s="40"/>
      <c r="AK35" s="40"/>
      <c r="AL35" s="40"/>
      <c r="AM35" s="40" t="s">
        <v>1998</v>
      </c>
      <c r="AN35" s="40" t="s">
        <v>1998</v>
      </c>
      <c r="AO35" s="40"/>
      <c r="AP35" s="40"/>
      <c r="AQ35" s="40"/>
      <c r="AR35" s="40"/>
      <c r="AS35" s="40"/>
      <c r="AT35" s="40"/>
      <c r="AU35" s="40" t="s">
        <v>1998</v>
      </c>
      <c r="AV35" s="40" t="s">
        <v>1998</v>
      </c>
      <c r="AW35" s="40"/>
      <c r="AX35" s="45">
        <v>20</v>
      </c>
      <c r="AY35" s="40"/>
      <c r="AZ35" s="43"/>
      <c r="BA35" s="40"/>
      <c r="BB35" s="40"/>
      <c r="BC35" s="42">
        <v>19</v>
      </c>
      <c r="BD35" s="43"/>
      <c r="BE35" s="40"/>
      <c r="BF35" s="40"/>
      <c r="BG35" s="40"/>
      <c r="BH35" s="40"/>
      <c r="BI35" s="40"/>
      <c r="BJ35" s="40"/>
      <c r="BK35" s="40" t="s">
        <v>1998</v>
      </c>
      <c r="BL35" s="40" t="s">
        <v>1998</v>
      </c>
      <c r="BM35" s="40" t="s">
        <v>1998</v>
      </c>
      <c r="BN35" s="40" t="s">
        <v>1998</v>
      </c>
      <c r="BO35" s="40" t="s">
        <v>1998</v>
      </c>
      <c r="BP35" s="40" t="s">
        <v>1998</v>
      </c>
      <c r="BQ35" s="40" t="s">
        <v>1998</v>
      </c>
      <c r="BR35" s="40" t="s">
        <v>1998</v>
      </c>
      <c r="BS35" s="40" t="s">
        <v>1998</v>
      </c>
      <c r="BT35" s="40" t="s">
        <v>1998</v>
      </c>
      <c r="BU35" s="40" t="s">
        <v>1998</v>
      </c>
      <c r="BV35" s="40" t="s">
        <v>1998</v>
      </c>
      <c r="BW35" s="40" t="s">
        <v>1998</v>
      </c>
    </row>
    <row r="36" spans="1:75" ht="15" customHeight="1" x14ac:dyDescent="0.2">
      <c r="A36" s="40" t="s">
        <v>1998</v>
      </c>
      <c r="B36" s="40" t="s">
        <v>1998</v>
      </c>
      <c r="C36" s="40" t="s">
        <v>1998</v>
      </c>
      <c r="D36" s="40" t="s">
        <v>1998</v>
      </c>
      <c r="E36" s="40" t="s">
        <v>1998</v>
      </c>
      <c r="F36" s="40" t="s">
        <v>1998</v>
      </c>
      <c r="G36" s="40" t="s">
        <v>1998</v>
      </c>
      <c r="H36" s="40" t="s">
        <v>1998</v>
      </c>
      <c r="I36" s="40" t="s">
        <v>1998</v>
      </c>
      <c r="J36" s="40" t="s">
        <v>1998</v>
      </c>
      <c r="K36" s="40" t="s">
        <v>1998</v>
      </c>
      <c r="L36" s="40" t="s">
        <v>1998</v>
      </c>
      <c r="M36" s="40" t="s">
        <v>1998</v>
      </c>
      <c r="N36" s="40" t="s">
        <v>1998</v>
      </c>
      <c r="O36" s="40" t="s">
        <v>1998</v>
      </c>
      <c r="P36" s="40" t="s">
        <v>1998</v>
      </c>
      <c r="Q36" s="40" t="s">
        <v>1998</v>
      </c>
      <c r="R36" s="40" t="s">
        <v>1998</v>
      </c>
      <c r="S36" s="40" t="s">
        <v>1998</v>
      </c>
      <c r="T36" s="40" t="s">
        <v>1998</v>
      </c>
      <c r="U36" s="40" t="s">
        <v>1998</v>
      </c>
      <c r="V36" s="40" t="s">
        <v>1998</v>
      </c>
      <c r="W36" s="40"/>
      <c r="X36" s="40"/>
      <c r="Y36" s="40"/>
      <c r="Z36" s="40"/>
      <c r="AA36" s="40"/>
      <c r="AB36" s="40"/>
      <c r="AC36" s="40"/>
      <c r="AD36" s="40"/>
      <c r="AE36" s="40"/>
      <c r="AF36" s="40"/>
      <c r="AG36" s="40" t="s">
        <v>1998</v>
      </c>
      <c r="AH36" s="40" t="s">
        <v>1998</v>
      </c>
      <c r="AI36" s="40"/>
      <c r="AJ36" s="40"/>
      <c r="AK36" s="40"/>
      <c r="AL36" s="43"/>
      <c r="AM36" s="40"/>
      <c r="AN36" s="40"/>
      <c r="AO36" s="40"/>
      <c r="AP36" s="40"/>
      <c r="AQ36" s="40" t="s">
        <v>1998</v>
      </c>
      <c r="AR36" s="40" t="s">
        <v>1998</v>
      </c>
      <c r="AS36" s="40" t="s">
        <v>1998</v>
      </c>
      <c r="AT36" s="40" t="s">
        <v>1998</v>
      </c>
      <c r="AU36" s="40" t="s">
        <v>1998</v>
      </c>
      <c r="AV36" s="40" t="s">
        <v>1998</v>
      </c>
      <c r="AW36" s="40"/>
      <c r="AX36" s="40"/>
      <c r="AY36" s="40"/>
      <c r="AZ36" s="43"/>
      <c r="BA36" s="40"/>
      <c r="BB36" s="40"/>
      <c r="BC36" s="40"/>
      <c r="BD36" s="43"/>
      <c r="BE36" s="40"/>
      <c r="BF36" s="40"/>
      <c r="BG36" s="40"/>
      <c r="BH36" s="40"/>
      <c r="BI36" s="40"/>
      <c r="BJ36" s="40"/>
      <c r="BK36" s="40" t="s">
        <v>1998</v>
      </c>
      <c r="BL36" s="40" t="s">
        <v>1998</v>
      </c>
      <c r="BM36" s="40" t="s">
        <v>1998</v>
      </c>
      <c r="BN36" s="40" t="s">
        <v>1998</v>
      </c>
      <c r="BO36" s="40" t="s">
        <v>1998</v>
      </c>
      <c r="BP36" s="40" t="s">
        <v>1998</v>
      </c>
      <c r="BQ36" s="40" t="s">
        <v>1998</v>
      </c>
      <c r="BR36" s="40" t="s">
        <v>1998</v>
      </c>
      <c r="BS36" s="40" t="s">
        <v>1998</v>
      </c>
      <c r="BT36" s="40" t="s">
        <v>1998</v>
      </c>
      <c r="BU36" s="40" t="s">
        <v>1998</v>
      </c>
      <c r="BV36" s="40" t="s">
        <v>1998</v>
      </c>
      <c r="BW36" s="40" t="s">
        <v>1998</v>
      </c>
    </row>
    <row r="37" spans="1:75" ht="15" customHeight="1" thickBot="1" x14ac:dyDescent="0.25">
      <c r="A37" s="40" t="s">
        <v>1998</v>
      </c>
      <c r="B37" s="40" t="s">
        <v>1998</v>
      </c>
      <c r="C37" s="40" t="s">
        <v>1998</v>
      </c>
      <c r="D37" s="40" t="s">
        <v>1998</v>
      </c>
      <c r="E37" s="40" t="s">
        <v>1998</v>
      </c>
      <c r="F37" s="40" t="s">
        <v>1998</v>
      </c>
      <c r="G37" s="40" t="s">
        <v>1998</v>
      </c>
      <c r="H37" s="40" t="s">
        <v>1998</v>
      </c>
      <c r="I37" s="40" t="s">
        <v>1998</v>
      </c>
      <c r="J37" s="40" t="s">
        <v>1998</v>
      </c>
      <c r="K37" s="40" t="s">
        <v>1998</v>
      </c>
      <c r="L37" s="40" t="s">
        <v>1998</v>
      </c>
      <c r="M37" s="40" t="s">
        <v>1998</v>
      </c>
      <c r="N37" s="40" t="s">
        <v>1998</v>
      </c>
      <c r="O37" s="40" t="s">
        <v>1998</v>
      </c>
      <c r="P37" s="40" t="s">
        <v>1998</v>
      </c>
      <c r="Q37" s="40" t="s">
        <v>1998</v>
      </c>
      <c r="R37" s="40" t="s">
        <v>1998</v>
      </c>
      <c r="S37" s="40" t="s">
        <v>1998</v>
      </c>
      <c r="T37" s="40" t="s">
        <v>1998</v>
      </c>
      <c r="U37" s="40" t="s">
        <v>1998</v>
      </c>
      <c r="V37" s="40" t="s">
        <v>1998</v>
      </c>
      <c r="W37" s="40"/>
      <c r="X37" s="40"/>
      <c r="Y37" s="40"/>
      <c r="Z37" s="40"/>
      <c r="AA37" s="40"/>
      <c r="AB37" s="40"/>
      <c r="AC37" s="40"/>
      <c r="AD37" s="40"/>
      <c r="AE37" s="40"/>
      <c r="AF37" s="40"/>
      <c r="AG37" s="40" t="s">
        <v>1998</v>
      </c>
      <c r="AH37" s="40" t="s">
        <v>1998</v>
      </c>
      <c r="AI37" s="40"/>
      <c r="AJ37" s="40"/>
      <c r="AK37" s="40"/>
      <c r="AL37" s="43"/>
      <c r="AM37" s="40"/>
      <c r="AN37" s="40"/>
      <c r="AO37" s="40"/>
      <c r="AP37" s="40"/>
      <c r="AQ37" s="40" t="s">
        <v>1998</v>
      </c>
      <c r="AR37" s="40" t="s">
        <v>1998</v>
      </c>
      <c r="AS37" s="40" t="s">
        <v>1998</v>
      </c>
      <c r="AT37" s="40" t="s">
        <v>1998</v>
      </c>
      <c r="AU37" s="40" t="s">
        <v>1998</v>
      </c>
      <c r="AV37" s="40" t="s">
        <v>1998</v>
      </c>
      <c r="AW37" s="40"/>
      <c r="AX37" s="40"/>
      <c r="AY37" s="40"/>
      <c r="AZ37" s="46"/>
      <c r="BA37" s="40"/>
      <c r="BB37" s="40"/>
      <c r="BC37" s="40"/>
      <c r="BD37" s="43"/>
      <c r="BE37" s="40"/>
      <c r="BF37" s="40"/>
      <c r="BG37" s="40"/>
      <c r="BH37" s="40"/>
      <c r="BI37" s="40"/>
      <c r="BJ37" s="40"/>
      <c r="BK37" s="40" t="s">
        <v>1998</v>
      </c>
      <c r="BL37" s="40" t="s">
        <v>1998</v>
      </c>
      <c r="BM37" s="40" t="s">
        <v>1998</v>
      </c>
      <c r="BN37" s="40" t="s">
        <v>1998</v>
      </c>
      <c r="BO37" s="40" t="s">
        <v>1998</v>
      </c>
      <c r="BP37" s="40" t="s">
        <v>1998</v>
      </c>
      <c r="BQ37" s="40" t="s">
        <v>1998</v>
      </c>
      <c r="BR37" s="40" t="s">
        <v>1998</v>
      </c>
      <c r="BS37" s="40" t="s">
        <v>1998</v>
      </c>
      <c r="BT37" s="40" t="s">
        <v>1998</v>
      </c>
      <c r="BU37" s="40" t="s">
        <v>1998</v>
      </c>
      <c r="BV37" s="40" t="s">
        <v>1998</v>
      </c>
      <c r="BW37" s="40" t="s">
        <v>1998</v>
      </c>
    </row>
    <row r="38" spans="1:75" ht="15" customHeight="1" thickTop="1" x14ac:dyDescent="0.2">
      <c r="A38" s="40" t="s">
        <v>1998</v>
      </c>
      <c r="B38" s="40" t="s">
        <v>1998</v>
      </c>
      <c r="C38" s="40" t="s">
        <v>1998</v>
      </c>
      <c r="D38" s="40" t="s">
        <v>1998</v>
      </c>
      <c r="E38" s="40" t="s">
        <v>1998</v>
      </c>
      <c r="F38" s="40" t="s">
        <v>1998</v>
      </c>
      <c r="G38" s="40" t="s">
        <v>1998</v>
      </c>
      <c r="H38" s="40" t="s">
        <v>1998</v>
      </c>
      <c r="I38" s="40" t="s">
        <v>1998</v>
      </c>
      <c r="J38" s="40" t="s">
        <v>1998</v>
      </c>
      <c r="K38" s="40" t="s">
        <v>1998</v>
      </c>
      <c r="L38" s="40" t="s">
        <v>1998</v>
      </c>
      <c r="M38" s="40"/>
      <c r="N38" s="40"/>
      <c r="O38" s="40" t="s">
        <v>1998</v>
      </c>
      <c r="P38" s="40" t="s">
        <v>1998</v>
      </c>
      <c r="Q38" s="40" t="s">
        <v>1998</v>
      </c>
      <c r="R38" s="40" t="s">
        <v>1998</v>
      </c>
      <c r="S38" s="40" t="s">
        <v>1998</v>
      </c>
      <c r="T38" s="40" t="s">
        <v>1998</v>
      </c>
      <c r="U38" s="40" t="s">
        <v>1998</v>
      </c>
      <c r="V38" s="40" t="s">
        <v>1998</v>
      </c>
      <c r="W38" s="40"/>
      <c r="X38" s="40"/>
      <c r="Y38" s="40"/>
      <c r="Z38" s="40"/>
      <c r="AA38" s="42">
        <v>3</v>
      </c>
      <c r="AB38" s="40"/>
      <c r="AC38" s="40"/>
      <c r="AD38" s="40"/>
      <c r="AE38" s="40"/>
      <c r="AF38" s="40"/>
      <c r="AG38" s="40" t="s">
        <v>1998</v>
      </c>
      <c r="AH38" s="40" t="s">
        <v>1998</v>
      </c>
      <c r="AI38" s="40"/>
      <c r="AJ38" s="40"/>
      <c r="AK38" s="40"/>
      <c r="AL38" s="40"/>
      <c r="AM38" s="40"/>
      <c r="AN38" s="40"/>
      <c r="AO38" s="45">
        <v>23</v>
      </c>
      <c r="AP38" s="40"/>
      <c r="AQ38" s="40" t="s">
        <v>1998</v>
      </c>
      <c r="AR38" s="40" t="s">
        <v>1998</v>
      </c>
      <c r="AS38" s="40"/>
      <c r="AT38" s="40"/>
      <c r="AU38" s="40"/>
      <c r="AV38" s="40"/>
      <c r="AW38" s="47"/>
      <c r="AX38" s="48"/>
      <c r="AY38" s="49"/>
      <c r="AZ38" s="47"/>
      <c r="BA38" s="47"/>
      <c r="BB38" s="47"/>
      <c r="BC38" s="40" t="s">
        <v>1998</v>
      </c>
      <c r="BD38" s="40" t="s">
        <v>1998</v>
      </c>
      <c r="BE38" s="40"/>
      <c r="BF38" s="40"/>
      <c r="BG38" s="40"/>
      <c r="BH38" s="40"/>
      <c r="BI38" s="40"/>
      <c r="BJ38" s="40"/>
      <c r="BK38" s="40" t="s">
        <v>1998</v>
      </c>
      <c r="BL38" s="40" t="s">
        <v>1998</v>
      </c>
      <c r="BM38" s="40" t="s">
        <v>1998</v>
      </c>
      <c r="BN38" s="40" t="s">
        <v>1998</v>
      </c>
      <c r="BO38" s="40" t="s">
        <v>1998</v>
      </c>
      <c r="BP38" s="40" t="s">
        <v>1998</v>
      </c>
      <c r="BQ38" s="40" t="s">
        <v>1998</v>
      </c>
      <c r="BR38" s="40" t="s">
        <v>1998</v>
      </c>
      <c r="BS38" s="40" t="s">
        <v>1998</v>
      </c>
      <c r="BT38" s="40" t="s">
        <v>1998</v>
      </c>
      <c r="BU38" s="40" t="s">
        <v>1998</v>
      </c>
      <c r="BV38" s="40" t="s">
        <v>1998</v>
      </c>
      <c r="BW38" s="40" t="s">
        <v>1998</v>
      </c>
    </row>
    <row r="39" spans="1:75" ht="15" customHeight="1" x14ac:dyDescent="0.2">
      <c r="A39" s="40" t="s">
        <v>1998</v>
      </c>
      <c r="B39" s="40" t="s">
        <v>1998</v>
      </c>
      <c r="C39" s="40" t="s">
        <v>1998</v>
      </c>
      <c r="D39" s="40" t="s">
        <v>1998</v>
      </c>
      <c r="E39" s="40" t="s">
        <v>1998</v>
      </c>
      <c r="F39" s="40" t="s">
        <v>1998</v>
      </c>
      <c r="G39" s="40" t="s">
        <v>1998</v>
      </c>
      <c r="H39" s="40" t="s">
        <v>1998</v>
      </c>
      <c r="I39" s="40" t="s">
        <v>1998</v>
      </c>
      <c r="J39" s="40" t="s">
        <v>1998</v>
      </c>
      <c r="K39" s="40" t="s">
        <v>1998</v>
      </c>
      <c r="L39" s="40" t="s">
        <v>1998</v>
      </c>
      <c r="M39" s="40"/>
      <c r="N39" s="40"/>
      <c r="O39" s="40" t="s">
        <v>1998</v>
      </c>
      <c r="P39" s="40" t="s">
        <v>1998</v>
      </c>
      <c r="Q39" s="40" t="s">
        <v>1998</v>
      </c>
      <c r="R39" s="40" t="s">
        <v>1998</v>
      </c>
      <c r="S39" s="40" t="s">
        <v>1998</v>
      </c>
      <c r="T39" s="40" t="s">
        <v>1998</v>
      </c>
      <c r="U39" s="40" t="s">
        <v>1998</v>
      </c>
      <c r="V39" s="40" t="s">
        <v>1998</v>
      </c>
      <c r="W39" s="40"/>
      <c r="X39" s="40"/>
      <c r="Y39" s="40"/>
      <c r="Z39" s="40"/>
      <c r="AA39" s="40"/>
      <c r="AB39" s="40"/>
      <c r="AC39" s="40"/>
      <c r="AD39" s="40"/>
      <c r="AE39" s="40"/>
      <c r="AF39" s="40"/>
      <c r="AG39" s="40" t="s">
        <v>1998</v>
      </c>
      <c r="AH39" s="40" t="s">
        <v>1998</v>
      </c>
      <c r="AI39" s="40"/>
      <c r="AJ39" s="40"/>
      <c r="AK39" s="40"/>
      <c r="AL39" s="40"/>
      <c r="AM39" s="40"/>
      <c r="AN39" s="40"/>
      <c r="AO39" s="40"/>
      <c r="AP39" s="40"/>
      <c r="AQ39" s="40" t="s">
        <v>1998</v>
      </c>
      <c r="AR39" s="40" t="s">
        <v>1998</v>
      </c>
      <c r="AS39" s="40"/>
      <c r="AT39" s="40"/>
      <c r="AU39" s="40"/>
      <c r="AV39" s="40"/>
      <c r="AW39" s="40"/>
      <c r="AX39" s="43"/>
      <c r="AY39" s="40"/>
      <c r="AZ39" s="40"/>
      <c r="BA39" s="40"/>
      <c r="BB39" s="40"/>
      <c r="BC39" s="40" t="s">
        <v>1998</v>
      </c>
      <c r="BD39" s="40" t="s">
        <v>1998</v>
      </c>
      <c r="BE39" s="40"/>
      <c r="BF39" s="40"/>
      <c r="BG39" s="40"/>
      <c r="BH39" s="40"/>
      <c r="BI39" s="40"/>
      <c r="BJ39" s="40"/>
      <c r="BK39" s="40" t="s">
        <v>1998</v>
      </c>
      <c r="BL39" s="40" t="s">
        <v>1998</v>
      </c>
      <c r="BM39" s="40" t="s">
        <v>1998</v>
      </c>
      <c r="BN39" s="40" t="s">
        <v>1998</v>
      </c>
      <c r="BO39" s="40" t="s">
        <v>1998</v>
      </c>
      <c r="BP39" s="40" t="s">
        <v>1998</v>
      </c>
      <c r="BQ39" s="40" t="s">
        <v>1998</v>
      </c>
      <c r="BR39" s="40" t="s">
        <v>1998</v>
      </c>
      <c r="BS39" s="40" t="s">
        <v>1998</v>
      </c>
      <c r="BT39" s="40" t="s">
        <v>1998</v>
      </c>
      <c r="BU39" s="40" t="s">
        <v>1998</v>
      </c>
      <c r="BV39" s="40" t="s">
        <v>1998</v>
      </c>
      <c r="BW39" s="40" t="s">
        <v>1998</v>
      </c>
    </row>
    <row r="40" spans="1:75" ht="15" customHeight="1" x14ac:dyDescent="0.2">
      <c r="A40" s="40" t="s">
        <v>1998</v>
      </c>
      <c r="B40" s="40" t="s">
        <v>1998</v>
      </c>
      <c r="C40" s="40" t="s">
        <v>1998</v>
      </c>
      <c r="D40" s="40" t="s">
        <v>1998</v>
      </c>
      <c r="E40" s="40" t="s">
        <v>1998</v>
      </c>
      <c r="F40" s="40" t="s">
        <v>1998</v>
      </c>
      <c r="G40" s="40" t="s">
        <v>1998</v>
      </c>
      <c r="H40" s="40" t="s">
        <v>1998</v>
      </c>
      <c r="I40" s="40" t="s">
        <v>1998</v>
      </c>
      <c r="J40" s="40" t="s">
        <v>1998</v>
      </c>
      <c r="K40" s="40" t="s">
        <v>1998</v>
      </c>
      <c r="L40" s="40" t="s">
        <v>1998</v>
      </c>
      <c r="M40" s="45">
        <v>30</v>
      </c>
      <c r="N40" s="40"/>
      <c r="O40" s="40" t="s">
        <v>1998</v>
      </c>
      <c r="P40" s="40" t="s">
        <v>1998</v>
      </c>
      <c r="Q40" s="40" t="s">
        <v>1998</v>
      </c>
      <c r="R40" s="40" t="s">
        <v>1998</v>
      </c>
      <c r="S40" s="40" t="s">
        <v>1998</v>
      </c>
      <c r="T40" s="40" t="s">
        <v>1998</v>
      </c>
      <c r="U40" s="40" t="s">
        <v>1998</v>
      </c>
      <c r="V40" s="40" t="s">
        <v>1998</v>
      </c>
      <c r="W40" s="40"/>
      <c r="X40" s="40"/>
      <c r="Y40" s="40"/>
      <c r="Z40" s="40"/>
      <c r="AA40" s="40"/>
      <c r="AB40" s="40"/>
      <c r="AC40" s="40"/>
      <c r="AD40" s="40"/>
      <c r="AE40" s="40"/>
      <c r="AF40" s="40"/>
      <c r="AG40" s="40" t="s">
        <v>1998</v>
      </c>
      <c r="AH40" s="40" t="s">
        <v>1998</v>
      </c>
      <c r="AI40" s="40"/>
      <c r="AJ40" s="40"/>
      <c r="AK40" s="40"/>
      <c r="AL40" s="40"/>
      <c r="AM40" s="40" t="s">
        <v>1998</v>
      </c>
      <c r="AN40" s="40" t="s">
        <v>1998</v>
      </c>
      <c r="AO40" s="40" t="s">
        <v>1998</v>
      </c>
      <c r="AP40" s="40" t="s">
        <v>1998</v>
      </c>
      <c r="AQ40" s="40" t="s">
        <v>1998</v>
      </c>
      <c r="AR40" s="40" t="s">
        <v>1998</v>
      </c>
      <c r="AS40" s="40"/>
      <c r="AT40" s="40"/>
      <c r="AU40" s="40"/>
      <c r="AV40" s="40"/>
      <c r="AW40" s="42">
        <v>21</v>
      </c>
      <c r="AX40" s="40"/>
      <c r="AY40" s="40"/>
      <c r="AZ40" s="40"/>
      <c r="BA40" s="40"/>
      <c r="BB40" s="40"/>
      <c r="BC40" s="40" t="s">
        <v>1998</v>
      </c>
      <c r="BD40" s="40" t="s">
        <v>1998</v>
      </c>
      <c r="BE40" s="40"/>
      <c r="BF40" s="40"/>
      <c r="BG40" s="42">
        <v>14</v>
      </c>
      <c r="BH40" s="40"/>
      <c r="BI40" s="40"/>
      <c r="BJ40" s="40"/>
      <c r="BK40" s="40" t="s">
        <v>1998</v>
      </c>
      <c r="BL40" s="40" t="s">
        <v>1998</v>
      </c>
      <c r="BM40" s="40" t="s">
        <v>1998</v>
      </c>
      <c r="BN40" s="40" t="s">
        <v>1998</v>
      </c>
      <c r="BO40" s="40" t="s">
        <v>1998</v>
      </c>
      <c r="BP40" s="40" t="s">
        <v>1998</v>
      </c>
      <c r="BQ40" s="40" t="s">
        <v>1998</v>
      </c>
      <c r="BR40" s="40" t="s">
        <v>1998</v>
      </c>
      <c r="BS40" s="40" t="s">
        <v>1998</v>
      </c>
      <c r="BT40" s="40" t="s">
        <v>1998</v>
      </c>
      <c r="BU40" s="40" t="s">
        <v>1998</v>
      </c>
      <c r="BV40" s="40" t="s">
        <v>1998</v>
      </c>
      <c r="BW40" s="40" t="s">
        <v>1998</v>
      </c>
    </row>
    <row r="41" spans="1:75" ht="15" customHeight="1" x14ac:dyDescent="0.2">
      <c r="A41" s="40" t="s">
        <v>1998</v>
      </c>
      <c r="B41" s="40" t="s">
        <v>1998</v>
      </c>
      <c r="C41" s="40" t="s">
        <v>1998</v>
      </c>
      <c r="D41" s="40" t="s">
        <v>1998</v>
      </c>
      <c r="E41" s="40" t="s">
        <v>1998</v>
      </c>
      <c r="F41" s="40" t="s">
        <v>1998</v>
      </c>
      <c r="G41" s="40" t="s">
        <v>1998</v>
      </c>
      <c r="H41" s="40" t="s">
        <v>1998</v>
      </c>
      <c r="I41" s="40" t="s">
        <v>1998</v>
      </c>
      <c r="J41" s="40" t="s">
        <v>1998</v>
      </c>
      <c r="K41" s="40" t="s">
        <v>1998</v>
      </c>
      <c r="L41" s="40" t="s">
        <v>1998</v>
      </c>
      <c r="M41" s="40"/>
      <c r="N41" s="40"/>
      <c r="O41" s="40" t="s">
        <v>1998</v>
      </c>
      <c r="P41" s="40" t="s">
        <v>1998</v>
      </c>
      <c r="Q41" s="40" t="s">
        <v>1998</v>
      </c>
      <c r="R41" s="40" t="s">
        <v>1998</v>
      </c>
      <c r="S41" s="40" t="s">
        <v>1998</v>
      </c>
      <c r="T41" s="40" t="s">
        <v>1998</v>
      </c>
      <c r="U41" s="40" t="s">
        <v>1998</v>
      </c>
      <c r="V41" s="40" t="s">
        <v>1998</v>
      </c>
      <c r="W41" s="40"/>
      <c r="X41" s="40"/>
      <c r="Y41" s="40"/>
      <c r="Z41" s="40"/>
      <c r="AA41" s="40"/>
      <c r="AB41" s="40"/>
      <c r="AC41" s="40"/>
      <c r="AD41" s="40"/>
      <c r="AE41" s="40"/>
      <c r="AF41" s="40"/>
      <c r="AG41" s="40" t="s">
        <v>1998</v>
      </c>
      <c r="AH41" s="40" t="s">
        <v>1998</v>
      </c>
      <c r="AI41" s="40"/>
      <c r="AJ41" s="40"/>
      <c r="AK41" s="40"/>
      <c r="AL41" s="40"/>
      <c r="AM41" s="40" t="s">
        <v>1998</v>
      </c>
      <c r="AN41" s="40" t="s">
        <v>1998</v>
      </c>
      <c r="AO41" s="40" t="s">
        <v>1998</v>
      </c>
      <c r="AP41" s="40" t="s">
        <v>1998</v>
      </c>
      <c r="AQ41" s="40" t="s">
        <v>1998</v>
      </c>
      <c r="AR41" s="40" t="s">
        <v>1998</v>
      </c>
      <c r="AS41" s="40"/>
      <c r="AT41" s="40"/>
      <c r="AU41" s="40"/>
      <c r="AV41" s="40"/>
      <c r="AW41" s="40"/>
      <c r="AX41" s="40"/>
      <c r="AY41" s="40"/>
      <c r="AZ41" s="40"/>
      <c r="BA41" s="40"/>
      <c r="BB41" s="40"/>
      <c r="BC41" s="40" t="s">
        <v>1998</v>
      </c>
      <c r="BD41" s="40" t="s">
        <v>1998</v>
      </c>
      <c r="BE41" s="40"/>
      <c r="BF41" s="40"/>
      <c r="BG41" s="40"/>
      <c r="BH41" s="40"/>
      <c r="BI41" s="40"/>
      <c r="BJ41" s="40"/>
      <c r="BK41" s="40" t="s">
        <v>1998</v>
      </c>
      <c r="BL41" s="40" t="s">
        <v>1998</v>
      </c>
      <c r="BM41" s="40" t="s">
        <v>1998</v>
      </c>
      <c r="BN41" s="40" t="s">
        <v>1998</v>
      </c>
      <c r="BO41" s="40" t="s">
        <v>1998</v>
      </c>
      <c r="BP41" s="40" t="s">
        <v>1998</v>
      </c>
      <c r="BQ41" s="40" t="s">
        <v>1998</v>
      </c>
      <c r="BR41" s="40" t="s">
        <v>1998</v>
      </c>
      <c r="BS41" s="40" t="s">
        <v>1998</v>
      </c>
      <c r="BT41" s="40" t="s">
        <v>1998</v>
      </c>
      <c r="BU41" s="40" t="s">
        <v>1998</v>
      </c>
      <c r="BV41" s="40" t="s">
        <v>1998</v>
      </c>
      <c r="BW41" s="40" t="s">
        <v>1998</v>
      </c>
    </row>
    <row r="42" spans="1:75" ht="15" customHeight="1" x14ac:dyDescent="0.2">
      <c r="A42" s="40" t="s">
        <v>1998</v>
      </c>
      <c r="B42" s="40" t="s">
        <v>1998</v>
      </c>
      <c r="C42" s="40" t="s">
        <v>1998</v>
      </c>
      <c r="D42" s="40" t="s">
        <v>1998</v>
      </c>
      <c r="E42" s="40" t="s">
        <v>1998</v>
      </c>
      <c r="F42" s="40" t="s">
        <v>1998</v>
      </c>
      <c r="G42" s="40" t="s">
        <v>1998</v>
      </c>
      <c r="H42" s="40" t="s">
        <v>1998</v>
      </c>
      <c r="I42" s="40" t="s">
        <v>1998</v>
      </c>
      <c r="J42" s="40" t="s">
        <v>1998</v>
      </c>
      <c r="K42" s="40" t="s">
        <v>1998</v>
      </c>
      <c r="L42" s="40" t="s">
        <v>1998</v>
      </c>
      <c r="M42" s="40"/>
      <c r="N42" s="40"/>
      <c r="O42" s="40" t="s">
        <v>1998</v>
      </c>
      <c r="P42" s="40" t="s">
        <v>1998</v>
      </c>
      <c r="Q42" s="40" t="s">
        <v>1998</v>
      </c>
      <c r="R42" s="40" t="s">
        <v>1998</v>
      </c>
      <c r="S42" s="40" t="s">
        <v>1998</v>
      </c>
      <c r="T42" s="40" t="s">
        <v>1998</v>
      </c>
      <c r="U42" s="40" t="s">
        <v>1998</v>
      </c>
      <c r="V42" s="40" t="s">
        <v>1998</v>
      </c>
      <c r="W42" s="40"/>
      <c r="X42" s="40"/>
      <c r="Y42" s="40"/>
      <c r="Z42" s="40"/>
      <c r="AA42" s="40"/>
      <c r="AB42" s="40"/>
      <c r="AC42" s="40"/>
      <c r="AD42" s="40"/>
      <c r="AE42" s="40"/>
      <c r="AF42" s="40"/>
      <c r="AG42" s="40" t="s">
        <v>1998</v>
      </c>
      <c r="AH42" s="40" t="s">
        <v>1998</v>
      </c>
      <c r="AI42" s="40"/>
      <c r="AJ42" s="40"/>
      <c r="AK42" s="40"/>
      <c r="AL42" s="40"/>
      <c r="AM42" s="40"/>
      <c r="AN42" s="40"/>
      <c r="AO42" s="40"/>
      <c r="AP42" s="40"/>
      <c r="AQ42" s="40"/>
      <c r="AR42" s="40"/>
      <c r="AS42" s="40"/>
      <c r="AT42" s="40"/>
      <c r="AU42" s="40" t="s">
        <v>1998</v>
      </c>
      <c r="AV42" s="40" t="s">
        <v>1998</v>
      </c>
      <c r="AW42" s="40" t="s">
        <v>1998</v>
      </c>
      <c r="AX42" s="40" t="s">
        <v>1998</v>
      </c>
      <c r="AY42" s="40" t="s">
        <v>1998</v>
      </c>
      <c r="AZ42" s="40" t="s">
        <v>1998</v>
      </c>
      <c r="BA42" s="40" t="s">
        <v>1998</v>
      </c>
      <c r="BB42" s="40" t="s">
        <v>1998</v>
      </c>
      <c r="BC42" s="40" t="s">
        <v>1998</v>
      </c>
      <c r="BD42" s="40" t="s">
        <v>1998</v>
      </c>
      <c r="BE42" s="40"/>
      <c r="BF42" s="40"/>
      <c r="BG42" s="40"/>
      <c r="BH42" s="40"/>
      <c r="BI42" s="40"/>
      <c r="BJ42" s="40"/>
      <c r="BK42" s="40" t="s">
        <v>1998</v>
      </c>
      <c r="BL42" s="40" t="s">
        <v>1998</v>
      </c>
      <c r="BM42" s="40" t="s">
        <v>1998</v>
      </c>
      <c r="BN42" s="40" t="s">
        <v>1998</v>
      </c>
      <c r="BO42" s="40" t="s">
        <v>1998</v>
      </c>
      <c r="BP42" s="40" t="s">
        <v>1998</v>
      </c>
      <c r="BQ42" s="40" t="s">
        <v>1998</v>
      </c>
      <c r="BR42" s="40" t="s">
        <v>1998</v>
      </c>
      <c r="BS42" s="40" t="s">
        <v>1998</v>
      </c>
      <c r="BT42" s="40" t="s">
        <v>1998</v>
      </c>
      <c r="BU42" s="40" t="s">
        <v>1998</v>
      </c>
      <c r="BV42" s="40" t="s">
        <v>1998</v>
      </c>
      <c r="BW42" s="40" t="s">
        <v>1998</v>
      </c>
    </row>
    <row r="43" spans="1:75" ht="15" customHeight="1" x14ac:dyDescent="0.2">
      <c r="A43" s="40" t="s">
        <v>1998</v>
      </c>
      <c r="B43" s="40" t="s">
        <v>1998</v>
      </c>
      <c r="C43" s="40" t="s">
        <v>1998</v>
      </c>
      <c r="D43" s="40" t="s">
        <v>1998</v>
      </c>
      <c r="E43" s="40" t="s">
        <v>1998</v>
      </c>
      <c r="F43" s="40" t="s">
        <v>1998</v>
      </c>
      <c r="G43" s="40" t="s">
        <v>1998</v>
      </c>
      <c r="H43" s="40" t="s">
        <v>1998</v>
      </c>
      <c r="I43" s="40" t="s">
        <v>1998</v>
      </c>
      <c r="J43" s="40" t="s">
        <v>1998</v>
      </c>
      <c r="K43" s="40" t="s">
        <v>1998</v>
      </c>
      <c r="L43" s="40" t="s">
        <v>1998</v>
      </c>
      <c r="M43" s="40"/>
      <c r="N43" s="40"/>
      <c r="O43" s="40" t="s">
        <v>1998</v>
      </c>
      <c r="P43" s="40" t="s">
        <v>1998</v>
      </c>
      <c r="Q43" s="40" t="s">
        <v>1998</v>
      </c>
      <c r="R43" s="40" t="s">
        <v>1998</v>
      </c>
      <c r="S43" s="40" t="s">
        <v>1998</v>
      </c>
      <c r="T43" s="40" t="s">
        <v>1998</v>
      </c>
      <c r="U43" s="40" t="s">
        <v>1998</v>
      </c>
      <c r="V43" s="40" t="s">
        <v>1998</v>
      </c>
      <c r="W43" s="40"/>
      <c r="X43" s="40"/>
      <c r="Y43" s="40"/>
      <c r="Z43" s="40"/>
      <c r="AA43" s="40"/>
      <c r="AB43" s="40"/>
      <c r="AC43" s="40"/>
      <c r="AD43" s="40"/>
      <c r="AE43" s="40"/>
      <c r="AF43" s="40"/>
      <c r="AG43" s="40" t="s">
        <v>1998</v>
      </c>
      <c r="AH43" s="40" t="s">
        <v>1998</v>
      </c>
      <c r="AI43" s="40"/>
      <c r="AJ43" s="40"/>
      <c r="AK43" s="40"/>
      <c r="AL43" s="40"/>
      <c r="AM43" s="40"/>
      <c r="AN43" s="40"/>
      <c r="AO43" s="40"/>
      <c r="AP43" s="40"/>
      <c r="AQ43" s="40"/>
      <c r="AR43" s="40"/>
      <c r="AS43" s="40"/>
      <c r="AT43" s="40"/>
      <c r="AU43" s="40" t="s">
        <v>1998</v>
      </c>
      <c r="AV43" s="40" t="s">
        <v>1998</v>
      </c>
      <c r="AW43" s="40" t="s">
        <v>1998</v>
      </c>
      <c r="AX43" s="40" t="s">
        <v>1998</v>
      </c>
      <c r="AY43" s="40" t="s">
        <v>1998</v>
      </c>
      <c r="AZ43" s="40" t="s">
        <v>1998</v>
      </c>
      <c r="BA43" s="40" t="s">
        <v>1998</v>
      </c>
      <c r="BB43" s="40" t="s">
        <v>1998</v>
      </c>
      <c r="BC43" s="40" t="s">
        <v>1998</v>
      </c>
      <c r="BD43" s="40" t="s">
        <v>1998</v>
      </c>
      <c r="BE43" s="40"/>
      <c r="BF43" s="40"/>
      <c r="BG43" s="40"/>
      <c r="BH43" s="40"/>
      <c r="BI43" s="40"/>
      <c r="BJ43" s="40"/>
      <c r="BK43" s="40" t="s">
        <v>1998</v>
      </c>
      <c r="BL43" s="40" t="s">
        <v>1998</v>
      </c>
      <c r="BM43" s="40" t="s">
        <v>1998</v>
      </c>
      <c r="BN43" s="40" t="s">
        <v>1998</v>
      </c>
      <c r="BO43" s="40" t="s">
        <v>1998</v>
      </c>
      <c r="BP43" s="40" t="s">
        <v>1998</v>
      </c>
      <c r="BQ43" s="40" t="s">
        <v>1998</v>
      </c>
      <c r="BR43" s="40" t="s">
        <v>1998</v>
      </c>
      <c r="BS43" s="40" t="s">
        <v>1998</v>
      </c>
      <c r="BT43" s="40" t="s">
        <v>1998</v>
      </c>
      <c r="BU43" s="40" t="s">
        <v>1998</v>
      </c>
      <c r="BV43" s="40" t="s">
        <v>1998</v>
      </c>
      <c r="BW43" s="40" t="s">
        <v>1998</v>
      </c>
    </row>
    <row r="44" spans="1:75" ht="15" customHeight="1" x14ac:dyDescent="0.2">
      <c r="A44" s="40" t="s">
        <v>1998</v>
      </c>
      <c r="B44" s="40" t="s">
        <v>1998</v>
      </c>
      <c r="C44" s="40" t="s">
        <v>1998</v>
      </c>
      <c r="D44" s="40" t="s">
        <v>1998</v>
      </c>
      <c r="E44" s="40" t="s">
        <v>1998</v>
      </c>
      <c r="F44" s="40" t="s">
        <v>1998</v>
      </c>
      <c r="G44" s="40" t="s">
        <v>1998</v>
      </c>
      <c r="H44" s="40" t="s">
        <v>1998</v>
      </c>
      <c r="I44" s="40" t="s">
        <v>1998</v>
      </c>
      <c r="J44" s="40"/>
      <c r="K44" s="40"/>
      <c r="L44" s="40"/>
      <c r="M44" s="40"/>
      <c r="N44" s="40"/>
      <c r="O44" s="40"/>
      <c r="P44" s="40"/>
      <c r="Q44" s="40"/>
      <c r="R44" s="40"/>
      <c r="S44" s="40"/>
      <c r="T44" s="40"/>
      <c r="U44" s="40" t="s">
        <v>1998</v>
      </c>
      <c r="V44" s="40" t="s">
        <v>1998</v>
      </c>
      <c r="W44" s="40" t="s">
        <v>1998</v>
      </c>
      <c r="X44" s="40" t="s">
        <v>1998</v>
      </c>
      <c r="Y44" s="40" t="s">
        <v>1998</v>
      </c>
      <c r="Z44" s="40" t="s">
        <v>1998</v>
      </c>
      <c r="AA44" s="40"/>
      <c r="AB44" s="40"/>
      <c r="AC44" s="40" t="s">
        <v>1998</v>
      </c>
      <c r="AD44" s="40" t="s">
        <v>1998</v>
      </c>
      <c r="AE44" s="40" t="s">
        <v>1998</v>
      </c>
      <c r="AF44" s="40" t="s">
        <v>1998</v>
      </c>
      <c r="AG44" s="40" t="s">
        <v>1998</v>
      </c>
      <c r="AH44" s="40" t="s">
        <v>1998</v>
      </c>
      <c r="AI44" s="40"/>
      <c r="AJ44" s="40"/>
      <c r="AK44" s="40"/>
      <c r="AL44" s="40"/>
      <c r="AM44" s="40"/>
      <c r="AN44" s="40"/>
      <c r="AO44" s="45">
        <v>22</v>
      </c>
      <c r="AP44" s="40"/>
      <c r="AQ44" s="40"/>
      <c r="AR44" s="40"/>
      <c r="AS44" s="40"/>
      <c r="AT44" s="40"/>
      <c r="AU44" s="40"/>
      <c r="AV44" s="40"/>
      <c r="AW44" s="40"/>
      <c r="AX44" s="40"/>
      <c r="AY44" s="40"/>
      <c r="AZ44" s="40"/>
      <c r="BA44" s="40"/>
      <c r="BB44" s="40"/>
      <c r="BC44" s="40"/>
      <c r="BD44" s="40"/>
      <c r="BE44" s="40"/>
      <c r="BF44" s="40"/>
      <c r="BG44" s="40"/>
      <c r="BH44" s="40"/>
      <c r="BI44" s="40"/>
      <c r="BJ44" s="40"/>
      <c r="BK44" s="40" t="s">
        <v>1998</v>
      </c>
      <c r="BL44" s="40" t="s">
        <v>1998</v>
      </c>
      <c r="BM44" s="40"/>
      <c r="BN44" s="40"/>
      <c r="BO44" s="40"/>
      <c r="BP44" s="40"/>
      <c r="BQ44" s="40" t="s">
        <v>1998</v>
      </c>
      <c r="BR44" s="40" t="s">
        <v>1998</v>
      </c>
      <c r="BS44" s="40" t="s">
        <v>1998</v>
      </c>
      <c r="BT44" s="40" t="s">
        <v>1998</v>
      </c>
      <c r="BU44" s="40" t="s">
        <v>1998</v>
      </c>
      <c r="BV44" s="40" t="s">
        <v>1998</v>
      </c>
      <c r="BW44" s="40" t="s">
        <v>1998</v>
      </c>
    </row>
    <row r="45" spans="1:75" ht="15" customHeight="1" x14ac:dyDescent="0.2">
      <c r="A45" s="40" t="s">
        <v>1998</v>
      </c>
      <c r="B45" s="40" t="s">
        <v>1998</v>
      </c>
      <c r="C45" s="40" t="s">
        <v>1998</v>
      </c>
      <c r="D45" s="40" t="s">
        <v>1998</v>
      </c>
      <c r="E45" s="40" t="s">
        <v>1998</v>
      </c>
      <c r="F45" s="40" t="s">
        <v>1998</v>
      </c>
      <c r="G45" s="40" t="s">
        <v>1998</v>
      </c>
      <c r="H45" s="40" t="s">
        <v>1998</v>
      </c>
      <c r="I45" s="40"/>
      <c r="J45" s="40"/>
      <c r="K45" s="40"/>
      <c r="L45" s="40"/>
      <c r="M45" s="40"/>
      <c r="N45" s="40"/>
      <c r="O45" s="40"/>
      <c r="P45" s="40"/>
      <c r="Q45" s="40"/>
      <c r="R45" s="40"/>
      <c r="S45" s="40"/>
      <c r="T45" s="40"/>
      <c r="U45" s="40" t="s">
        <v>1998</v>
      </c>
      <c r="V45" s="40" t="s">
        <v>1998</v>
      </c>
      <c r="W45" s="40" t="s">
        <v>1998</v>
      </c>
      <c r="X45" s="40" t="s">
        <v>1998</v>
      </c>
      <c r="Y45" s="40" t="s">
        <v>1998</v>
      </c>
      <c r="Z45" s="40" t="s">
        <v>1998</v>
      </c>
      <c r="AA45" s="40"/>
      <c r="AB45" s="40"/>
      <c r="AC45" s="40" t="s">
        <v>1998</v>
      </c>
      <c r="AD45" s="40" t="s">
        <v>1998</v>
      </c>
      <c r="AE45" s="40" t="s">
        <v>1998</v>
      </c>
      <c r="AF45" s="40" t="s">
        <v>1998</v>
      </c>
      <c r="AG45" s="40" t="s">
        <v>1998</v>
      </c>
      <c r="AH45" s="40" t="s">
        <v>1998</v>
      </c>
      <c r="AI45" s="40"/>
      <c r="AJ45" s="40"/>
      <c r="AK45" s="40"/>
      <c r="AL45" s="40"/>
      <c r="AM45" s="40"/>
      <c r="AN45" s="40"/>
      <c r="AO45" s="40"/>
      <c r="AP45" s="40"/>
      <c r="AQ45" s="40"/>
      <c r="AR45" s="40"/>
      <c r="AS45" s="40"/>
      <c r="AT45" s="40"/>
      <c r="AU45" s="40"/>
      <c r="AV45" s="40"/>
      <c r="AW45" s="40"/>
      <c r="AX45" s="40"/>
      <c r="AY45" s="40"/>
      <c r="AZ45" s="40"/>
      <c r="BA45" s="40"/>
      <c r="BB45" s="40"/>
      <c r="BC45" s="40"/>
      <c r="BD45" s="40"/>
      <c r="BE45" s="40"/>
      <c r="BF45" s="40"/>
      <c r="BG45" s="40"/>
      <c r="BH45" s="40"/>
      <c r="BI45" s="40"/>
      <c r="BJ45" s="40"/>
      <c r="BK45" s="40" t="s">
        <v>1998</v>
      </c>
      <c r="BL45" s="40" t="s">
        <v>1998</v>
      </c>
      <c r="BM45" s="40"/>
      <c r="BN45" s="40"/>
      <c r="BO45" s="40"/>
      <c r="BP45" s="40"/>
      <c r="BQ45" s="40" t="s">
        <v>1998</v>
      </c>
      <c r="BR45" s="40" t="s">
        <v>1998</v>
      </c>
      <c r="BS45" s="40" t="s">
        <v>1998</v>
      </c>
      <c r="BT45" s="40" t="s">
        <v>1998</v>
      </c>
      <c r="BU45" s="40" t="s">
        <v>1998</v>
      </c>
      <c r="BV45" s="40" t="s">
        <v>1998</v>
      </c>
      <c r="BW45" s="40" t="s">
        <v>1998</v>
      </c>
    </row>
    <row r="46" spans="1:75" ht="15" customHeight="1" x14ac:dyDescent="0.2">
      <c r="A46" s="40" t="s">
        <v>1998</v>
      </c>
      <c r="B46" s="40" t="s">
        <v>1998</v>
      </c>
      <c r="C46" s="40" t="s">
        <v>1998</v>
      </c>
      <c r="D46" s="40" t="s">
        <v>1998</v>
      </c>
      <c r="E46" s="40" t="s">
        <v>1998</v>
      </c>
      <c r="F46" s="40" t="s">
        <v>1998</v>
      </c>
      <c r="G46" s="40" t="s">
        <v>1998</v>
      </c>
      <c r="H46" s="40" t="s">
        <v>1998</v>
      </c>
      <c r="I46" s="40"/>
      <c r="J46" s="40"/>
      <c r="K46" s="45">
        <v>28</v>
      </c>
      <c r="L46" s="40"/>
      <c r="M46" s="40"/>
      <c r="N46" s="40"/>
      <c r="O46" s="40" t="s">
        <v>1998</v>
      </c>
      <c r="P46" s="40" t="s">
        <v>1998</v>
      </c>
      <c r="Q46" s="40" t="s">
        <v>1998</v>
      </c>
      <c r="R46" s="40" t="s">
        <v>1998</v>
      </c>
      <c r="S46" s="40"/>
      <c r="T46" s="40"/>
      <c r="U46" s="40"/>
      <c r="V46" s="40"/>
      <c r="W46" s="40" t="s">
        <v>1998</v>
      </c>
      <c r="X46" s="40" t="s">
        <v>1998</v>
      </c>
      <c r="Y46" s="40" t="s">
        <v>1998</v>
      </c>
      <c r="Z46" s="40" t="s">
        <v>1998</v>
      </c>
      <c r="AA46" s="40"/>
      <c r="AB46" s="40"/>
      <c r="AC46" s="40" t="s">
        <v>1998</v>
      </c>
      <c r="AD46" s="40" t="s">
        <v>1998</v>
      </c>
      <c r="AE46" s="40" t="s">
        <v>1998</v>
      </c>
      <c r="AF46" s="40" t="s">
        <v>1998</v>
      </c>
      <c r="AG46" s="40" t="s">
        <v>1998</v>
      </c>
      <c r="AH46" s="40" t="s">
        <v>1998</v>
      </c>
      <c r="AI46" s="40" t="s">
        <v>1998</v>
      </c>
      <c r="AJ46" s="40" t="s">
        <v>1998</v>
      </c>
      <c r="AK46" s="40" t="s">
        <v>1998</v>
      </c>
      <c r="AL46" s="40" t="s">
        <v>1998</v>
      </c>
      <c r="AM46" s="40" t="s">
        <v>1998</v>
      </c>
      <c r="AN46" s="40" t="s">
        <v>1998</v>
      </c>
      <c r="AO46" s="40" t="s">
        <v>1998</v>
      </c>
      <c r="AP46" s="40" t="s">
        <v>1998</v>
      </c>
      <c r="AQ46" s="40" t="s">
        <v>1998</v>
      </c>
      <c r="AR46" s="40" t="s">
        <v>1998</v>
      </c>
      <c r="AS46" s="40" t="s">
        <v>1998</v>
      </c>
      <c r="AT46" s="40" t="s">
        <v>1998</v>
      </c>
      <c r="AU46" s="40"/>
      <c r="AV46" s="40"/>
      <c r="AW46" s="40"/>
      <c r="AX46" s="40"/>
      <c r="AY46" s="40"/>
      <c r="AZ46" s="40"/>
      <c r="BA46" s="40"/>
      <c r="BB46" s="40"/>
      <c r="BC46" s="40"/>
      <c r="BD46" s="40"/>
      <c r="BE46" s="40"/>
      <c r="BF46" s="40"/>
      <c r="BG46" s="40"/>
      <c r="BH46" s="40"/>
      <c r="BI46" s="40"/>
      <c r="BJ46" s="40"/>
      <c r="BK46" s="40" t="s">
        <v>1998</v>
      </c>
      <c r="BL46" s="40" t="s">
        <v>1998</v>
      </c>
      <c r="BM46" s="40"/>
      <c r="BN46" s="40"/>
      <c r="BO46" s="40"/>
      <c r="BP46" s="40"/>
      <c r="BQ46" s="40" t="s">
        <v>1998</v>
      </c>
      <c r="BR46" s="40" t="s">
        <v>1998</v>
      </c>
      <c r="BS46" s="40" t="s">
        <v>1998</v>
      </c>
      <c r="BT46" s="40" t="s">
        <v>1998</v>
      </c>
      <c r="BU46" s="40" t="s">
        <v>1998</v>
      </c>
      <c r="BV46" s="40" t="s">
        <v>1998</v>
      </c>
      <c r="BW46" s="40" t="s">
        <v>1998</v>
      </c>
    </row>
    <row r="47" spans="1:75" ht="15" customHeight="1" x14ac:dyDescent="0.2">
      <c r="A47" s="40" t="s">
        <v>1998</v>
      </c>
      <c r="B47" s="40" t="s">
        <v>1998</v>
      </c>
      <c r="C47" s="40" t="s">
        <v>1998</v>
      </c>
      <c r="D47" s="40" t="s">
        <v>1998</v>
      </c>
      <c r="E47" s="40" t="s">
        <v>1998</v>
      </c>
      <c r="F47" s="40" t="s">
        <v>1998</v>
      </c>
      <c r="G47" s="40" t="s">
        <v>1998</v>
      </c>
      <c r="H47" s="40" t="s">
        <v>1998</v>
      </c>
      <c r="I47" s="40"/>
      <c r="J47" s="40"/>
      <c r="K47" s="40"/>
      <c r="L47" s="40"/>
      <c r="M47" s="40"/>
      <c r="N47" s="40"/>
      <c r="O47" s="40" t="s">
        <v>1998</v>
      </c>
      <c r="P47" s="40" t="s">
        <v>1998</v>
      </c>
      <c r="Q47" s="40" t="s">
        <v>1998</v>
      </c>
      <c r="R47" s="40" t="s">
        <v>1998</v>
      </c>
      <c r="S47" s="40"/>
      <c r="T47" s="40"/>
      <c r="U47" s="40"/>
      <c r="V47" s="40"/>
      <c r="W47" s="40" t="s">
        <v>1998</v>
      </c>
      <c r="X47" s="40" t="s">
        <v>1998</v>
      </c>
      <c r="Y47" s="40" t="s">
        <v>1998</v>
      </c>
      <c r="Z47" s="40" t="s">
        <v>1998</v>
      </c>
      <c r="AA47" s="40"/>
      <c r="AB47" s="40"/>
      <c r="AC47" s="40" t="s">
        <v>1998</v>
      </c>
      <c r="AD47" s="40" t="s">
        <v>1998</v>
      </c>
      <c r="AE47" s="40" t="s">
        <v>1998</v>
      </c>
      <c r="AF47" s="40" t="s">
        <v>1998</v>
      </c>
      <c r="AG47" s="40" t="s">
        <v>1998</v>
      </c>
      <c r="AH47" s="40" t="s">
        <v>1998</v>
      </c>
      <c r="AI47" s="40" t="s">
        <v>1998</v>
      </c>
      <c r="AJ47" s="40" t="s">
        <v>1998</v>
      </c>
      <c r="AK47" s="40" t="s">
        <v>1998</v>
      </c>
      <c r="AL47" s="40" t="s">
        <v>1998</v>
      </c>
      <c r="AM47" s="40" t="s">
        <v>1998</v>
      </c>
      <c r="AN47" s="40" t="s">
        <v>1998</v>
      </c>
      <c r="AO47" s="40" t="s">
        <v>1998</v>
      </c>
      <c r="AP47" s="40" t="s">
        <v>1998</v>
      </c>
      <c r="AQ47" s="40" t="s">
        <v>1998</v>
      </c>
      <c r="AR47" s="40" t="s">
        <v>1998</v>
      </c>
      <c r="AS47" s="40" t="s">
        <v>1998</v>
      </c>
      <c r="AT47" s="40" t="s">
        <v>1998</v>
      </c>
      <c r="AU47" s="40"/>
      <c r="AV47" s="40"/>
      <c r="AW47" s="40"/>
      <c r="AX47" s="40"/>
      <c r="AY47" s="40"/>
      <c r="AZ47" s="40"/>
      <c r="BA47" s="40"/>
      <c r="BB47" s="42">
        <v>16</v>
      </c>
      <c r="BC47" s="40"/>
      <c r="BD47" s="40"/>
      <c r="BE47" s="40"/>
      <c r="BF47" s="40"/>
      <c r="BG47" s="40"/>
      <c r="BH47" s="40"/>
      <c r="BI47" s="40"/>
      <c r="BJ47" s="40"/>
      <c r="BK47" s="40" t="s">
        <v>1998</v>
      </c>
      <c r="BL47" s="40" t="s">
        <v>1998</v>
      </c>
      <c r="BM47" s="40"/>
      <c r="BN47" s="40"/>
      <c r="BO47" s="40"/>
      <c r="BP47" s="40"/>
      <c r="BQ47" s="40" t="s">
        <v>1998</v>
      </c>
      <c r="BR47" s="40" t="s">
        <v>1998</v>
      </c>
      <c r="BS47" s="40" t="s">
        <v>1998</v>
      </c>
      <c r="BT47" s="40" t="s">
        <v>1998</v>
      </c>
      <c r="BU47" s="40" t="s">
        <v>1998</v>
      </c>
      <c r="BV47" s="40" t="s">
        <v>1998</v>
      </c>
      <c r="BW47" s="40" t="s">
        <v>1998</v>
      </c>
    </row>
    <row r="48" spans="1:75" ht="15" customHeight="1" x14ac:dyDescent="0.2">
      <c r="A48" s="40" t="s">
        <v>1998</v>
      </c>
      <c r="B48" s="40" t="s">
        <v>1998</v>
      </c>
      <c r="C48" s="40" t="s">
        <v>1998</v>
      </c>
      <c r="D48" s="40" t="s">
        <v>1998</v>
      </c>
      <c r="E48" s="40" t="s">
        <v>1998</v>
      </c>
      <c r="F48" s="40" t="s">
        <v>1998</v>
      </c>
      <c r="G48" s="40" t="s">
        <v>1998</v>
      </c>
      <c r="H48" s="40" t="s">
        <v>1998</v>
      </c>
      <c r="I48" s="40" t="s">
        <v>1998</v>
      </c>
      <c r="J48" s="40" t="s">
        <v>1998</v>
      </c>
      <c r="K48" s="40"/>
      <c r="L48" s="40"/>
      <c r="M48" s="40" t="s">
        <v>1998</v>
      </c>
      <c r="N48" s="40" t="s">
        <v>1998</v>
      </c>
      <c r="O48" s="40" t="s">
        <v>1998</v>
      </c>
      <c r="P48" s="40" t="s">
        <v>1998</v>
      </c>
      <c r="Q48" s="40" t="s">
        <v>1998</v>
      </c>
      <c r="R48" s="40" t="s">
        <v>1998</v>
      </c>
      <c r="S48" s="40"/>
      <c r="T48" s="40"/>
      <c r="U48" s="40"/>
      <c r="V48" s="40"/>
      <c r="W48" s="40" t="s">
        <v>1998</v>
      </c>
      <c r="X48" s="40" t="s">
        <v>1998</v>
      </c>
      <c r="Y48" s="40" t="s">
        <v>1998</v>
      </c>
      <c r="Z48" s="40" t="s">
        <v>1998</v>
      </c>
      <c r="AA48" s="40"/>
      <c r="AB48" s="40"/>
      <c r="AC48" s="40" t="s">
        <v>1998</v>
      </c>
      <c r="AD48" s="40" t="s">
        <v>1998</v>
      </c>
      <c r="AE48" s="40" t="s">
        <v>1998</v>
      </c>
      <c r="AF48" s="40" t="s">
        <v>1998</v>
      </c>
      <c r="AG48" s="40" t="s">
        <v>1998</v>
      </c>
      <c r="AH48" s="40" t="s">
        <v>1998</v>
      </c>
      <c r="AI48" s="40" t="s">
        <v>1998</v>
      </c>
      <c r="AJ48" s="40" t="s">
        <v>1998</v>
      </c>
      <c r="AK48" s="40" t="s">
        <v>1998</v>
      </c>
      <c r="AL48" s="40" t="s">
        <v>1998</v>
      </c>
      <c r="AM48" s="40" t="s">
        <v>1998</v>
      </c>
      <c r="AN48" s="40" t="s">
        <v>1998</v>
      </c>
      <c r="AO48" s="40" t="s">
        <v>1998</v>
      </c>
      <c r="AP48" s="40" t="s">
        <v>1998</v>
      </c>
      <c r="AQ48" s="40" t="s">
        <v>1998</v>
      </c>
      <c r="AR48" s="40" t="s">
        <v>1998</v>
      </c>
      <c r="AS48" s="40" t="s">
        <v>1998</v>
      </c>
      <c r="AT48" s="40" t="s">
        <v>1998</v>
      </c>
      <c r="AU48" s="40"/>
      <c r="AV48" s="40"/>
      <c r="AW48" s="40"/>
      <c r="AX48" s="40"/>
      <c r="AY48" s="40"/>
      <c r="AZ48" s="40"/>
      <c r="BA48" s="40"/>
      <c r="BB48" s="40"/>
      <c r="BC48" s="40"/>
      <c r="BD48" s="40"/>
      <c r="BE48" s="40"/>
      <c r="BF48" s="40"/>
      <c r="BG48" s="40"/>
      <c r="BH48" s="40"/>
      <c r="BI48" s="40"/>
      <c r="BJ48" s="40"/>
      <c r="BK48" s="40"/>
      <c r="BL48" s="40"/>
      <c r="BM48" s="40"/>
      <c r="BN48" s="40"/>
      <c r="BO48" s="40"/>
      <c r="BP48" s="40"/>
      <c r="BQ48" s="40" t="s">
        <v>1998</v>
      </c>
      <c r="BR48" s="40" t="s">
        <v>1998</v>
      </c>
      <c r="BS48" s="40" t="s">
        <v>1998</v>
      </c>
      <c r="BT48" s="40" t="s">
        <v>1998</v>
      </c>
      <c r="BU48" s="40" t="s">
        <v>1998</v>
      </c>
      <c r="BV48" s="40" t="s">
        <v>1998</v>
      </c>
      <c r="BW48" s="40" t="s">
        <v>1998</v>
      </c>
    </row>
    <row r="49" spans="1:75" ht="15" customHeight="1" x14ac:dyDescent="0.2">
      <c r="A49" s="40" t="s">
        <v>1998</v>
      </c>
      <c r="B49" s="40" t="s">
        <v>1998</v>
      </c>
      <c r="C49" s="40" t="s">
        <v>1998</v>
      </c>
      <c r="D49" s="40" t="s">
        <v>1998</v>
      </c>
      <c r="E49" s="40" t="s">
        <v>1998</v>
      </c>
      <c r="F49" s="40" t="s">
        <v>1998</v>
      </c>
      <c r="G49" s="40" t="s">
        <v>1998</v>
      </c>
      <c r="H49" s="40" t="s">
        <v>1998</v>
      </c>
      <c r="I49" s="40" t="s">
        <v>1998</v>
      </c>
      <c r="J49" s="40" t="s">
        <v>1998</v>
      </c>
      <c r="K49" s="40"/>
      <c r="L49" s="40"/>
      <c r="M49" s="40" t="s">
        <v>1998</v>
      </c>
      <c r="N49" s="40" t="s">
        <v>1998</v>
      </c>
      <c r="O49" s="40" t="s">
        <v>1998</v>
      </c>
      <c r="P49" s="40" t="s">
        <v>1998</v>
      </c>
      <c r="Q49" s="40" t="s">
        <v>1998</v>
      </c>
      <c r="R49" s="40" t="s">
        <v>1998</v>
      </c>
      <c r="S49" s="40"/>
      <c r="T49" s="40"/>
      <c r="U49" s="40"/>
      <c r="V49" s="40"/>
      <c r="W49" s="40" t="s">
        <v>1998</v>
      </c>
      <c r="X49" s="40" t="s">
        <v>1998</v>
      </c>
      <c r="Y49" s="40" t="s">
        <v>1998</v>
      </c>
      <c r="Z49" s="40" t="s">
        <v>1998</v>
      </c>
      <c r="AA49" s="40"/>
      <c r="AB49" s="40"/>
      <c r="AC49" s="40" t="s">
        <v>1998</v>
      </c>
      <c r="AD49" s="40" t="s">
        <v>1998</v>
      </c>
      <c r="AE49" s="40" t="s">
        <v>1998</v>
      </c>
      <c r="AF49" s="40" t="s">
        <v>1998</v>
      </c>
      <c r="AG49" s="40" t="s">
        <v>1998</v>
      </c>
      <c r="AH49" s="40" t="s">
        <v>1998</v>
      </c>
      <c r="AI49" s="40" t="s">
        <v>1998</v>
      </c>
      <c r="AJ49" s="40" t="s">
        <v>1998</v>
      </c>
      <c r="AK49" s="40" t="s">
        <v>1998</v>
      </c>
      <c r="AL49" s="40" t="s">
        <v>1998</v>
      </c>
      <c r="AM49" s="40" t="s">
        <v>1998</v>
      </c>
      <c r="AN49" s="40" t="s">
        <v>1998</v>
      </c>
      <c r="AO49" s="40" t="s">
        <v>1998</v>
      </c>
      <c r="AP49" s="40" t="s">
        <v>1998</v>
      </c>
      <c r="AQ49" s="40" t="s">
        <v>1998</v>
      </c>
      <c r="AR49" s="40" t="s">
        <v>1998</v>
      </c>
      <c r="AS49" s="40" t="s">
        <v>1998</v>
      </c>
      <c r="AT49" s="40" t="s">
        <v>1998</v>
      </c>
      <c r="AU49" s="40"/>
      <c r="AV49" s="40"/>
      <c r="AW49" s="40"/>
      <c r="AX49" s="40"/>
      <c r="AY49" s="40"/>
      <c r="AZ49" s="40"/>
      <c r="BA49" s="40"/>
      <c r="BB49" s="40"/>
      <c r="BC49" s="40"/>
      <c r="BD49" s="40"/>
      <c r="BE49" s="40"/>
      <c r="BF49" s="40"/>
      <c r="BG49" s="40"/>
      <c r="BH49" s="40"/>
      <c r="BI49" s="40"/>
      <c r="BJ49" s="40"/>
      <c r="BK49" s="40"/>
      <c r="BL49" s="40"/>
      <c r="BM49" s="40"/>
      <c r="BN49" s="40"/>
      <c r="BO49" s="42">
        <v>15</v>
      </c>
      <c r="BP49" s="40"/>
      <c r="BQ49" s="40" t="s">
        <v>1998</v>
      </c>
      <c r="BR49" s="40" t="s">
        <v>1998</v>
      </c>
      <c r="BS49" s="40" t="s">
        <v>1998</v>
      </c>
      <c r="BT49" s="40" t="s">
        <v>1998</v>
      </c>
      <c r="BU49" s="40" t="s">
        <v>1998</v>
      </c>
      <c r="BV49" s="40" t="s">
        <v>1998</v>
      </c>
      <c r="BW49" s="40" t="s">
        <v>1998</v>
      </c>
    </row>
    <row r="50" spans="1:75" ht="15" customHeight="1" x14ac:dyDescent="0.2">
      <c r="A50" s="40" t="s">
        <v>1998</v>
      </c>
      <c r="B50" s="40" t="s">
        <v>1998</v>
      </c>
      <c r="C50" s="40" t="s">
        <v>1998</v>
      </c>
      <c r="D50" s="40" t="s">
        <v>1998</v>
      </c>
      <c r="E50" s="40" t="s">
        <v>1998</v>
      </c>
      <c r="F50" s="40" t="s">
        <v>1998</v>
      </c>
      <c r="G50" s="40" t="s">
        <v>1998</v>
      </c>
      <c r="H50" s="40" t="s">
        <v>1998</v>
      </c>
      <c r="I50" s="40" t="s">
        <v>1998</v>
      </c>
      <c r="J50" s="40" t="s">
        <v>1998</v>
      </c>
      <c r="K50" s="40"/>
      <c r="L50" s="40"/>
      <c r="M50" s="40"/>
      <c r="N50" s="40"/>
      <c r="O50" s="40" t="s">
        <v>1998</v>
      </c>
      <c r="P50" s="40" t="s">
        <v>1998</v>
      </c>
      <c r="Q50" s="40" t="s">
        <v>1998</v>
      </c>
      <c r="R50" s="40" t="s">
        <v>1998</v>
      </c>
      <c r="S50" s="40" t="s">
        <v>1998</v>
      </c>
      <c r="T50" s="40" t="s">
        <v>1998</v>
      </c>
      <c r="U50" s="40"/>
      <c r="V50" s="40"/>
      <c r="W50" s="40"/>
      <c r="X50" s="40"/>
      <c r="Y50" s="40" t="s">
        <v>1998</v>
      </c>
      <c r="Z50" s="40" t="s">
        <v>1998</v>
      </c>
      <c r="AA50" s="40"/>
      <c r="AB50" s="40"/>
      <c r="AC50" s="40" t="s">
        <v>1998</v>
      </c>
      <c r="AD50" s="40" t="s">
        <v>1998</v>
      </c>
      <c r="AE50" s="40"/>
      <c r="AF50" s="40"/>
      <c r="AG50" s="40" t="s">
        <v>1998</v>
      </c>
      <c r="AH50" s="40" t="s">
        <v>1998</v>
      </c>
      <c r="AI50" s="40" t="s">
        <v>1998</v>
      </c>
      <c r="AJ50" s="40" t="s">
        <v>1998</v>
      </c>
      <c r="AK50" s="40"/>
      <c r="AL50" s="40"/>
      <c r="AM50" s="40"/>
      <c r="AN50" s="40"/>
      <c r="AO50" s="40" t="s">
        <v>1998</v>
      </c>
      <c r="AP50" s="40" t="s">
        <v>1998</v>
      </c>
      <c r="AQ50" s="40" t="s">
        <v>1998</v>
      </c>
      <c r="AR50" s="40" t="s">
        <v>1998</v>
      </c>
      <c r="AS50" s="40" t="s">
        <v>1998</v>
      </c>
      <c r="AT50" s="40" t="s">
        <v>1998</v>
      </c>
      <c r="AU50" s="40"/>
      <c r="AV50" s="40"/>
      <c r="AW50" s="40" t="s">
        <v>1998</v>
      </c>
      <c r="AX50" s="40" t="s">
        <v>1998</v>
      </c>
      <c r="AY50" s="40" t="s">
        <v>1998</v>
      </c>
      <c r="AZ50" s="40" t="s">
        <v>1998</v>
      </c>
      <c r="BA50" s="40"/>
      <c r="BB50" s="40"/>
      <c r="BC50" s="40" t="s">
        <v>1998</v>
      </c>
      <c r="BD50" s="40" t="s">
        <v>1998</v>
      </c>
      <c r="BE50" s="40" t="s">
        <v>1998</v>
      </c>
      <c r="BF50" s="40" t="s">
        <v>1998</v>
      </c>
      <c r="BG50" s="40" t="s">
        <v>1998</v>
      </c>
      <c r="BH50" s="40" t="s">
        <v>1998</v>
      </c>
      <c r="BI50" s="40" t="s">
        <v>1998</v>
      </c>
      <c r="BJ50" s="40" t="s">
        <v>1998</v>
      </c>
      <c r="BK50" s="40" t="s">
        <v>1998</v>
      </c>
      <c r="BL50" s="40" t="s">
        <v>1998</v>
      </c>
      <c r="BM50" s="40"/>
      <c r="BN50" s="40"/>
      <c r="BO50" s="40"/>
      <c r="BP50" s="40"/>
      <c r="BQ50" s="40" t="s">
        <v>1998</v>
      </c>
      <c r="BR50" s="40" t="s">
        <v>1998</v>
      </c>
      <c r="BS50" s="40" t="s">
        <v>1998</v>
      </c>
      <c r="BT50" s="40" t="s">
        <v>1998</v>
      </c>
      <c r="BU50" s="40" t="s">
        <v>1998</v>
      </c>
      <c r="BV50" s="40" t="s">
        <v>1998</v>
      </c>
      <c r="BW50" s="40" t="s">
        <v>1998</v>
      </c>
    </row>
    <row r="51" spans="1:75" ht="15" customHeight="1" x14ac:dyDescent="0.2">
      <c r="A51" s="40" t="s">
        <v>1998</v>
      </c>
      <c r="B51" s="40" t="s">
        <v>1998</v>
      </c>
      <c r="C51" s="40" t="s">
        <v>1998</v>
      </c>
      <c r="D51" s="40" t="s">
        <v>1998</v>
      </c>
      <c r="E51" s="40" t="s">
        <v>1998</v>
      </c>
      <c r="F51" s="40" t="s">
        <v>1998</v>
      </c>
      <c r="G51" s="40" t="s">
        <v>1998</v>
      </c>
      <c r="H51" s="40" t="s">
        <v>1998</v>
      </c>
      <c r="I51" s="40" t="s">
        <v>1998</v>
      </c>
      <c r="J51" s="40" t="s">
        <v>1998</v>
      </c>
      <c r="K51" s="40"/>
      <c r="L51" s="40"/>
      <c r="M51" s="40"/>
      <c r="N51" s="40"/>
      <c r="O51" s="40" t="s">
        <v>1998</v>
      </c>
      <c r="P51" s="40" t="s">
        <v>1998</v>
      </c>
      <c r="Q51" s="40" t="s">
        <v>1998</v>
      </c>
      <c r="R51" s="40" t="s">
        <v>1998</v>
      </c>
      <c r="S51" s="40" t="s">
        <v>1998</v>
      </c>
      <c r="T51" s="40" t="s">
        <v>1998</v>
      </c>
      <c r="U51" s="40"/>
      <c r="V51" s="45">
        <v>29</v>
      </c>
      <c r="W51" s="40"/>
      <c r="X51" s="40"/>
      <c r="Y51" s="40" t="s">
        <v>1998</v>
      </c>
      <c r="Z51" s="40" t="s">
        <v>1998</v>
      </c>
      <c r="AA51" s="40"/>
      <c r="AB51" s="40"/>
      <c r="AC51" s="40" t="s">
        <v>1998</v>
      </c>
      <c r="AD51" s="40" t="s">
        <v>1998</v>
      </c>
      <c r="AE51" s="40"/>
      <c r="AF51" s="40"/>
      <c r="AG51" s="40" t="s">
        <v>1998</v>
      </c>
      <c r="AH51" s="40" t="s">
        <v>1998</v>
      </c>
      <c r="AI51" s="40" t="s">
        <v>1998</v>
      </c>
      <c r="AJ51" s="40" t="s">
        <v>1998</v>
      </c>
      <c r="AK51" s="40"/>
      <c r="AL51" s="40"/>
      <c r="AM51" s="40"/>
      <c r="AN51" s="40"/>
      <c r="AO51" s="40" t="s">
        <v>1998</v>
      </c>
      <c r="AP51" s="40" t="s">
        <v>1998</v>
      </c>
      <c r="AQ51" s="40" t="s">
        <v>1998</v>
      </c>
      <c r="AR51" s="40" t="s">
        <v>1998</v>
      </c>
      <c r="AS51" s="40" t="s">
        <v>1998</v>
      </c>
      <c r="AT51" s="40" t="s">
        <v>1998</v>
      </c>
      <c r="AU51" s="40"/>
      <c r="AV51" s="40"/>
      <c r="AW51" s="40" t="s">
        <v>1998</v>
      </c>
      <c r="AX51" s="40" t="s">
        <v>1998</v>
      </c>
      <c r="AY51" s="40" t="s">
        <v>1998</v>
      </c>
      <c r="AZ51" s="40" t="s">
        <v>1998</v>
      </c>
      <c r="BA51" s="40"/>
      <c r="BB51" s="40"/>
      <c r="BC51" s="40" t="s">
        <v>1998</v>
      </c>
      <c r="BD51" s="40" t="s">
        <v>1998</v>
      </c>
      <c r="BE51" s="40" t="s">
        <v>1998</v>
      </c>
      <c r="BF51" s="40" t="s">
        <v>1998</v>
      </c>
      <c r="BG51" s="40" t="s">
        <v>1998</v>
      </c>
      <c r="BH51" s="40" t="s">
        <v>1998</v>
      </c>
      <c r="BI51" s="40" t="s">
        <v>1998</v>
      </c>
      <c r="BJ51" s="40" t="s">
        <v>1998</v>
      </c>
      <c r="BK51" s="40" t="s">
        <v>1998</v>
      </c>
      <c r="BL51" s="40" t="s">
        <v>1998</v>
      </c>
      <c r="BM51" s="40"/>
      <c r="BN51" s="40"/>
      <c r="BO51" s="40"/>
      <c r="BP51" s="40"/>
      <c r="BQ51" s="40" t="s">
        <v>1998</v>
      </c>
      <c r="BR51" s="40" t="s">
        <v>1998</v>
      </c>
      <c r="BS51" s="40" t="s">
        <v>1998</v>
      </c>
      <c r="BT51" s="40" t="s">
        <v>1998</v>
      </c>
      <c r="BU51" s="40" t="s">
        <v>1998</v>
      </c>
      <c r="BV51" s="40" t="s">
        <v>1998</v>
      </c>
      <c r="BW51" s="40" t="s">
        <v>1998</v>
      </c>
    </row>
    <row r="52" spans="1:75" ht="15" customHeight="1" x14ac:dyDescent="0.2">
      <c r="A52" s="40" t="s">
        <v>1998</v>
      </c>
      <c r="B52" s="40" t="s">
        <v>1998</v>
      </c>
      <c r="C52" s="40" t="s">
        <v>1998</v>
      </c>
      <c r="D52" s="40" t="s">
        <v>1998</v>
      </c>
      <c r="E52" s="40" t="s">
        <v>1998</v>
      </c>
      <c r="F52" s="40" t="s">
        <v>1998</v>
      </c>
      <c r="G52" s="40" t="s">
        <v>1998</v>
      </c>
      <c r="H52" s="40" t="s">
        <v>1998</v>
      </c>
      <c r="I52" s="40" t="s">
        <v>1998</v>
      </c>
      <c r="J52" s="40" t="s">
        <v>1998</v>
      </c>
      <c r="K52" s="40"/>
      <c r="L52" s="40"/>
      <c r="M52" s="40" t="s">
        <v>1998</v>
      </c>
      <c r="N52" s="40" t="s">
        <v>1998</v>
      </c>
      <c r="O52" s="40" t="s">
        <v>1998</v>
      </c>
      <c r="P52" s="40" t="s">
        <v>1998</v>
      </c>
      <c r="Q52" s="40" t="s">
        <v>1998</v>
      </c>
      <c r="R52" s="40" t="s">
        <v>1998</v>
      </c>
      <c r="S52" s="40" t="s">
        <v>1998</v>
      </c>
      <c r="T52" s="40" t="s">
        <v>1998</v>
      </c>
      <c r="U52" s="40"/>
      <c r="V52" s="40"/>
      <c r="W52" s="40"/>
      <c r="X52" s="40"/>
      <c r="Y52" s="40" t="s">
        <v>1998</v>
      </c>
      <c r="Z52" s="40" t="s">
        <v>1998</v>
      </c>
      <c r="AA52" s="40"/>
      <c r="AB52" s="40"/>
      <c r="AC52" s="40" t="s">
        <v>1998</v>
      </c>
      <c r="AD52" s="40" t="s">
        <v>1998</v>
      </c>
      <c r="AE52" s="40" t="s">
        <v>1998</v>
      </c>
      <c r="AF52" s="40"/>
      <c r="AG52" s="40" t="s">
        <v>1998</v>
      </c>
      <c r="AH52" s="40" t="s">
        <v>1998</v>
      </c>
      <c r="AI52" s="40" t="s">
        <v>1998</v>
      </c>
      <c r="AJ52" s="40" t="s">
        <v>1998</v>
      </c>
      <c r="AK52" s="40"/>
      <c r="AL52" s="40"/>
      <c r="AM52" s="40"/>
      <c r="AN52" s="40"/>
      <c r="AO52" s="40" t="s">
        <v>1998</v>
      </c>
      <c r="AP52" s="40" t="s">
        <v>1998</v>
      </c>
      <c r="AQ52" s="40" t="s">
        <v>1998</v>
      </c>
      <c r="AR52" s="40" t="s">
        <v>1998</v>
      </c>
      <c r="AS52" s="40" t="s">
        <v>1998</v>
      </c>
      <c r="AT52" s="40" t="s">
        <v>1998</v>
      </c>
      <c r="AU52" s="40"/>
      <c r="AV52" s="40"/>
      <c r="AW52" s="40"/>
      <c r="AX52" s="40"/>
      <c r="AY52" s="40"/>
      <c r="AZ52" s="40"/>
      <c r="BA52" s="40"/>
      <c r="BB52" s="40"/>
      <c r="BC52" s="40" t="s">
        <v>1998</v>
      </c>
      <c r="BD52" s="40" t="s">
        <v>1998</v>
      </c>
      <c r="BE52" s="40" t="s">
        <v>1998</v>
      </c>
      <c r="BF52" s="40" t="s">
        <v>1998</v>
      </c>
      <c r="BG52" s="40" t="s">
        <v>1998</v>
      </c>
      <c r="BH52" s="40" t="s">
        <v>1998</v>
      </c>
      <c r="BI52" s="40" t="s">
        <v>1998</v>
      </c>
      <c r="BJ52" s="40" t="s">
        <v>1998</v>
      </c>
      <c r="BK52" s="40" t="s">
        <v>1998</v>
      </c>
      <c r="BL52" s="40" t="s">
        <v>1998</v>
      </c>
      <c r="BM52" s="40"/>
      <c r="BN52" s="40"/>
      <c r="BO52" s="40"/>
      <c r="BP52" s="40"/>
      <c r="BQ52" s="40" t="s">
        <v>1998</v>
      </c>
      <c r="BR52" s="40" t="s">
        <v>1998</v>
      </c>
      <c r="BS52" s="40" t="s">
        <v>1998</v>
      </c>
      <c r="BT52" s="40" t="s">
        <v>1998</v>
      </c>
      <c r="BU52" s="40" t="s">
        <v>1998</v>
      </c>
      <c r="BV52" s="40" t="s">
        <v>1998</v>
      </c>
      <c r="BW52" s="40" t="s">
        <v>1998</v>
      </c>
    </row>
    <row r="53" spans="1:75" ht="15" customHeight="1" x14ac:dyDescent="0.2">
      <c r="A53" s="40" t="s">
        <v>1998</v>
      </c>
      <c r="B53" s="40" t="s">
        <v>1998</v>
      </c>
      <c r="C53" s="40" t="s">
        <v>1998</v>
      </c>
      <c r="D53" s="40" t="s">
        <v>1998</v>
      </c>
      <c r="E53" s="40" t="s">
        <v>1998</v>
      </c>
      <c r="F53" s="40" t="s">
        <v>1998</v>
      </c>
      <c r="G53" s="40" t="s">
        <v>1998</v>
      </c>
      <c r="H53" s="40" t="s">
        <v>1998</v>
      </c>
      <c r="I53" s="40" t="s">
        <v>1998</v>
      </c>
      <c r="J53" s="40" t="s">
        <v>1998</v>
      </c>
      <c r="K53" s="40"/>
      <c r="L53" s="40"/>
      <c r="M53" s="40" t="s">
        <v>1998</v>
      </c>
      <c r="N53" s="40" t="s">
        <v>1998</v>
      </c>
      <c r="O53" s="40" t="s">
        <v>1998</v>
      </c>
      <c r="P53" s="40" t="s">
        <v>1998</v>
      </c>
      <c r="Q53" s="40" t="s">
        <v>1998</v>
      </c>
      <c r="R53" s="40" t="s">
        <v>1998</v>
      </c>
      <c r="S53" s="40" t="s">
        <v>1998</v>
      </c>
      <c r="T53" s="40" t="s">
        <v>1998</v>
      </c>
      <c r="U53" s="40"/>
      <c r="V53" s="40"/>
      <c r="W53" s="40"/>
      <c r="X53" s="40"/>
      <c r="Y53" s="40" t="s">
        <v>1998</v>
      </c>
      <c r="Z53" s="40" t="s">
        <v>1998</v>
      </c>
      <c r="AA53" s="40"/>
      <c r="AB53" s="40"/>
      <c r="AC53" s="40" t="s">
        <v>1998</v>
      </c>
      <c r="AD53" s="40" t="s">
        <v>1998</v>
      </c>
      <c r="AE53" s="40" t="s">
        <v>1998</v>
      </c>
      <c r="AF53" s="40"/>
      <c r="AG53" s="40" t="s">
        <v>1998</v>
      </c>
      <c r="AH53" s="40" t="s">
        <v>1998</v>
      </c>
      <c r="AI53" s="40" t="s">
        <v>1998</v>
      </c>
      <c r="AJ53" s="40" t="s">
        <v>1998</v>
      </c>
      <c r="AK53" s="40"/>
      <c r="AL53" s="40"/>
      <c r="AM53" s="40"/>
      <c r="AN53" s="40"/>
      <c r="AO53" s="40" t="s">
        <v>1998</v>
      </c>
      <c r="AP53" s="40" t="s">
        <v>1998</v>
      </c>
      <c r="AQ53" s="40" t="s">
        <v>1998</v>
      </c>
      <c r="AR53" s="40" t="s">
        <v>1998</v>
      </c>
      <c r="AS53" s="40" t="s">
        <v>1998</v>
      </c>
      <c r="AT53" s="40" t="s">
        <v>1998</v>
      </c>
      <c r="AU53" s="40"/>
      <c r="AV53" s="40"/>
      <c r="AW53" s="40"/>
      <c r="AX53" s="42">
        <v>17</v>
      </c>
      <c r="AY53" s="40"/>
      <c r="AZ53" s="40"/>
      <c r="BA53" s="40"/>
      <c r="BB53" s="40"/>
      <c r="BC53" s="40" t="s">
        <v>1998</v>
      </c>
      <c r="BD53" s="40" t="s">
        <v>1998</v>
      </c>
      <c r="BE53" s="40" t="s">
        <v>1998</v>
      </c>
      <c r="BF53" s="40" t="s">
        <v>1998</v>
      </c>
      <c r="BG53" s="40" t="s">
        <v>1998</v>
      </c>
      <c r="BH53" s="40" t="s">
        <v>1998</v>
      </c>
      <c r="BI53" s="40" t="s">
        <v>1998</v>
      </c>
      <c r="BJ53" s="40" t="s">
        <v>1998</v>
      </c>
      <c r="BK53" s="40" t="s">
        <v>1998</v>
      </c>
      <c r="BL53" s="40" t="s">
        <v>1998</v>
      </c>
      <c r="BM53" s="40"/>
      <c r="BN53" s="40"/>
      <c r="BO53" s="40"/>
      <c r="BP53" s="40"/>
      <c r="BQ53" s="40" t="s">
        <v>1998</v>
      </c>
      <c r="BR53" s="40" t="s">
        <v>1998</v>
      </c>
      <c r="BS53" s="40" t="s">
        <v>1998</v>
      </c>
      <c r="BT53" s="40" t="s">
        <v>1998</v>
      </c>
      <c r="BU53" s="40" t="s">
        <v>1998</v>
      </c>
      <c r="BV53" s="40" t="s">
        <v>1998</v>
      </c>
      <c r="BW53" s="40" t="s">
        <v>1998</v>
      </c>
    </row>
    <row r="54" spans="1:75" ht="15" customHeight="1" x14ac:dyDescent="0.2">
      <c r="A54" s="40" t="s">
        <v>1998</v>
      </c>
      <c r="B54" s="40" t="s">
        <v>1998</v>
      </c>
      <c r="C54" s="40" t="s">
        <v>1998</v>
      </c>
      <c r="D54" s="40" t="s">
        <v>1998</v>
      </c>
      <c r="E54" s="40" t="s">
        <v>1998</v>
      </c>
      <c r="F54" s="40" t="s">
        <v>1998</v>
      </c>
      <c r="G54" s="40" t="s">
        <v>1998</v>
      </c>
      <c r="H54" s="40" t="s">
        <v>1998</v>
      </c>
      <c r="I54" s="40" t="s">
        <v>1998</v>
      </c>
      <c r="J54" s="40" t="s">
        <v>1998</v>
      </c>
      <c r="K54" s="40"/>
      <c r="L54" s="40"/>
      <c r="M54" s="40"/>
      <c r="N54" s="40"/>
      <c r="O54" s="40"/>
      <c r="P54" s="40"/>
      <c r="Q54" s="40" t="s">
        <v>1998</v>
      </c>
      <c r="R54" s="40" t="s">
        <v>1998</v>
      </c>
      <c r="S54" s="40" t="s">
        <v>1998</v>
      </c>
      <c r="T54" s="40" t="s">
        <v>1998</v>
      </c>
      <c r="U54" s="40" t="s">
        <v>1998</v>
      </c>
      <c r="V54" s="40" t="s">
        <v>1998</v>
      </c>
      <c r="W54" s="40" t="s">
        <v>1998</v>
      </c>
      <c r="X54" s="40" t="s">
        <v>1998</v>
      </c>
      <c r="Y54" s="40" t="s">
        <v>1998</v>
      </c>
      <c r="Z54" s="40" t="s">
        <v>1998</v>
      </c>
      <c r="AA54" s="40"/>
      <c r="AB54" s="40"/>
      <c r="AC54" s="40" t="s">
        <v>1998</v>
      </c>
      <c r="AD54" s="40" t="s">
        <v>1998</v>
      </c>
      <c r="AE54" s="40" t="s">
        <v>1998</v>
      </c>
      <c r="AF54" s="40"/>
      <c r="AG54" s="40" t="s">
        <v>1998</v>
      </c>
      <c r="AH54" s="40" t="s">
        <v>1998</v>
      </c>
      <c r="AI54" s="40" t="s">
        <v>1998</v>
      </c>
      <c r="AJ54" s="40" t="s">
        <v>1998</v>
      </c>
      <c r="AK54" s="40"/>
      <c r="AL54" s="40"/>
      <c r="AM54" s="40"/>
      <c r="AN54" s="40"/>
      <c r="AO54" s="40" t="s">
        <v>1998</v>
      </c>
      <c r="AP54" s="40" t="s">
        <v>1998</v>
      </c>
      <c r="AQ54" s="40" t="s">
        <v>1998</v>
      </c>
      <c r="AR54" s="40" t="s">
        <v>1998</v>
      </c>
      <c r="AS54" s="40" t="s">
        <v>1998</v>
      </c>
      <c r="AT54" s="40" t="s">
        <v>1998</v>
      </c>
      <c r="AU54" s="40"/>
      <c r="AV54" s="40"/>
      <c r="AW54" s="40"/>
      <c r="AX54" s="40"/>
      <c r="AY54" s="40"/>
      <c r="AZ54" s="40"/>
      <c r="BA54" s="40" t="s">
        <v>1998</v>
      </c>
      <c r="BB54" s="40" t="s">
        <v>1998</v>
      </c>
      <c r="BC54" s="40" t="s">
        <v>1998</v>
      </c>
      <c r="BD54" s="40" t="s">
        <v>1998</v>
      </c>
      <c r="BE54" s="40"/>
      <c r="BF54" s="40"/>
      <c r="BG54" s="40" t="s">
        <v>1998</v>
      </c>
      <c r="BH54" s="40" t="s">
        <v>1998</v>
      </c>
      <c r="BI54" s="40"/>
      <c r="BJ54" s="40"/>
      <c r="BK54" s="40" t="s">
        <v>1998</v>
      </c>
      <c r="BL54" s="40" t="s">
        <v>1998</v>
      </c>
      <c r="BM54" s="40" t="s">
        <v>1998</v>
      </c>
      <c r="BN54" s="40" t="s">
        <v>1998</v>
      </c>
      <c r="BO54" s="40" t="s">
        <v>1998</v>
      </c>
      <c r="BP54" s="40" t="s">
        <v>1998</v>
      </c>
      <c r="BQ54" s="40" t="s">
        <v>1998</v>
      </c>
      <c r="BR54" s="40" t="s">
        <v>1998</v>
      </c>
      <c r="BS54" s="40" t="s">
        <v>1998</v>
      </c>
      <c r="BT54" s="40" t="s">
        <v>1998</v>
      </c>
      <c r="BU54" s="40" t="s">
        <v>1998</v>
      </c>
      <c r="BV54" s="40" t="s">
        <v>1998</v>
      </c>
      <c r="BW54" s="40" t="s">
        <v>1998</v>
      </c>
    </row>
    <row r="55" spans="1:75" ht="15" customHeight="1" x14ac:dyDescent="0.2">
      <c r="A55" s="40" t="s">
        <v>1998</v>
      </c>
      <c r="B55" s="40" t="s">
        <v>1998</v>
      </c>
      <c r="C55" s="40" t="s">
        <v>1998</v>
      </c>
      <c r="D55" s="40" t="s">
        <v>1998</v>
      </c>
      <c r="E55" s="40" t="s">
        <v>1998</v>
      </c>
      <c r="F55" s="40" t="s">
        <v>1998</v>
      </c>
      <c r="G55" s="40" t="s">
        <v>1998</v>
      </c>
      <c r="H55" s="40" t="s">
        <v>1998</v>
      </c>
      <c r="I55" s="40" t="s">
        <v>1998</v>
      </c>
      <c r="J55" s="40" t="s">
        <v>1998</v>
      </c>
      <c r="K55" s="40"/>
      <c r="L55" s="40"/>
      <c r="M55" s="40"/>
      <c r="N55" s="40"/>
      <c r="O55" s="40"/>
      <c r="P55" s="40"/>
      <c r="Q55" s="40" t="s">
        <v>1998</v>
      </c>
      <c r="R55" s="40" t="s">
        <v>1998</v>
      </c>
      <c r="S55" s="40" t="s">
        <v>1998</v>
      </c>
      <c r="T55" s="40" t="s">
        <v>1998</v>
      </c>
      <c r="U55" s="40" t="s">
        <v>1998</v>
      </c>
      <c r="V55" s="40" t="s">
        <v>1998</v>
      </c>
      <c r="W55" s="40" t="s">
        <v>1998</v>
      </c>
      <c r="X55" s="40" t="s">
        <v>1998</v>
      </c>
      <c r="Y55" s="40" t="s">
        <v>1998</v>
      </c>
      <c r="Z55" s="40" t="s">
        <v>1998</v>
      </c>
      <c r="AA55" s="40"/>
      <c r="AB55" s="40"/>
      <c r="AC55" s="40" t="s">
        <v>1998</v>
      </c>
      <c r="AD55" s="40" t="s">
        <v>1998</v>
      </c>
      <c r="AE55" s="40" t="s">
        <v>1998</v>
      </c>
      <c r="AF55" s="40"/>
      <c r="AG55" s="40"/>
      <c r="AH55" s="40"/>
      <c r="AI55" s="40"/>
      <c r="AJ55" s="40"/>
      <c r="AK55" s="40"/>
      <c r="AL55" s="45">
        <v>25</v>
      </c>
      <c r="AM55" s="40"/>
      <c r="AN55" s="40"/>
      <c r="AO55" s="40" t="s">
        <v>1998</v>
      </c>
      <c r="AP55" s="40" t="s">
        <v>1998</v>
      </c>
      <c r="AQ55" s="40" t="s">
        <v>1998</v>
      </c>
      <c r="AR55" s="40" t="s">
        <v>1998</v>
      </c>
      <c r="AS55" s="40" t="s">
        <v>1998</v>
      </c>
      <c r="AT55" s="40" t="s">
        <v>1998</v>
      </c>
      <c r="AU55" s="40"/>
      <c r="AV55" s="40"/>
      <c r="AW55" s="40"/>
      <c r="AX55" s="40"/>
      <c r="AY55" s="40"/>
      <c r="AZ55" s="40"/>
      <c r="BA55" s="40" t="s">
        <v>1998</v>
      </c>
      <c r="BB55" s="40" t="s">
        <v>1998</v>
      </c>
      <c r="BC55" s="40" t="s">
        <v>1998</v>
      </c>
      <c r="BD55" s="40" t="s">
        <v>1998</v>
      </c>
      <c r="BE55" s="40"/>
      <c r="BF55" s="40"/>
      <c r="BG55" s="40" t="s">
        <v>1998</v>
      </c>
      <c r="BH55" s="40" t="s">
        <v>1998</v>
      </c>
      <c r="BI55" s="40"/>
      <c r="BJ55" s="40"/>
      <c r="BK55" s="40" t="s">
        <v>1998</v>
      </c>
      <c r="BL55" s="40" t="s">
        <v>1998</v>
      </c>
      <c r="BM55" s="40" t="s">
        <v>1998</v>
      </c>
      <c r="BN55" s="40" t="s">
        <v>1998</v>
      </c>
      <c r="BO55" s="40" t="s">
        <v>1998</v>
      </c>
      <c r="BP55" s="40" t="s">
        <v>1998</v>
      </c>
      <c r="BQ55" s="40" t="s">
        <v>1998</v>
      </c>
      <c r="BR55" s="40" t="s">
        <v>1998</v>
      </c>
      <c r="BS55" s="40" t="s">
        <v>1998</v>
      </c>
      <c r="BT55" s="40" t="s">
        <v>1998</v>
      </c>
      <c r="BU55" s="40" t="s">
        <v>1998</v>
      </c>
      <c r="BV55" s="40" t="s">
        <v>1998</v>
      </c>
      <c r="BW55" s="40" t="s">
        <v>1998</v>
      </c>
    </row>
    <row r="56" spans="1:75" ht="15" customHeight="1" x14ac:dyDescent="0.2">
      <c r="A56" s="40" t="s">
        <v>1998</v>
      </c>
      <c r="B56" s="40" t="s">
        <v>1998</v>
      </c>
      <c r="C56" s="40" t="s">
        <v>1998</v>
      </c>
      <c r="D56" s="40" t="s">
        <v>1998</v>
      </c>
      <c r="E56" s="40" t="s">
        <v>1998</v>
      </c>
      <c r="F56" s="40" t="s">
        <v>1998</v>
      </c>
      <c r="G56" s="40" t="s">
        <v>1998</v>
      </c>
      <c r="H56" s="40" t="s">
        <v>1998</v>
      </c>
      <c r="I56" s="40"/>
      <c r="J56" s="40"/>
      <c r="K56" s="40"/>
      <c r="L56" s="40"/>
      <c r="M56" s="40" t="s">
        <v>1998</v>
      </c>
      <c r="N56" s="40" t="s">
        <v>1998</v>
      </c>
      <c r="O56" s="40" t="s">
        <v>1998</v>
      </c>
      <c r="P56" s="40" t="s">
        <v>1998</v>
      </c>
      <c r="Q56" s="40" t="s">
        <v>1998</v>
      </c>
      <c r="R56" s="40" t="s">
        <v>1998</v>
      </c>
      <c r="S56" s="40" t="s">
        <v>1998</v>
      </c>
      <c r="T56" s="40" t="s">
        <v>1998</v>
      </c>
      <c r="U56" s="40" t="s">
        <v>1998</v>
      </c>
      <c r="V56" s="40" t="s">
        <v>1998</v>
      </c>
      <c r="W56" s="40" t="s">
        <v>1998</v>
      </c>
      <c r="X56" s="40" t="s">
        <v>1998</v>
      </c>
      <c r="Y56" s="40" t="s">
        <v>1998</v>
      </c>
      <c r="Z56" s="40" t="s">
        <v>1998</v>
      </c>
      <c r="AA56" s="40"/>
      <c r="AB56" s="40"/>
      <c r="AC56" s="40" t="s">
        <v>1998</v>
      </c>
      <c r="AD56" s="40" t="s">
        <v>1998</v>
      </c>
      <c r="AE56" s="40" t="s">
        <v>1998</v>
      </c>
      <c r="AF56" s="40" t="s">
        <v>1998</v>
      </c>
      <c r="AG56" s="40" t="s">
        <v>1998</v>
      </c>
      <c r="AH56" s="40" t="s">
        <v>1998</v>
      </c>
      <c r="AI56" s="40" t="s">
        <v>1998</v>
      </c>
      <c r="AJ56" s="40" t="s">
        <v>1998</v>
      </c>
      <c r="AK56" s="40"/>
      <c r="AL56" s="40"/>
      <c r="AM56" s="40"/>
      <c r="AN56" s="40"/>
      <c r="AO56" s="40" t="s">
        <v>1998</v>
      </c>
      <c r="AP56" s="40" t="s">
        <v>1998</v>
      </c>
      <c r="AQ56" s="40" t="s">
        <v>1998</v>
      </c>
      <c r="AR56" s="40" t="s">
        <v>1998</v>
      </c>
      <c r="AS56" s="40" t="s">
        <v>1998</v>
      </c>
      <c r="AT56" s="40" t="s">
        <v>1998</v>
      </c>
      <c r="AU56" s="40"/>
      <c r="AV56" s="40"/>
      <c r="AW56" s="40"/>
      <c r="AX56" s="40"/>
      <c r="AY56" s="40"/>
      <c r="AZ56" s="40"/>
      <c r="BA56" s="40" t="s">
        <v>1998</v>
      </c>
      <c r="BB56" s="40" t="s">
        <v>1998</v>
      </c>
      <c r="BC56" s="40" t="s">
        <v>1998</v>
      </c>
      <c r="BD56" s="40" t="s">
        <v>1998</v>
      </c>
      <c r="BE56" s="40"/>
      <c r="BF56" s="40" t="s">
        <v>1998</v>
      </c>
      <c r="BG56" s="40" t="s">
        <v>1998</v>
      </c>
      <c r="BH56" s="40" t="s">
        <v>1998</v>
      </c>
      <c r="BI56" s="40"/>
      <c r="BJ56" s="40" t="s">
        <v>1998</v>
      </c>
      <c r="BK56" s="40" t="s">
        <v>1998</v>
      </c>
      <c r="BL56" s="40" t="s">
        <v>1998</v>
      </c>
      <c r="BM56" s="40" t="s">
        <v>1998</v>
      </c>
      <c r="BN56" s="40" t="s">
        <v>1998</v>
      </c>
      <c r="BO56" s="40" t="s">
        <v>1998</v>
      </c>
      <c r="BP56" s="40" t="s">
        <v>1998</v>
      </c>
      <c r="BQ56" s="40" t="s">
        <v>1998</v>
      </c>
      <c r="BR56" s="40" t="s">
        <v>1998</v>
      </c>
      <c r="BS56" s="40"/>
      <c r="BT56" s="40"/>
      <c r="BU56" s="40" t="s">
        <v>1998</v>
      </c>
      <c r="BV56" s="40" t="s">
        <v>1998</v>
      </c>
      <c r="BW56" s="40" t="s">
        <v>1998</v>
      </c>
    </row>
    <row r="57" spans="1:75" ht="15" customHeight="1" x14ac:dyDescent="0.2">
      <c r="A57" s="40" t="s">
        <v>1998</v>
      </c>
      <c r="B57" s="40" t="s">
        <v>1998</v>
      </c>
      <c r="C57" s="40" t="s">
        <v>1998</v>
      </c>
      <c r="D57" s="40" t="s">
        <v>1998</v>
      </c>
      <c r="E57" s="40" t="s">
        <v>1998</v>
      </c>
      <c r="F57" s="40" t="s">
        <v>1998</v>
      </c>
      <c r="G57" s="40" t="s">
        <v>1998</v>
      </c>
      <c r="H57" s="40" t="s">
        <v>1998</v>
      </c>
      <c r="I57" s="40"/>
      <c r="J57" s="40"/>
      <c r="K57" s="40"/>
      <c r="L57" s="40"/>
      <c r="M57" s="40" t="s">
        <v>1998</v>
      </c>
      <c r="N57" s="40" t="s">
        <v>1998</v>
      </c>
      <c r="O57" s="40" t="s">
        <v>1998</v>
      </c>
      <c r="P57" s="40" t="s">
        <v>1998</v>
      </c>
      <c r="Q57" s="40" t="s">
        <v>1998</v>
      </c>
      <c r="R57" s="40" t="s">
        <v>1998</v>
      </c>
      <c r="S57" s="40" t="s">
        <v>1998</v>
      </c>
      <c r="T57" s="40" t="s">
        <v>1998</v>
      </c>
      <c r="U57" s="40" t="s">
        <v>1998</v>
      </c>
      <c r="V57" s="40" t="s">
        <v>1998</v>
      </c>
      <c r="W57" s="40" t="s">
        <v>1998</v>
      </c>
      <c r="X57" s="40" t="s">
        <v>1998</v>
      </c>
      <c r="Y57" s="40" t="s">
        <v>1998</v>
      </c>
      <c r="Z57" s="40" t="s">
        <v>1998</v>
      </c>
      <c r="AA57" s="40"/>
      <c r="AB57" s="40"/>
      <c r="AC57" s="40" t="s">
        <v>1998</v>
      </c>
      <c r="AD57" s="40" t="s">
        <v>1998</v>
      </c>
      <c r="AE57" s="40" t="s">
        <v>1998</v>
      </c>
      <c r="AF57" s="40" t="s">
        <v>1998</v>
      </c>
      <c r="AG57" s="40" t="s">
        <v>1998</v>
      </c>
      <c r="AH57" s="40" t="s">
        <v>1998</v>
      </c>
      <c r="AI57" s="40" t="s">
        <v>1998</v>
      </c>
      <c r="AJ57" s="40" t="s">
        <v>1998</v>
      </c>
      <c r="AK57" s="40"/>
      <c r="AL57" s="40"/>
      <c r="AM57" s="40"/>
      <c r="AN57" s="40"/>
      <c r="AO57" s="40" t="s">
        <v>1998</v>
      </c>
      <c r="AP57" s="40" t="s">
        <v>1998</v>
      </c>
      <c r="AQ57" s="40" t="s">
        <v>1998</v>
      </c>
      <c r="AR57" s="40" t="s">
        <v>1998</v>
      </c>
      <c r="AS57" s="40" t="s">
        <v>1998</v>
      </c>
      <c r="AT57" s="40" t="s">
        <v>1998</v>
      </c>
      <c r="AU57" s="40"/>
      <c r="AV57" s="40"/>
      <c r="AW57" s="40"/>
      <c r="AX57" s="40"/>
      <c r="AY57" s="40"/>
      <c r="AZ57" s="40"/>
      <c r="BA57" s="40" t="s">
        <v>1998</v>
      </c>
      <c r="BB57" s="40" t="s">
        <v>1998</v>
      </c>
      <c r="BC57" s="40" t="s">
        <v>1998</v>
      </c>
      <c r="BD57" s="40" t="s">
        <v>1998</v>
      </c>
      <c r="BE57" s="40"/>
      <c r="BF57" s="40" t="s">
        <v>1998</v>
      </c>
      <c r="BG57" s="40" t="s">
        <v>1998</v>
      </c>
      <c r="BH57" s="40" t="s">
        <v>1998</v>
      </c>
      <c r="BI57" s="40"/>
      <c r="BJ57" s="40" t="s">
        <v>1998</v>
      </c>
      <c r="BK57" s="40" t="s">
        <v>1998</v>
      </c>
      <c r="BL57" s="40" t="s">
        <v>1998</v>
      </c>
      <c r="BM57" s="40" t="s">
        <v>1998</v>
      </c>
      <c r="BN57" s="40" t="s">
        <v>1998</v>
      </c>
      <c r="BO57" s="40" t="s">
        <v>1998</v>
      </c>
      <c r="BP57" s="40" t="s">
        <v>1998</v>
      </c>
      <c r="BQ57" s="40" t="s">
        <v>1998</v>
      </c>
      <c r="BR57" s="40" t="s">
        <v>1998</v>
      </c>
      <c r="BS57" s="40"/>
      <c r="BT57" s="40"/>
      <c r="BU57" s="40" t="s">
        <v>1998</v>
      </c>
      <c r="BV57" s="40" t="s">
        <v>1998</v>
      </c>
      <c r="BW57" s="40" t="s">
        <v>1998</v>
      </c>
    </row>
    <row r="58" spans="1:75" ht="15" customHeight="1" x14ac:dyDescent="0.2">
      <c r="A58" s="40" t="s">
        <v>1998</v>
      </c>
      <c r="B58" s="40" t="s">
        <v>1998</v>
      </c>
      <c r="C58" s="40" t="s">
        <v>1998</v>
      </c>
      <c r="D58" s="40" t="s">
        <v>1998</v>
      </c>
      <c r="E58" s="40" t="s">
        <v>1998</v>
      </c>
      <c r="F58" s="40" t="s">
        <v>1998</v>
      </c>
      <c r="G58" s="40" t="s">
        <v>1998</v>
      </c>
      <c r="H58" s="40" t="s">
        <v>1998</v>
      </c>
      <c r="I58" s="40"/>
      <c r="J58" s="40"/>
      <c r="K58" s="40" t="s">
        <v>1998</v>
      </c>
      <c r="L58" s="40" t="s">
        <v>1998</v>
      </c>
      <c r="M58" s="40" t="s">
        <v>1998</v>
      </c>
      <c r="N58" s="40" t="s">
        <v>1998</v>
      </c>
      <c r="O58" s="40" t="s">
        <v>1998</v>
      </c>
      <c r="P58" s="40" t="s">
        <v>1998</v>
      </c>
      <c r="Q58" s="40"/>
      <c r="R58" s="40"/>
      <c r="S58" s="40"/>
      <c r="T58" s="40"/>
      <c r="U58" s="40"/>
      <c r="V58" s="40"/>
      <c r="W58" s="40"/>
      <c r="X58" s="40"/>
      <c r="Y58" s="40"/>
      <c r="Z58" s="40"/>
      <c r="AA58" s="40"/>
      <c r="AB58" s="40"/>
      <c r="AC58" s="40"/>
      <c r="AD58" s="40"/>
      <c r="AE58" s="40"/>
      <c r="AF58" s="40"/>
      <c r="AG58" s="40"/>
      <c r="AH58" s="40"/>
      <c r="AI58" s="40"/>
      <c r="AJ58" s="40"/>
      <c r="AK58" s="40"/>
      <c r="AL58" s="40"/>
      <c r="AM58" s="40"/>
      <c r="AN58" s="40"/>
      <c r="AO58" s="40" t="s">
        <v>1998</v>
      </c>
      <c r="AP58" s="40" t="s">
        <v>1998</v>
      </c>
      <c r="AQ58" s="40" t="s">
        <v>1998</v>
      </c>
      <c r="AR58" s="40" t="s">
        <v>1998</v>
      </c>
      <c r="AS58" s="40" t="s">
        <v>1998</v>
      </c>
      <c r="AT58" s="40" t="s">
        <v>1998</v>
      </c>
      <c r="AU58" s="40"/>
      <c r="AV58" s="40"/>
      <c r="AW58" s="40"/>
      <c r="AX58" s="42">
        <v>18</v>
      </c>
      <c r="AY58" s="40"/>
      <c r="AZ58" s="40"/>
      <c r="BA58" s="40" t="s">
        <v>1998</v>
      </c>
      <c r="BB58" s="40" t="s">
        <v>1998</v>
      </c>
      <c r="BC58" s="40" t="s">
        <v>1998</v>
      </c>
      <c r="BD58" s="40" t="s">
        <v>1998</v>
      </c>
      <c r="BE58" s="40"/>
      <c r="BF58" s="40" t="s">
        <v>1998</v>
      </c>
      <c r="BG58" s="40" t="s">
        <v>1998</v>
      </c>
      <c r="BH58" s="40" t="s">
        <v>1998</v>
      </c>
      <c r="BI58" s="40"/>
      <c r="BJ58" s="40" t="s">
        <v>1998</v>
      </c>
      <c r="BK58" s="40" t="s">
        <v>1998</v>
      </c>
      <c r="BL58" s="40" t="s">
        <v>1998</v>
      </c>
      <c r="BM58" s="40" t="s">
        <v>1998</v>
      </c>
      <c r="BN58" s="40" t="s">
        <v>1998</v>
      </c>
      <c r="BO58" s="40" t="s">
        <v>1998</v>
      </c>
      <c r="BP58" s="40"/>
      <c r="BQ58" s="40"/>
      <c r="BR58" s="40"/>
      <c r="BS58" s="40"/>
      <c r="BT58" s="40"/>
      <c r="BU58" s="40" t="s">
        <v>1998</v>
      </c>
      <c r="BV58" s="40" t="s">
        <v>1998</v>
      </c>
      <c r="BW58" s="40" t="s">
        <v>1998</v>
      </c>
    </row>
    <row r="59" spans="1:75" ht="15" customHeight="1" x14ac:dyDescent="0.2">
      <c r="A59" s="40" t="s">
        <v>1998</v>
      </c>
      <c r="B59" s="40" t="s">
        <v>1998</v>
      </c>
      <c r="C59" s="40" t="s">
        <v>1998</v>
      </c>
      <c r="D59" s="40" t="s">
        <v>1998</v>
      </c>
      <c r="E59" s="40" t="s">
        <v>1998</v>
      </c>
      <c r="F59" s="40" t="s">
        <v>1998</v>
      </c>
      <c r="G59" s="40" t="s">
        <v>1998</v>
      </c>
      <c r="H59" s="40" t="s">
        <v>1998</v>
      </c>
      <c r="I59" s="40"/>
      <c r="J59" s="40"/>
      <c r="K59" s="40" t="s">
        <v>1998</v>
      </c>
      <c r="L59" s="40" t="s">
        <v>1998</v>
      </c>
      <c r="M59" s="40" t="s">
        <v>1998</v>
      </c>
      <c r="N59" s="40" t="s">
        <v>1998</v>
      </c>
      <c r="O59" s="40" t="s">
        <v>1998</v>
      </c>
      <c r="P59" s="40" t="s">
        <v>1998</v>
      </c>
      <c r="Q59" s="40"/>
      <c r="R59" s="40"/>
      <c r="S59" s="40"/>
      <c r="T59" s="40"/>
      <c r="U59" s="40"/>
      <c r="V59" s="40"/>
      <c r="W59" s="40"/>
      <c r="X59" s="40"/>
      <c r="Y59" s="40"/>
      <c r="Z59" s="40"/>
      <c r="AA59" s="40"/>
      <c r="AB59" s="40"/>
      <c r="AC59" s="40"/>
      <c r="AD59" s="40"/>
      <c r="AE59" s="40"/>
      <c r="AF59" s="40"/>
      <c r="AG59" s="40"/>
      <c r="AH59" s="40"/>
      <c r="AI59" s="40"/>
      <c r="AJ59" s="40"/>
      <c r="AK59" s="40"/>
      <c r="AL59" s="40"/>
      <c r="AM59" s="40"/>
      <c r="AN59" s="40"/>
      <c r="AO59" s="40" t="s">
        <v>1998</v>
      </c>
      <c r="AP59" s="40" t="s">
        <v>1998</v>
      </c>
      <c r="AQ59" s="40" t="s">
        <v>1998</v>
      </c>
      <c r="AR59" s="40" t="s">
        <v>1998</v>
      </c>
      <c r="AS59" s="40" t="s">
        <v>1998</v>
      </c>
      <c r="AT59" s="40" t="s">
        <v>1998</v>
      </c>
      <c r="AU59" s="40"/>
      <c r="AV59" s="40"/>
      <c r="AW59" s="40"/>
      <c r="AX59" s="40"/>
      <c r="AY59" s="40"/>
      <c r="AZ59" s="40"/>
      <c r="BA59" s="40" t="s">
        <v>1998</v>
      </c>
      <c r="BB59" s="40" t="s">
        <v>1998</v>
      </c>
      <c r="BC59" s="40" t="s">
        <v>1998</v>
      </c>
      <c r="BD59" s="40" t="s">
        <v>1998</v>
      </c>
      <c r="BE59" s="40"/>
      <c r="BF59" s="40" t="s">
        <v>1998</v>
      </c>
      <c r="BG59" s="40" t="s">
        <v>1998</v>
      </c>
      <c r="BH59" s="40" t="s">
        <v>1998</v>
      </c>
      <c r="BI59" s="40"/>
      <c r="BJ59" s="40" t="s">
        <v>1998</v>
      </c>
      <c r="BK59" s="40" t="s">
        <v>1998</v>
      </c>
      <c r="BL59" s="40" t="s">
        <v>1998</v>
      </c>
      <c r="BM59" s="40" t="s">
        <v>1998</v>
      </c>
      <c r="BN59" s="40" t="s">
        <v>1998</v>
      </c>
      <c r="BO59" s="40" t="s">
        <v>1998</v>
      </c>
      <c r="BP59" s="40"/>
      <c r="BQ59" s="40" t="s">
        <v>1998</v>
      </c>
      <c r="BR59" s="40" t="s">
        <v>1998</v>
      </c>
      <c r="BS59" s="40" t="s">
        <v>1998</v>
      </c>
      <c r="BT59" s="40" t="s">
        <v>1998</v>
      </c>
      <c r="BU59" s="40" t="s">
        <v>1998</v>
      </c>
      <c r="BV59" s="40" t="s">
        <v>1998</v>
      </c>
      <c r="BW59" s="40" t="s">
        <v>1998</v>
      </c>
    </row>
    <row r="60" spans="1:75" ht="15" customHeight="1" x14ac:dyDescent="0.2">
      <c r="A60" s="40" t="s">
        <v>1998</v>
      </c>
      <c r="B60" s="40" t="s">
        <v>1998</v>
      </c>
      <c r="C60" s="40" t="s">
        <v>1998</v>
      </c>
      <c r="D60" s="40" t="s">
        <v>1998</v>
      </c>
      <c r="E60" s="40" t="s">
        <v>1998</v>
      </c>
      <c r="F60" s="40" t="s">
        <v>1998</v>
      </c>
      <c r="G60" s="40" t="s">
        <v>1998</v>
      </c>
      <c r="H60" s="40" t="s">
        <v>1998</v>
      </c>
      <c r="I60" s="40"/>
      <c r="J60" s="40"/>
      <c r="K60" s="40" t="s">
        <v>1998</v>
      </c>
      <c r="L60" s="40" t="s">
        <v>1998</v>
      </c>
      <c r="M60" s="40" t="s">
        <v>1998</v>
      </c>
      <c r="N60" s="40" t="s">
        <v>1998</v>
      </c>
      <c r="O60" s="40" t="s">
        <v>1998</v>
      </c>
      <c r="P60" s="40" t="s">
        <v>1998</v>
      </c>
      <c r="Q60" s="40"/>
      <c r="R60" s="40"/>
      <c r="S60" s="40"/>
      <c r="T60" s="40"/>
      <c r="U60" s="40"/>
      <c r="V60" s="40"/>
      <c r="W60" s="40"/>
      <c r="X60" s="40"/>
      <c r="Y60" s="40"/>
      <c r="Z60" s="40"/>
      <c r="AA60" s="40"/>
      <c r="AB60" s="40"/>
      <c r="AC60" s="40"/>
      <c r="AD60" s="40"/>
      <c r="AE60" s="40"/>
      <c r="AF60" s="40"/>
      <c r="AG60" s="40"/>
      <c r="AH60" s="40"/>
      <c r="AI60" s="40"/>
      <c r="AJ60" s="40"/>
      <c r="AK60" s="40"/>
      <c r="AL60" s="40"/>
      <c r="AM60" s="40"/>
      <c r="AN60" s="40"/>
      <c r="AO60" s="40"/>
      <c r="AP60" s="40"/>
      <c r="AQ60" s="40" t="s">
        <v>1998</v>
      </c>
      <c r="AR60" s="40" t="s">
        <v>1998</v>
      </c>
      <c r="AS60" s="40" t="s">
        <v>1998</v>
      </c>
      <c r="AT60" s="40" t="s">
        <v>1998</v>
      </c>
      <c r="AU60" s="40"/>
      <c r="AV60" s="40"/>
      <c r="AW60" s="40"/>
      <c r="AX60" s="40"/>
      <c r="AY60" s="40"/>
      <c r="AZ60" s="40"/>
      <c r="BA60" s="40" t="s">
        <v>1998</v>
      </c>
      <c r="BB60" s="40" t="s">
        <v>1998</v>
      </c>
      <c r="BC60" s="40" t="s">
        <v>1998</v>
      </c>
      <c r="BD60" s="40" t="s">
        <v>1998</v>
      </c>
      <c r="BE60" s="40"/>
      <c r="BF60" s="40"/>
      <c r="BG60" s="40"/>
      <c r="BH60" s="40"/>
      <c r="BI60" s="40"/>
      <c r="BJ60" s="40"/>
      <c r="BK60" s="40"/>
      <c r="BL60" s="40"/>
      <c r="BM60" s="40"/>
      <c r="BN60" s="40"/>
      <c r="BO60" s="40"/>
      <c r="BP60" s="40"/>
      <c r="BQ60" s="40" t="s">
        <v>1998</v>
      </c>
      <c r="BR60" s="40" t="s">
        <v>1998</v>
      </c>
      <c r="BS60" s="40" t="s">
        <v>1998</v>
      </c>
      <c r="BT60" s="40" t="s">
        <v>1998</v>
      </c>
      <c r="BU60" s="40" t="s">
        <v>1998</v>
      </c>
      <c r="BV60" s="40" t="s">
        <v>1998</v>
      </c>
      <c r="BW60" s="40" t="s">
        <v>1998</v>
      </c>
    </row>
    <row r="61" spans="1:75" ht="15" customHeight="1" x14ac:dyDescent="0.2">
      <c r="A61" s="40" t="s">
        <v>1998</v>
      </c>
      <c r="B61" s="40" t="s">
        <v>1998</v>
      </c>
      <c r="C61" s="40" t="s">
        <v>1998</v>
      </c>
      <c r="D61" s="40" t="s">
        <v>1998</v>
      </c>
      <c r="E61" s="40" t="s">
        <v>1998</v>
      </c>
      <c r="F61" s="40" t="s">
        <v>1998</v>
      </c>
      <c r="G61" s="40" t="s">
        <v>1998</v>
      </c>
      <c r="H61" s="40" t="s">
        <v>1998</v>
      </c>
      <c r="I61" s="40"/>
      <c r="J61" s="40"/>
      <c r="K61" s="40" t="s">
        <v>1998</v>
      </c>
      <c r="L61" s="40" t="s">
        <v>1998</v>
      </c>
      <c r="M61" s="40" t="s">
        <v>1998</v>
      </c>
      <c r="N61" s="40" t="s">
        <v>1998</v>
      </c>
      <c r="O61" s="40" t="s">
        <v>1998</v>
      </c>
      <c r="P61" s="40" t="s">
        <v>1998</v>
      </c>
      <c r="Q61" s="40"/>
      <c r="R61" s="40"/>
      <c r="S61" s="40"/>
      <c r="T61" s="40"/>
      <c r="U61" s="40"/>
      <c r="V61" s="40"/>
      <c r="W61" s="40"/>
      <c r="X61" s="40"/>
      <c r="Y61" s="40"/>
      <c r="Z61" s="40"/>
      <c r="AA61" s="40"/>
      <c r="AB61" s="40"/>
      <c r="AC61" s="40"/>
      <c r="AD61" s="40"/>
      <c r="AE61" s="40"/>
      <c r="AF61" s="40"/>
      <c r="AG61" s="40"/>
      <c r="AH61" s="40"/>
      <c r="AI61" s="40"/>
      <c r="AJ61" s="40"/>
      <c r="AK61" s="40"/>
      <c r="AL61" s="40"/>
      <c r="AM61" s="40"/>
      <c r="AN61" s="40"/>
      <c r="AO61" s="40" t="s">
        <v>1998</v>
      </c>
      <c r="AP61" s="40"/>
      <c r="AQ61" s="40" t="s">
        <v>1998</v>
      </c>
      <c r="AR61" s="40" t="s">
        <v>1998</v>
      </c>
      <c r="AS61" s="40" t="s">
        <v>1998</v>
      </c>
      <c r="AT61" s="40" t="s">
        <v>1998</v>
      </c>
      <c r="AU61" s="40"/>
      <c r="AV61" s="40"/>
      <c r="AW61" s="40"/>
      <c r="AX61" s="40"/>
      <c r="AY61" s="40"/>
      <c r="AZ61" s="40"/>
      <c r="BA61" s="40" t="s">
        <v>1998</v>
      </c>
      <c r="BB61" s="40" t="s">
        <v>1998</v>
      </c>
      <c r="BC61" s="40" t="s">
        <v>1998</v>
      </c>
      <c r="BD61" s="40" t="s">
        <v>1998</v>
      </c>
      <c r="BE61" s="40"/>
      <c r="BF61" s="40"/>
      <c r="BG61" s="40"/>
      <c r="BH61" s="40"/>
      <c r="BI61" s="40"/>
      <c r="BJ61" s="40"/>
      <c r="BK61" s="40"/>
      <c r="BL61" s="40"/>
      <c r="BM61" s="40"/>
      <c r="BN61" s="40"/>
      <c r="BO61" s="40"/>
      <c r="BP61" s="40"/>
      <c r="BQ61" s="40" t="s">
        <v>1998</v>
      </c>
      <c r="BR61" s="40" t="s">
        <v>1998</v>
      </c>
      <c r="BS61" s="40" t="s">
        <v>1998</v>
      </c>
      <c r="BT61" s="40" t="s">
        <v>1998</v>
      </c>
      <c r="BU61" s="40" t="s">
        <v>1998</v>
      </c>
      <c r="BV61" s="40" t="s">
        <v>1998</v>
      </c>
      <c r="BW61" s="40" t="s">
        <v>1998</v>
      </c>
    </row>
    <row r="62" spans="1:75" ht="15" customHeight="1" x14ac:dyDescent="0.2">
      <c r="A62" s="40" t="s">
        <v>1998</v>
      </c>
      <c r="B62" s="40" t="s">
        <v>1998</v>
      </c>
      <c r="C62" s="40" t="s">
        <v>1998</v>
      </c>
      <c r="D62" s="40" t="s">
        <v>1998</v>
      </c>
      <c r="E62" s="40" t="s">
        <v>1998</v>
      </c>
      <c r="F62" s="40" t="s">
        <v>1998</v>
      </c>
      <c r="G62" s="40" t="s">
        <v>1998</v>
      </c>
      <c r="H62" s="40" t="s">
        <v>1998</v>
      </c>
      <c r="I62" s="40"/>
      <c r="J62" s="40"/>
      <c r="K62" s="40"/>
      <c r="L62" s="40" t="s">
        <v>1998</v>
      </c>
      <c r="M62" s="40" t="s">
        <v>1998</v>
      </c>
      <c r="N62" s="40" t="s">
        <v>1998</v>
      </c>
      <c r="O62" s="40" t="s">
        <v>1998</v>
      </c>
      <c r="P62" s="40" t="s">
        <v>1998</v>
      </c>
      <c r="Q62" s="40"/>
      <c r="R62" s="40"/>
      <c r="S62" s="40"/>
      <c r="T62" s="40"/>
      <c r="U62" s="40" t="s">
        <v>1998</v>
      </c>
      <c r="V62" s="40" t="s">
        <v>1998</v>
      </c>
      <c r="W62" s="40" t="s">
        <v>1998</v>
      </c>
      <c r="X62" s="40" t="s">
        <v>1998</v>
      </c>
      <c r="Y62" s="40" t="s">
        <v>1998</v>
      </c>
      <c r="Z62" s="40" t="s">
        <v>1998</v>
      </c>
      <c r="AA62" s="40" t="s">
        <v>1998</v>
      </c>
      <c r="AB62" s="40" t="s">
        <v>1998</v>
      </c>
      <c r="AC62" s="40"/>
      <c r="AD62" s="40"/>
      <c r="AE62" s="40"/>
      <c r="AF62" s="40"/>
      <c r="AG62" s="40" t="s">
        <v>1998</v>
      </c>
      <c r="AH62" s="40" t="s">
        <v>1998</v>
      </c>
      <c r="AI62" s="40" t="s">
        <v>1998</v>
      </c>
      <c r="AJ62" s="40" t="s">
        <v>1998</v>
      </c>
      <c r="AK62" s="40" t="s">
        <v>1998</v>
      </c>
      <c r="AL62" s="40" t="s">
        <v>1998</v>
      </c>
      <c r="AM62" s="40" t="s">
        <v>1998</v>
      </c>
      <c r="AN62" s="40" t="s">
        <v>1998</v>
      </c>
      <c r="AO62" s="40" t="s">
        <v>1998</v>
      </c>
      <c r="AP62" s="40"/>
      <c r="AQ62" s="40" t="s">
        <v>1998</v>
      </c>
      <c r="AR62" s="40" t="s">
        <v>1998</v>
      </c>
      <c r="AS62" s="40" t="s">
        <v>1998</v>
      </c>
      <c r="AT62" s="40" t="s">
        <v>1998</v>
      </c>
      <c r="AU62" s="40" t="s">
        <v>1998</v>
      </c>
      <c r="AV62" s="40" t="s">
        <v>1998</v>
      </c>
      <c r="AW62" s="40" t="s">
        <v>1998</v>
      </c>
      <c r="AX62" s="40" t="s">
        <v>1998</v>
      </c>
      <c r="AY62" s="40" t="s">
        <v>1998</v>
      </c>
      <c r="AZ62" s="40" t="s">
        <v>1998</v>
      </c>
      <c r="BA62" s="40" t="s">
        <v>1998</v>
      </c>
      <c r="BB62" s="40" t="s">
        <v>1998</v>
      </c>
      <c r="BC62" s="40" t="s">
        <v>1998</v>
      </c>
      <c r="BD62" s="40" t="s">
        <v>1998</v>
      </c>
      <c r="BE62" s="40"/>
      <c r="BF62" s="40"/>
      <c r="BG62" s="40" t="s">
        <v>1998</v>
      </c>
      <c r="BH62" s="40" t="s">
        <v>1998</v>
      </c>
      <c r="BI62" s="40" t="s">
        <v>1998</v>
      </c>
      <c r="BJ62" s="40" t="s">
        <v>1998</v>
      </c>
      <c r="BK62" s="40"/>
      <c r="BL62" s="40"/>
      <c r="BM62" s="40" t="s">
        <v>1998</v>
      </c>
      <c r="BN62" s="40" t="s">
        <v>1998</v>
      </c>
      <c r="BO62" s="40"/>
      <c r="BP62" s="40"/>
      <c r="BQ62" s="40"/>
      <c r="BR62" s="40"/>
      <c r="BS62" s="40"/>
      <c r="BT62" s="40"/>
      <c r="BU62" s="40" t="s">
        <v>1998</v>
      </c>
      <c r="BV62" s="40" t="s">
        <v>1998</v>
      </c>
      <c r="BW62" s="40" t="s">
        <v>1998</v>
      </c>
    </row>
    <row r="63" spans="1:75" ht="15" customHeight="1" x14ac:dyDescent="0.2">
      <c r="A63" s="40" t="s">
        <v>1998</v>
      </c>
      <c r="B63" s="40" t="s">
        <v>1998</v>
      </c>
      <c r="C63" s="40" t="s">
        <v>1998</v>
      </c>
      <c r="D63" s="40" t="s">
        <v>1998</v>
      </c>
      <c r="E63" s="40" t="s">
        <v>1998</v>
      </c>
      <c r="F63" s="40" t="s">
        <v>1998</v>
      </c>
      <c r="G63" s="40" t="s">
        <v>1998</v>
      </c>
      <c r="H63" s="40" t="s">
        <v>1998</v>
      </c>
      <c r="I63" s="40"/>
      <c r="J63" s="40"/>
      <c r="K63" s="40"/>
      <c r="L63" s="40"/>
      <c r="M63" s="40" t="s">
        <v>1998</v>
      </c>
      <c r="N63" s="40" t="s">
        <v>1998</v>
      </c>
      <c r="O63" s="40" t="s">
        <v>1998</v>
      </c>
      <c r="P63" s="40" t="s">
        <v>1998</v>
      </c>
      <c r="Q63" s="40"/>
      <c r="R63" s="40"/>
      <c r="S63" s="40"/>
      <c r="T63" s="40"/>
      <c r="U63" s="40" t="s">
        <v>1998</v>
      </c>
      <c r="V63" s="40" t="s">
        <v>1998</v>
      </c>
      <c r="W63" s="40" t="s">
        <v>1998</v>
      </c>
      <c r="X63" s="40" t="s">
        <v>1998</v>
      </c>
      <c r="Y63" s="40" t="s">
        <v>1998</v>
      </c>
      <c r="Z63" s="40" t="s">
        <v>1998</v>
      </c>
      <c r="AA63" s="40" t="s">
        <v>1998</v>
      </c>
      <c r="AB63" s="40" t="s">
        <v>1998</v>
      </c>
      <c r="AC63" s="40"/>
      <c r="AD63" s="40"/>
      <c r="AE63" s="40"/>
      <c r="AF63" s="40"/>
      <c r="AG63" s="40" t="s">
        <v>1998</v>
      </c>
      <c r="AH63" s="40" t="s">
        <v>1998</v>
      </c>
      <c r="AI63" s="40" t="s">
        <v>1998</v>
      </c>
      <c r="AJ63" s="40" t="s">
        <v>1998</v>
      </c>
      <c r="AK63" s="40" t="s">
        <v>1998</v>
      </c>
      <c r="AL63" s="40" t="s">
        <v>1998</v>
      </c>
      <c r="AM63" s="40" t="s">
        <v>1998</v>
      </c>
      <c r="AN63" s="40" t="s">
        <v>1998</v>
      </c>
      <c r="AO63" s="40" t="s">
        <v>1998</v>
      </c>
      <c r="AP63" s="40"/>
      <c r="AQ63" s="40"/>
      <c r="AR63" s="40"/>
      <c r="AS63" s="40"/>
      <c r="AT63" s="40"/>
      <c r="AU63" s="40"/>
      <c r="AV63" s="40" t="s">
        <v>1998</v>
      </c>
      <c r="AW63" s="40" t="s">
        <v>1998</v>
      </c>
      <c r="AX63" s="40" t="s">
        <v>1998</v>
      </c>
      <c r="AY63" s="40" t="s">
        <v>1998</v>
      </c>
      <c r="AZ63" s="40" t="s">
        <v>1998</v>
      </c>
      <c r="BA63" s="40" t="s">
        <v>1998</v>
      </c>
      <c r="BB63" s="40" t="s">
        <v>1998</v>
      </c>
      <c r="BC63" s="40" t="s">
        <v>1998</v>
      </c>
      <c r="BD63" s="40" t="s">
        <v>1998</v>
      </c>
      <c r="BE63" s="40"/>
      <c r="BF63" s="40"/>
      <c r="BG63" s="40" t="s">
        <v>1998</v>
      </c>
      <c r="BH63" s="40" t="s">
        <v>1998</v>
      </c>
      <c r="BI63" s="40" t="s">
        <v>1998</v>
      </c>
      <c r="BJ63" s="40" t="s">
        <v>1998</v>
      </c>
      <c r="BK63" s="40"/>
      <c r="BL63" s="40"/>
      <c r="BM63" s="40" t="s">
        <v>1998</v>
      </c>
      <c r="BN63" s="40" t="s">
        <v>1998</v>
      </c>
      <c r="BO63" s="40"/>
      <c r="BP63" s="40"/>
      <c r="BQ63" s="40"/>
      <c r="BR63" s="40"/>
      <c r="BS63" s="40"/>
      <c r="BT63" s="40"/>
      <c r="BU63" s="40" t="s">
        <v>1998</v>
      </c>
      <c r="BV63" s="40" t="s">
        <v>1998</v>
      </c>
      <c r="BW63" s="40" t="s">
        <v>1998</v>
      </c>
    </row>
    <row r="64" spans="1:75" ht="15" customHeight="1" x14ac:dyDescent="0.2">
      <c r="A64" s="40" t="s">
        <v>1998</v>
      </c>
      <c r="B64" s="40" t="s">
        <v>1998</v>
      </c>
      <c r="C64" s="40" t="s">
        <v>1998</v>
      </c>
      <c r="D64" s="40" t="s">
        <v>1998</v>
      </c>
      <c r="E64" s="40" t="s">
        <v>1998</v>
      </c>
      <c r="F64" s="40" t="s">
        <v>1998</v>
      </c>
      <c r="G64" s="40" t="s">
        <v>1998</v>
      </c>
      <c r="H64" s="40" t="s">
        <v>1998</v>
      </c>
      <c r="I64" s="40" t="s">
        <v>1998</v>
      </c>
      <c r="J64" s="40" t="s">
        <v>1998</v>
      </c>
      <c r="K64" s="40"/>
      <c r="L64" s="40"/>
      <c r="M64" s="40"/>
      <c r="N64" s="40" t="s">
        <v>1998</v>
      </c>
      <c r="O64" s="40" t="s">
        <v>1998</v>
      </c>
      <c r="P64" s="40" t="s">
        <v>1998</v>
      </c>
      <c r="Q64" s="40"/>
      <c r="R64" s="40"/>
      <c r="S64" s="40"/>
      <c r="T64" s="40"/>
      <c r="U64" s="40" t="s">
        <v>1998</v>
      </c>
      <c r="V64" s="40" t="s">
        <v>1998</v>
      </c>
      <c r="W64" s="40"/>
      <c r="X64" s="40"/>
      <c r="Y64" s="40" t="s">
        <v>1998</v>
      </c>
      <c r="Z64" s="40" t="s">
        <v>1998</v>
      </c>
      <c r="AA64" s="40" t="s">
        <v>1998</v>
      </c>
      <c r="AB64" s="40" t="s">
        <v>1998</v>
      </c>
      <c r="AC64" s="40"/>
      <c r="AD64" s="40"/>
      <c r="AE64" s="40"/>
      <c r="AF64" s="40"/>
      <c r="AG64" s="40" t="s">
        <v>1998</v>
      </c>
      <c r="AH64" s="40" t="s">
        <v>1998</v>
      </c>
      <c r="AI64" s="40" t="s">
        <v>1998</v>
      </c>
      <c r="AJ64" s="40" t="s">
        <v>1998</v>
      </c>
      <c r="AK64" s="40" t="s">
        <v>1998</v>
      </c>
      <c r="AL64" s="40" t="s">
        <v>1998</v>
      </c>
      <c r="AM64" s="40" t="s">
        <v>1998</v>
      </c>
      <c r="AN64" s="40" t="s">
        <v>1998</v>
      </c>
      <c r="AO64" s="40" t="s">
        <v>1998</v>
      </c>
      <c r="AP64" s="40" t="s">
        <v>1998</v>
      </c>
      <c r="AQ64" s="40" t="s">
        <v>1998</v>
      </c>
      <c r="AR64" s="40" t="s">
        <v>1998</v>
      </c>
      <c r="AS64" s="40" t="s">
        <v>1998</v>
      </c>
      <c r="AT64" s="40" t="s">
        <v>1998</v>
      </c>
      <c r="AU64" s="40"/>
      <c r="AV64" s="40" t="s">
        <v>1998</v>
      </c>
      <c r="AW64" s="40" t="s">
        <v>1998</v>
      </c>
      <c r="AX64" s="40" t="s">
        <v>1998</v>
      </c>
      <c r="AY64" s="40" t="s">
        <v>1998</v>
      </c>
      <c r="AZ64" s="40" t="s">
        <v>1998</v>
      </c>
      <c r="BA64" s="40" t="s">
        <v>1998</v>
      </c>
      <c r="BB64" s="40" t="s">
        <v>1998</v>
      </c>
      <c r="BC64" s="40" t="s">
        <v>1998</v>
      </c>
      <c r="BD64" s="40" t="s">
        <v>1998</v>
      </c>
      <c r="BE64" s="40"/>
      <c r="BF64" s="40"/>
      <c r="BG64" s="40" t="s">
        <v>1998</v>
      </c>
      <c r="BH64" s="40" t="s">
        <v>1998</v>
      </c>
      <c r="BI64" s="40"/>
      <c r="BJ64" s="40"/>
      <c r="BK64" s="40"/>
      <c r="BL64" s="40"/>
      <c r="BM64" s="40" t="s">
        <v>1998</v>
      </c>
      <c r="BN64" s="40" t="s">
        <v>1998</v>
      </c>
      <c r="BO64" s="40"/>
      <c r="BP64" s="40"/>
      <c r="BQ64" s="40" t="s">
        <v>1998</v>
      </c>
      <c r="BR64" s="40" t="s">
        <v>1998</v>
      </c>
      <c r="BS64" s="40"/>
      <c r="BT64" s="40"/>
      <c r="BU64" s="40" t="s">
        <v>1998</v>
      </c>
      <c r="BV64" s="40" t="s">
        <v>1998</v>
      </c>
      <c r="BW64" s="40" t="s">
        <v>1998</v>
      </c>
    </row>
    <row r="65" spans="1:75" ht="15" customHeight="1" x14ac:dyDescent="0.2">
      <c r="A65" s="40" t="s">
        <v>1998</v>
      </c>
      <c r="B65" s="40" t="s">
        <v>1998</v>
      </c>
      <c r="C65" s="40" t="s">
        <v>1998</v>
      </c>
      <c r="D65" s="40" t="s">
        <v>1998</v>
      </c>
      <c r="E65" s="40" t="s">
        <v>1998</v>
      </c>
      <c r="F65" s="40" t="s">
        <v>1998</v>
      </c>
      <c r="G65" s="40" t="s">
        <v>1998</v>
      </c>
      <c r="H65" s="40" t="s">
        <v>1998</v>
      </c>
      <c r="I65" s="40" t="s">
        <v>1998</v>
      </c>
      <c r="J65" s="40" t="s">
        <v>1998</v>
      </c>
      <c r="K65" s="40" t="s">
        <v>1998</v>
      </c>
      <c r="L65" s="40"/>
      <c r="M65" s="40"/>
      <c r="N65" s="40"/>
      <c r="O65" s="40" t="s">
        <v>1998</v>
      </c>
      <c r="P65" s="40" t="s">
        <v>1998</v>
      </c>
      <c r="Q65" s="40"/>
      <c r="R65" s="40"/>
      <c r="S65" s="40"/>
      <c r="T65" s="40"/>
      <c r="U65" s="40" t="s">
        <v>1998</v>
      </c>
      <c r="V65" s="40" t="s">
        <v>1998</v>
      </c>
      <c r="W65" s="40"/>
      <c r="X65" s="40"/>
      <c r="Y65" s="40" t="s">
        <v>1998</v>
      </c>
      <c r="Z65" s="40" t="s">
        <v>1998</v>
      </c>
      <c r="AA65" s="40" t="s">
        <v>1998</v>
      </c>
      <c r="AB65" s="40" t="s">
        <v>1998</v>
      </c>
      <c r="AC65" s="40"/>
      <c r="AD65" s="40"/>
      <c r="AE65" s="40"/>
      <c r="AF65" s="40"/>
      <c r="AG65" s="40" t="s">
        <v>1998</v>
      </c>
      <c r="AH65" s="40" t="s">
        <v>1998</v>
      </c>
      <c r="AI65" s="40" t="s">
        <v>1998</v>
      </c>
      <c r="AJ65" s="40" t="s">
        <v>1998</v>
      </c>
      <c r="AK65" s="40" t="s">
        <v>1998</v>
      </c>
      <c r="AL65" s="40" t="s">
        <v>1998</v>
      </c>
      <c r="AM65" s="40" t="s">
        <v>1998</v>
      </c>
      <c r="AN65" s="40" t="s">
        <v>1998</v>
      </c>
      <c r="AO65" s="40" t="s">
        <v>1998</v>
      </c>
      <c r="AP65" s="40" t="s">
        <v>1998</v>
      </c>
      <c r="AQ65" s="40" t="s">
        <v>1998</v>
      </c>
      <c r="AR65" s="40" t="s">
        <v>1998</v>
      </c>
      <c r="AS65" s="40" t="s">
        <v>1998</v>
      </c>
      <c r="AT65" s="40" t="s">
        <v>1998</v>
      </c>
      <c r="AU65" s="40"/>
      <c r="AV65" s="40" t="s">
        <v>1998</v>
      </c>
      <c r="AW65" s="40" t="s">
        <v>1998</v>
      </c>
      <c r="AX65" s="40" t="s">
        <v>1998</v>
      </c>
      <c r="AY65" s="40" t="s">
        <v>1998</v>
      </c>
      <c r="AZ65" s="40" t="s">
        <v>1998</v>
      </c>
      <c r="BA65" s="40" t="s">
        <v>1998</v>
      </c>
      <c r="BB65" s="40" t="s">
        <v>1998</v>
      </c>
      <c r="BC65" s="40" t="s">
        <v>1998</v>
      </c>
      <c r="BD65" s="40" t="s">
        <v>1998</v>
      </c>
      <c r="BE65" s="40"/>
      <c r="BF65" s="40"/>
      <c r="BG65" s="40" t="s">
        <v>1998</v>
      </c>
      <c r="BH65" s="40" t="s">
        <v>1998</v>
      </c>
      <c r="BI65" s="40"/>
      <c r="BJ65" s="45">
        <v>35</v>
      </c>
      <c r="BK65" s="40"/>
      <c r="BL65" s="40"/>
      <c r="BM65" s="40" t="s">
        <v>1998</v>
      </c>
      <c r="BN65" s="40" t="s">
        <v>1998</v>
      </c>
      <c r="BO65" s="40"/>
      <c r="BP65" s="40"/>
      <c r="BQ65" s="40" t="s">
        <v>1998</v>
      </c>
      <c r="BR65" s="40" t="s">
        <v>1998</v>
      </c>
      <c r="BS65" s="40"/>
      <c r="BT65" s="40"/>
      <c r="BU65" s="40" t="s">
        <v>1998</v>
      </c>
      <c r="BV65" s="40" t="s">
        <v>1998</v>
      </c>
      <c r="BW65" s="40" t="s">
        <v>1998</v>
      </c>
    </row>
    <row r="66" spans="1:75" ht="15" customHeight="1" x14ac:dyDescent="0.2">
      <c r="A66" s="40" t="s">
        <v>1998</v>
      </c>
      <c r="B66" s="40" t="s">
        <v>1998</v>
      </c>
      <c r="C66" s="40" t="s">
        <v>1998</v>
      </c>
      <c r="D66" s="40" t="s">
        <v>1998</v>
      </c>
      <c r="E66" s="40" t="s">
        <v>1998</v>
      </c>
      <c r="F66" s="40" t="s">
        <v>1998</v>
      </c>
      <c r="G66" s="40" t="s">
        <v>1998</v>
      </c>
      <c r="H66" s="40" t="s">
        <v>1998</v>
      </c>
      <c r="I66" s="40" t="s">
        <v>1998</v>
      </c>
      <c r="J66" s="40" t="s">
        <v>1998</v>
      </c>
      <c r="K66" s="40" t="s">
        <v>1998</v>
      </c>
      <c r="L66" s="40" t="s">
        <v>1998</v>
      </c>
      <c r="M66" s="40"/>
      <c r="N66" s="40"/>
      <c r="O66" s="40"/>
      <c r="P66" s="40"/>
      <c r="Q66" s="40"/>
      <c r="R66" s="40"/>
      <c r="S66" s="40"/>
      <c r="T66" s="40"/>
      <c r="U66" s="40" t="s">
        <v>1998</v>
      </c>
      <c r="V66" s="40" t="s">
        <v>1998</v>
      </c>
      <c r="W66" s="40"/>
      <c r="X66" s="40"/>
      <c r="Y66" s="40"/>
      <c r="Z66" s="40"/>
      <c r="AA66" s="40" t="s">
        <v>1998</v>
      </c>
      <c r="AB66" s="40" t="s">
        <v>1998</v>
      </c>
      <c r="AC66" s="40"/>
      <c r="AD66" s="40"/>
      <c r="AE66" s="40"/>
      <c r="AF66" s="40"/>
      <c r="AG66" s="40"/>
      <c r="AH66" s="40"/>
      <c r="AI66" s="40"/>
      <c r="AJ66" s="40"/>
      <c r="AK66" s="40"/>
      <c r="AL66" s="40"/>
      <c r="AM66" s="40"/>
      <c r="AN66" s="40"/>
      <c r="AO66" s="40"/>
      <c r="AP66" s="40"/>
      <c r="AQ66" s="40"/>
      <c r="AR66" s="40"/>
      <c r="AS66" s="40" t="s">
        <v>1998</v>
      </c>
      <c r="AT66" s="40" t="s">
        <v>1998</v>
      </c>
      <c r="AU66" s="40"/>
      <c r="AV66" s="40" t="s">
        <v>1998</v>
      </c>
      <c r="AW66" s="40" t="s">
        <v>1998</v>
      </c>
      <c r="AX66" s="40" t="s">
        <v>1998</v>
      </c>
      <c r="AY66" s="40" t="s">
        <v>1998</v>
      </c>
      <c r="AZ66" s="40" t="s">
        <v>1998</v>
      </c>
      <c r="BA66" s="40"/>
      <c r="BB66" s="40"/>
      <c r="BC66" s="40"/>
      <c r="BD66" s="40"/>
      <c r="BE66" s="40"/>
      <c r="BF66" s="40"/>
      <c r="BG66" s="40" t="s">
        <v>1998</v>
      </c>
      <c r="BH66" s="40" t="s">
        <v>1998</v>
      </c>
      <c r="BI66" s="40"/>
      <c r="BJ66" s="40"/>
      <c r="BK66" s="40"/>
      <c r="BL66" s="40"/>
      <c r="BM66" s="40" t="s">
        <v>1998</v>
      </c>
      <c r="BN66" s="40" t="s">
        <v>1998</v>
      </c>
      <c r="BO66" s="40"/>
      <c r="BP66" s="40"/>
      <c r="BQ66" s="40" t="s">
        <v>1998</v>
      </c>
      <c r="BR66" s="40" t="s">
        <v>1998</v>
      </c>
      <c r="BS66" s="40"/>
      <c r="BT66" s="40"/>
      <c r="BU66" s="40" t="s">
        <v>1998</v>
      </c>
      <c r="BV66" s="40" t="s">
        <v>1998</v>
      </c>
      <c r="BW66" s="40" t="s">
        <v>1998</v>
      </c>
    </row>
    <row r="67" spans="1:75" ht="15" customHeight="1" x14ac:dyDescent="0.2">
      <c r="A67" s="40" t="s">
        <v>1998</v>
      </c>
      <c r="B67" s="40" t="s">
        <v>1998</v>
      </c>
      <c r="C67" s="40" t="s">
        <v>1998</v>
      </c>
      <c r="D67" s="40" t="s">
        <v>1998</v>
      </c>
      <c r="E67" s="40" t="s">
        <v>1998</v>
      </c>
      <c r="F67" s="40" t="s">
        <v>1998</v>
      </c>
      <c r="G67" s="40" t="s">
        <v>1998</v>
      </c>
      <c r="H67" s="40" t="s">
        <v>1998</v>
      </c>
      <c r="I67" s="40" t="s">
        <v>1998</v>
      </c>
      <c r="J67" s="40" t="s">
        <v>1998</v>
      </c>
      <c r="K67" s="40" t="s">
        <v>1998</v>
      </c>
      <c r="L67" s="40" t="s">
        <v>1998</v>
      </c>
      <c r="M67" s="40"/>
      <c r="N67" s="45">
        <v>27</v>
      </c>
      <c r="O67" s="40"/>
      <c r="P67" s="40"/>
      <c r="Q67" s="40"/>
      <c r="R67" s="40"/>
      <c r="S67" s="40"/>
      <c r="T67" s="40"/>
      <c r="U67" s="40" t="s">
        <v>1998</v>
      </c>
      <c r="V67" s="40" t="s">
        <v>1998</v>
      </c>
      <c r="W67" s="40"/>
      <c r="X67" s="40"/>
      <c r="Y67" s="40"/>
      <c r="Z67" s="40"/>
      <c r="AA67" s="40" t="s">
        <v>1998</v>
      </c>
      <c r="AB67" s="40" t="s">
        <v>1998</v>
      </c>
      <c r="AC67" s="40"/>
      <c r="AD67" s="40"/>
      <c r="AE67" s="40"/>
      <c r="AF67" s="40"/>
      <c r="AG67" s="40"/>
      <c r="AH67" s="40"/>
      <c r="AI67" s="45">
        <v>26</v>
      </c>
      <c r="AJ67" s="40"/>
      <c r="AK67" s="40"/>
      <c r="AL67" s="40"/>
      <c r="AM67" s="40"/>
      <c r="AN67" s="40"/>
      <c r="AO67" s="40"/>
      <c r="AP67" s="40"/>
      <c r="AQ67" s="40"/>
      <c r="AR67" s="40"/>
      <c r="AS67" s="40" t="s">
        <v>1998</v>
      </c>
      <c r="AT67" s="40" t="s">
        <v>1998</v>
      </c>
      <c r="AU67" s="40"/>
      <c r="AV67" s="40" t="s">
        <v>1998</v>
      </c>
      <c r="AW67" s="40" t="s">
        <v>1998</v>
      </c>
      <c r="AX67" s="40" t="s">
        <v>1998</v>
      </c>
      <c r="AY67" s="40" t="s">
        <v>1998</v>
      </c>
      <c r="AZ67" s="40" t="s">
        <v>1998</v>
      </c>
      <c r="BA67" s="40"/>
      <c r="BB67" s="40"/>
      <c r="BC67" s="40"/>
      <c r="BD67" s="40"/>
      <c r="BE67" s="40"/>
      <c r="BF67" s="40"/>
      <c r="BG67" s="40" t="s">
        <v>1998</v>
      </c>
      <c r="BH67" s="40" t="s">
        <v>1998</v>
      </c>
      <c r="BI67" s="40"/>
      <c r="BJ67" s="40"/>
      <c r="BK67" s="40"/>
      <c r="BL67" s="40"/>
      <c r="BM67" s="40" t="s">
        <v>1998</v>
      </c>
      <c r="BN67" s="40" t="s">
        <v>1998</v>
      </c>
      <c r="BO67" s="40"/>
      <c r="BP67" s="40"/>
      <c r="BQ67" s="40" t="s">
        <v>1998</v>
      </c>
      <c r="BR67" s="40" t="s">
        <v>1998</v>
      </c>
      <c r="BS67" s="40"/>
      <c r="BT67" s="40"/>
      <c r="BU67" s="40" t="s">
        <v>1998</v>
      </c>
      <c r="BV67" s="40" t="s">
        <v>1998</v>
      </c>
      <c r="BW67" s="40" t="s">
        <v>1998</v>
      </c>
    </row>
    <row r="68" spans="1:75" ht="15" customHeight="1" x14ac:dyDescent="0.2">
      <c r="A68" s="40" t="s">
        <v>1998</v>
      </c>
      <c r="B68" s="40" t="s">
        <v>1998</v>
      </c>
      <c r="C68" s="40" t="s">
        <v>1998</v>
      </c>
      <c r="D68" s="40" t="s">
        <v>1998</v>
      </c>
      <c r="E68" s="40" t="s">
        <v>1998</v>
      </c>
      <c r="F68" s="40" t="s">
        <v>1998</v>
      </c>
      <c r="G68" s="40" t="s">
        <v>1998</v>
      </c>
      <c r="H68" s="40" t="s">
        <v>1998</v>
      </c>
      <c r="I68" s="40" t="s">
        <v>1998</v>
      </c>
      <c r="J68" s="40" t="s">
        <v>1998</v>
      </c>
      <c r="K68" s="40" t="s">
        <v>1998</v>
      </c>
      <c r="L68" s="40" t="s">
        <v>1998</v>
      </c>
      <c r="M68" s="40"/>
      <c r="N68" s="40"/>
      <c r="O68" s="40"/>
      <c r="P68" s="40"/>
      <c r="Q68" s="40"/>
      <c r="R68" s="40"/>
      <c r="S68" s="40"/>
      <c r="T68" s="40"/>
      <c r="U68" s="40"/>
      <c r="V68" s="40" t="s">
        <v>1998</v>
      </c>
      <c r="W68" s="40" t="s">
        <v>1998</v>
      </c>
      <c r="X68" s="40" t="s">
        <v>1998</v>
      </c>
      <c r="Y68" s="40"/>
      <c r="Z68" s="40"/>
      <c r="AA68" s="40" t="s">
        <v>1998</v>
      </c>
      <c r="AB68" s="40" t="s">
        <v>1998</v>
      </c>
      <c r="AC68" s="40"/>
      <c r="AD68" s="40"/>
      <c r="AE68" s="40"/>
      <c r="AF68" s="40"/>
      <c r="AG68" s="40"/>
      <c r="AH68" s="40"/>
      <c r="AI68" s="40"/>
      <c r="AJ68" s="40"/>
      <c r="AK68" s="40"/>
      <c r="AL68" s="40"/>
      <c r="AM68" s="40"/>
      <c r="AN68" s="40"/>
      <c r="AO68" s="40"/>
      <c r="AP68" s="40"/>
      <c r="AQ68" s="40"/>
      <c r="AR68" s="40"/>
      <c r="AS68" s="40" t="s">
        <v>1998</v>
      </c>
      <c r="AT68" s="40" t="s">
        <v>1998</v>
      </c>
      <c r="AU68" s="40"/>
      <c r="AV68" s="40"/>
      <c r="AW68" s="40"/>
      <c r="AX68" s="40"/>
      <c r="AY68" s="40" t="s">
        <v>1998</v>
      </c>
      <c r="AZ68" s="40" t="s">
        <v>1998</v>
      </c>
      <c r="BA68" s="40"/>
      <c r="BB68" s="40"/>
      <c r="BC68" s="40" t="s">
        <v>1998</v>
      </c>
      <c r="BD68" s="40" t="s">
        <v>1998</v>
      </c>
      <c r="BE68" s="40"/>
      <c r="BF68" s="40"/>
      <c r="BG68" s="40" t="s">
        <v>1998</v>
      </c>
      <c r="BH68" s="40" t="s">
        <v>1998</v>
      </c>
      <c r="BI68" s="40" t="s">
        <v>1998</v>
      </c>
      <c r="BJ68" s="40" t="s">
        <v>1998</v>
      </c>
      <c r="BK68" s="40" t="s">
        <v>1998</v>
      </c>
      <c r="BL68" s="40" t="s">
        <v>1998</v>
      </c>
      <c r="BM68" s="40" t="s">
        <v>1998</v>
      </c>
      <c r="BN68" s="40" t="s">
        <v>1998</v>
      </c>
      <c r="BO68" s="40"/>
      <c r="BP68" s="40"/>
      <c r="BQ68" s="40" t="s">
        <v>1998</v>
      </c>
      <c r="BR68" s="40" t="s">
        <v>1998</v>
      </c>
      <c r="BS68" s="40"/>
      <c r="BT68" s="40"/>
      <c r="BU68" s="40" t="s">
        <v>1998</v>
      </c>
      <c r="BV68" s="40" t="s">
        <v>1998</v>
      </c>
      <c r="BW68" s="40" t="s">
        <v>1998</v>
      </c>
    </row>
    <row r="69" spans="1:75" ht="15" customHeight="1" x14ac:dyDescent="0.2">
      <c r="A69" s="40" t="s">
        <v>1998</v>
      </c>
      <c r="B69" s="40" t="s">
        <v>1998</v>
      </c>
      <c r="C69" s="40" t="s">
        <v>1998</v>
      </c>
      <c r="D69" s="40" t="s">
        <v>1998</v>
      </c>
      <c r="E69" s="40" t="s">
        <v>1998</v>
      </c>
      <c r="F69" s="40" t="s">
        <v>1998</v>
      </c>
      <c r="G69" s="40" t="s">
        <v>1998</v>
      </c>
      <c r="H69" s="40" t="s">
        <v>1998</v>
      </c>
      <c r="I69" s="40" t="s">
        <v>1998</v>
      </c>
      <c r="J69" s="40" t="s">
        <v>1998</v>
      </c>
      <c r="K69" s="40" t="s">
        <v>1998</v>
      </c>
      <c r="L69" s="40" t="s">
        <v>1998</v>
      </c>
      <c r="M69" s="40"/>
      <c r="N69" s="40"/>
      <c r="O69" s="40"/>
      <c r="P69" s="40"/>
      <c r="Q69" s="40"/>
      <c r="R69" s="40"/>
      <c r="S69" s="40"/>
      <c r="T69" s="40"/>
      <c r="U69" s="40"/>
      <c r="V69" s="40"/>
      <c r="W69" s="40" t="s">
        <v>1998</v>
      </c>
      <c r="X69" s="40" t="s">
        <v>1998</v>
      </c>
      <c r="Y69" s="40"/>
      <c r="Z69" s="40"/>
      <c r="AA69" s="40" t="s">
        <v>1998</v>
      </c>
      <c r="AB69" s="40" t="s">
        <v>1998</v>
      </c>
      <c r="AC69" s="40"/>
      <c r="AD69" s="40"/>
      <c r="AE69" s="40"/>
      <c r="AF69" s="40"/>
      <c r="AG69" s="40"/>
      <c r="AH69" s="40"/>
      <c r="AI69" s="40"/>
      <c r="AJ69" s="40"/>
      <c r="AK69" s="40"/>
      <c r="AL69" s="40"/>
      <c r="AM69" s="40"/>
      <c r="AN69" s="40"/>
      <c r="AO69" s="40"/>
      <c r="AP69" s="40"/>
      <c r="AQ69" s="40"/>
      <c r="AR69" s="40"/>
      <c r="AS69" s="40" t="s">
        <v>1998</v>
      </c>
      <c r="AT69" s="40" t="s">
        <v>1998</v>
      </c>
      <c r="AU69" s="40"/>
      <c r="AV69" s="40"/>
      <c r="AW69" s="40"/>
      <c r="AX69" s="40"/>
      <c r="AY69" s="40" t="s">
        <v>1998</v>
      </c>
      <c r="AZ69" s="40" t="s">
        <v>1998</v>
      </c>
      <c r="BA69" s="40"/>
      <c r="BB69" s="40"/>
      <c r="BC69" s="40" t="s">
        <v>1998</v>
      </c>
      <c r="BD69" s="40" t="s">
        <v>1998</v>
      </c>
      <c r="BE69" s="40"/>
      <c r="BF69" s="40"/>
      <c r="BG69" s="40" t="s">
        <v>1998</v>
      </c>
      <c r="BH69" s="40" t="s">
        <v>1998</v>
      </c>
      <c r="BI69" s="40" t="s">
        <v>1998</v>
      </c>
      <c r="BJ69" s="40" t="s">
        <v>1998</v>
      </c>
      <c r="BK69" s="40" t="s">
        <v>1998</v>
      </c>
      <c r="BL69" s="40" t="s">
        <v>1998</v>
      </c>
      <c r="BM69" s="40" t="s">
        <v>1998</v>
      </c>
      <c r="BN69" s="40" t="s">
        <v>1998</v>
      </c>
      <c r="BO69" s="40"/>
      <c r="BP69" s="40"/>
      <c r="BQ69" s="40" t="s">
        <v>1998</v>
      </c>
      <c r="BR69" s="40" t="s">
        <v>1998</v>
      </c>
      <c r="BS69" s="40"/>
      <c r="BT69" s="40"/>
      <c r="BU69" s="40" t="s">
        <v>1998</v>
      </c>
      <c r="BV69" s="40" t="s">
        <v>1998</v>
      </c>
      <c r="BW69" s="40" t="s">
        <v>1998</v>
      </c>
    </row>
    <row r="70" spans="1:75" ht="15" customHeight="1" x14ac:dyDescent="0.2">
      <c r="A70" s="40" t="s">
        <v>1998</v>
      </c>
      <c r="B70" s="40" t="s">
        <v>1998</v>
      </c>
      <c r="C70" s="40" t="s">
        <v>1998</v>
      </c>
      <c r="D70" s="40" t="s">
        <v>1998</v>
      </c>
      <c r="E70" s="40" t="s">
        <v>1998</v>
      </c>
      <c r="F70" s="40" t="s">
        <v>1998</v>
      </c>
      <c r="G70" s="40" t="s">
        <v>1998</v>
      </c>
      <c r="H70" s="40" t="s">
        <v>1998</v>
      </c>
      <c r="I70" s="40" t="s">
        <v>1998</v>
      </c>
      <c r="J70" s="40" t="s">
        <v>1998</v>
      </c>
      <c r="K70" s="40" t="s">
        <v>1998</v>
      </c>
      <c r="L70" s="40" t="s">
        <v>1998</v>
      </c>
      <c r="M70" s="40" t="s">
        <v>1998</v>
      </c>
      <c r="N70" s="40" t="s">
        <v>1998</v>
      </c>
      <c r="O70" s="40" t="s">
        <v>1998</v>
      </c>
      <c r="P70" s="40" t="s">
        <v>1998</v>
      </c>
      <c r="Q70" s="40"/>
      <c r="R70" s="40"/>
      <c r="S70" s="40"/>
      <c r="T70" s="40"/>
      <c r="U70" s="40"/>
      <c r="V70" s="40"/>
      <c r="W70" s="40"/>
      <c r="X70" s="40" t="s">
        <v>1998</v>
      </c>
      <c r="Y70" s="40"/>
      <c r="Z70" s="40"/>
      <c r="AA70" s="40" t="s">
        <v>1998</v>
      </c>
      <c r="AB70" s="40" t="s">
        <v>1998</v>
      </c>
      <c r="AC70" s="40" t="s">
        <v>1998</v>
      </c>
      <c r="AD70" s="40" t="s">
        <v>1998</v>
      </c>
      <c r="AE70" s="40" t="s">
        <v>1998</v>
      </c>
      <c r="AF70" s="40" t="s">
        <v>1998</v>
      </c>
      <c r="AG70" s="40" t="s">
        <v>1998</v>
      </c>
      <c r="AH70" s="40" t="s">
        <v>1998</v>
      </c>
      <c r="AI70" s="40" t="s">
        <v>1998</v>
      </c>
      <c r="AJ70" s="40" t="s">
        <v>1998</v>
      </c>
      <c r="AK70" s="40" t="s">
        <v>1998</v>
      </c>
      <c r="AL70" s="40" t="s">
        <v>1998</v>
      </c>
      <c r="AM70" s="40" t="s">
        <v>1998</v>
      </c>
      <c r="AN70" s="40" t="s">
        <v>1998</v>
      </c>
      <c r="AO70" s="40" t="s">
        <v>1998</v>
      </c>
      <c r="AP70" s="40" t="s">
        <v>1998</v>
      </c>
      <c r="AQ70" s="40" t="s">
        <v>1998</v>
      </c>
      <c r="AR70" s="40" t="s">
        <v>1998</v>
      </c>
      <c r="AS70" s="40" t="s">
        <v>1998</v>
      </c>
      <c r="AT70" s="40" t="s">
        <v>1998</v>
      </c>
      <c r="AU70" s="40"/>
      <c r="AV70" s="45">
        <v>34</v>
      </c>
      <c r="AW70" s="40"/>
      <c r="AX70" s="40"/>
      <c r="AY70" s="40" t="s">
        <v>1998</v>
      </c>
      <c r="AZ70" s="40" t="s">
        <v>1998</v>
      </c>
      <c r="BA70" s="40"/>
      <c r="BB70" s="40"/>
      <c r="BC70" s="40" t="s">
        <v>1998</v>
      </c>
      <c r="BD70" s="40" t="s">
        <v>1998</v>
      </c>
      <c r="BE70" s="40"/>
      <c r="BF70" s="40"/>
      <c r="BG70" s="40"/>
      <c r="BH70" s="40"/>
      <c r="BI70" s="40"/>
      <c r="BJ70" s="40"/>
      <c r="BK70" s="40"/>
      <c r="BL70" s="40"/>
      <c r="BM70" s="40"/>
      <c r="BN70" s="40"/>
      <c r="BO70" s="40"/>
      <c r="BP70" s="40"/>
      <c r="BQ70" s="40" t="s">
        <v>1998</v>
      </c>
      <c r="BR70" s="40" t="s">
        <v>1998</v>
      </c>
      <c r="BS70" s="40"/>
      <c r="BT70" s="40"/>
      <c r="BU70" s="40" t="s">
        <v>1998</v>
      </c>
      <c r="BV70" s="40" t="s">
        <v>1998</v>
      </c>
      <c r="BW70" s="40" t="s">
        <v>1998</v>
      </c>
    </row>
    <row r="71" spans="1:75" ht="15" customHeight="1" x14ac:dyDescent="0.2">
      <c r="A71" s="40" t="s">
        <v>1998</v>
      </c>
      <c r="B71" s="40" t="s">
        <v>1998</v>
      </c>
      <c r="C71" s="40" t="s">
        <v>1998</v>
      </c>
      <c r="D71" s="40" t="s">
        <v>1998</v>
      </c>
      <c r="E71" s="40" t="s">
        <v>1998</v>
      </c>
      <c r="F71" s="40" t="s">
        <v>1998</v>
      </c>
      <c r="G71" s="40" t="s">
        <v>1998</v>
      </c>
      <c r="H71" s="40" t="s">
        <v>1998</v>
      </c>
      <c r="I71" s="40" t="s">
        <v>1998</v>
      </c>
      <c r="J71" s="40" t="s">
        <v>1998</v>
      </c>
      <c r="K71" s="40" t="s">
        <v>1998</v>
      </c>
      <c r="L71" s="40" t="s">
        <v>1998</v>
      </c>
      <c r="M71" s="40" t="s">
        <v>1998</v>
      </c>
      <c r="N71" s="40" t="s">
        <v>1998</v>
      </c>
      <c r="O71" s="40" t="s">
        <v>1998</v>
      </c>
      <c r="P71" s="40" t="s">
        <v>1998</v>
      </c>
      <c r="Q71" s="40"/>
      <c r="R71" s="40"/>
      <c r="S71" s="40"/>
      <c r="T71" s="40"/>
      <c r="U71" s="40"/>
      <c r="V71" s="40"/>
      <c r="W71" s="40"/>
      <c r="X71" s="40"/>
      <c r="Y71" s="40"/>
      <c r="Z71" s="40"/>
      <c r="AA71" s="40" t="s">
        <v>1998</v>
      </c>
      <c r="AB71" s="40" t="s">
        <v>1998</v>
      </c>
      <c r="AC71" s="40" t="s">
        <v>1998</v>
      </c>
      <c r="AD71" s="40" t="s">
        <v>1998</v>
      </c>
      <c r="AE71" s="40" t="s">
        <v>1998</v>
      </c>
      <c r="AF71" s="40" t="s">
        <v>1998</v>
      </c>
      <c r="AG71" s="40" t="s">
        <v>1998</v>
      </c>
      <c r="AH71" s="40" t="s">
        <v>1998</v>
      </c>
      <c r="AI71" s="40" t="s">
        <v>1998</v>
      </c>
      <c r="AJ71" s="40" t="s">
        <v>1998</v>
      </c>
      <c r="AK71" s="40" t="s">
        <v>1998</v>
      </c>
      <c r="AL71" s="40" t="s">
        <v>1998</v>
      </c>
      <c r="AM71" s="40" t="s">
        <v>1998</v>
      </c>
      <c r="AN71" s="40" t="s">
        <v>1998</v>
      </c>
      <c r="AO71" s="40" t="s">
        <v>1998</v>
      </c>
      <c r="AP71" s="40" t="s">
        <v>1998</v>
      </c>
      <c r="AQ71" s="40" t="s">
        <v>1998</v>
      </c>
      <c r="AR71" s="40" t="s">
        <v>1998</v>
      </c>
      <c r="AS71" s="40" t="s">
        <v>1998</v>
      </c>
      <c r="AT71" s="40" t="s">
        <v>1998</v>
      </c>
      <c r="AU71" s="40"/>
      <c r="AV71" s="40"/>
      <c r="AW71" s="40"/>
      <c r="AX71" s="40"/>
      <c r="AY71" s="40" t="s">
        <v>1998</v>
      </c>
      <c r="AZ71" s="40" t="s">
        <v>1998</v>
      </c>
      <c r="BA71" s="40"/>
      <c r="BB71" s="40"/>
      <c r="BC71" s="40" t="s">
        <v>1998</v>
      </c>
      <c r="BD71" s="40" t="s">
        <v>1998</v>
      </c>
      <c r="BE71" s="40"/>
      <c r="BF71" s="40"/>
      <c r="BG71" s="40"/>
      <c r="BH71" s="40"/>
      <c r="BI71" s="40"/>
      <c r="BJ71" s="40"/>
      <c r="BK71" s="40"/>
      <c r="BL71" s="40"/>
      <c r="BM71" s="40"/>
      <c r="BN71" s="40"/>
      <c r="BO71" s="40"/>
      <c r="BP71" s="40"/>
      <c r="BQ71" s="40" t="s">
        <v>1998</v>
      </c>
      <c r="BR71" s="40" t="s">
        <v>1998</v>
      </c>
      <c r="BS71" s="40"/>
      <c r="BT71" s="40"/>
      <c r="BU71" s="40" t="s">
        <v>1998</v>
      </c>
      <c r="BV71" s="40" t="s">
        <v>1998</v>
      </c>
      <c r="BW71" s="40" t="s">
        <v>1998</v>
      </c>
    </row>
    <row r="72" spans="1:75" ht="15" customHeight="1" x14ac:dyDescent="0.2">
      <c r="A72" s="40" t="s">
        <v>1998</v>
      </c>
      <c r="B72" s="40" t="s">
        <v>1998</v>
      </c>
      <c r="C72" s="40" t="s">
        <v>1998</v>
      </c>
      <c r="D72" s="40" t="s">
        <v>1998</v>
      </c>
      <c r="E72" s="40" t="s">
        <v>1998</v>
      </c>
      <c r="F72" s="40" t="s">
        <v>1998</v>
      </c>
      <c r="G72" s="40" t="s">
        <v>1998</v>
      </c>
      <c r="H72" s="40" t="s">
        <v>1998</v>
      </c>
      <c r="I72" s="40" t="s">
        <v>1998</v>
      </c>
      <c r="J72" s="40" t="s">
        <v>1998</v>
      </c>
      <c r="K72" s="40" t="s">
        <v>1998</v>
      </c>
      <c r="L72" s="40" t="s">
        <v>1998</v>
      </c>
      <c r="M72" s="40" t="s">
        <v>1998</v>
      </c>
      <c r="N72" s="40" t="s">
        <v>1998</v>
      </c>
      <c r="O72" s="40" t="s">
        <v>1998</v>
      </c>
      <c r="P72" s="40" t="s">
        <v>1998</v>
      </c>
      <c r="Q72" s="40"/>
      <c r="R72" s="40"/>
      <c r="S72" s="40"/>
      <c r="T72" s="40"/>
      <c r="U72" s="40"/>
      <c r="V72" s="40"/>
      <c r="W72" s="40"/>
      <c r="X72" s="40"/>
      <c r="Y72" s="40"/>
      <c r="Z72" s="40"/>
      <c r="AA72" s="40" t="s">
        <v>1998</v>
      </c>
      <c r="AB72" s="40" t="s">
        <v>1998</v>
      </c>
      <c r="AC72" s="40" t="s">
        <v>1998</v>
      </c>
      <c r="AD72" s="40" t="s">
        <v>1998</v>
      </c>
      <c r="AE72" s="40" t="s">
        <v>1998</v>
      </c>
      <c r="AF72" s="40" t="s">
        <v>1998</v>
      </c>
      <c r="AG72" s="40"/>
      <c r="AH72" s="40"/>
      <c r="AI72" s="40"/>
      <c r="AJ72" s="40"/>
      <c r="AK72" s="40"/>
      <c r="AL72" s="40"/>
      <c r="AM72" s="40"/>
      <c r="AN72" s="40"/>
      <c r="AO72" s="40"/>
      <c r="AP72" s="40"/>
      <c r="AQ72" s="40"/>
      <c r="AR72" s="40"/>
      <c r="AS72" s="40"/>
      <c r="AT72" s="40"/>
      <c r="AU72" s="40"/>
      <c r="AV72" s="40"/>
      <c r="AW72" s="40" t="s">
        <v>1998</v>
      </c>
      <c r="AX72" s="40" t="s">
        <v>1998</v>
      </c>
      <c r="AY72" s="40" t="s">
        <v>1998</v>
      </c>
      <c r="AZ72" s="40"/>
      <c r="BA72" s="40"/>
      <c r="BB72" s="40"/>
      <c r="BC72" s="40" t="s">
        <v>1998</v>
      </c>
      <c r="BD72" s="40" t="s">
        <v>1998</v>
      </c>
      <c r="BE72" s="40"/>
      <c r="BF72" s="40"/>
      <c r="BG72" s="40" t="s">
        <v>1998</v>
      </c>
      <c r="BH72" s="40" t="s">
        <v>1998</v>
      </c>
      <c r="BI72" s="40" t="s">
        <v>1998</v>
      </c>
      <c r="BJ72" s="40" t="s">
        <v>1998</v>
      </c>
      <c r="BK72" s="40" t="s">
        <v>1998</v>
      </c>
      <c r="BL72" s="40" t="s">
        <v>1998</v>
      </c>
      <c r="BM72" s="40" t="s">
        <v>1998</v>
      </c>
      <c r="BN72" s="40" t="s">
        <v>1998</v>
      </c>
      <c r="BO72" s="40" t="s">
        <v>1998</v>
      </c>
      <c r="BP72" s="40" t="s">
        <v>1998</v>
      </c>
      <c r="BQ72" s="40"/>
      <c r="BR72" s="40"/>
      <c r="BS72" s="40"/>
      <c r="BT72" s="40"/>
      <c r="BU72" s="40" t="s">
        <v>1998</v>
      </c>
      <c r="BV72" s="40" t="s">
        <v>1998</v>
      </c>
      <c r="BW72" s="40" t="s">
        <v>1998</v>
      </c>
    </row>
    <row r="73" spans="1:75" ht="15" customHeight="1" x14ac:dyDescent="0.2">
      <c r="A73" s="40" t="s">
        <v>1998</v>
      </c>
      <c r="B73" s="40" t="s">
        <v>1998</v>
      </c>
      <c r="C73" s="40" t="s">
        <v>1998</v>
      </c>
      <c r="D73" s="40" t="s">
        <v>1998</v>
      </c>
      <c r="E73" s="40" t="s">
        <v>1998</v>
      </c>
      <c r="F73" s="40" t="s">
        <v>1998</v>
      </c>
      <c r="G73" s="40" t="s">
        <v>1998</v>
      </c>
      <c r="H73" s="40" t="s">
        <v>1998</v>
      </c>
      <c r="I73" s="40" t="s">
        <v>1998</v>
      </c>
      <c r="J73" s="40" t="s">
        <v>1998</v>
      </c>
      <c r="K73" s="40" t="s">
        <v>1998</v>
      </c>
      <c r="L73" s="40" t="s">
        <v>1998</v>
      </c>
      <c r="M73" s="40" t="s">
        <v>1998</v>
      </c>
      <c r="N73" s="40" t="s">
        <v>1998</v>
      </c>
      <c r="O73" s="40" t="s">
        <v>1998</v>
      </c>
      <c r="P73" s="40" t="s">
        <v>1998</v>
      </c>
      <c r="Q73" s="40"/>
      <c r="R73" s="40"/>
      <c r="S73" s="40"/>
      <c r="T73" s="40"/>
      <c r="U73" s="40" t="s">
        <v>1998</v>
      </c>
      <c r="V73" s="40"/>
      <c r="W73" s="40"/>
      <c r="X73" s="40"/>
      <c r="Y73" s="40"/>
      <c r="Z73" s="40"/>
      <c r="AA73" s="40" t="s">
        <v>1998</v>
      </c>
      <c r="AB73" s="40" t="s">
        <v>1998</v>
      </c>
      <c r="AC73" s="40" t="s">
        <v>1998</v>
      </c>
      <c r="AD73" s="40" t="s">
        <v>1998</v>
      </c>
      <c r="AE73" s="40" t="s">
        <v>1998</v>
      </c>
      <c r="AF73" s="40" t="s">
        <v>1998</v>
      </c>
      <c r="AG73" s="40"/>
      <c r="AH73" s="40"/>
      <c r="AI73" s="40"/>
      <c r="AJ73" s="40"/>
      <c r="AK73" s="40"/>
      <c r="AL73" s="40"/>
      <c r="AM73" s="40"/>
      <c r="AN73" s="40"/>
      <c r="AO73" s="40"/>
      <c r="AP73" s="40"/>
      <c r="AQ73" s="40"/>
      <c r="AR73" s="40"/>
      <c r="AS73" s="40"/>
      <c r="AT73" s="40"/>
      <c r="AU73" s="40"/>
      <c r="AV73" s="40"/>
      <c r="AW73" s="40" t="s">
        <v>1998</v>
      </c>
      <c r="AX73" s="40" t="s">
        <v>1998</v>
      </c>
      <c r="AY73" s="40"/>
      <c r="AZ73" s="40"/>
      <c r="BA73" s="40"/>
      <c r="BB73" s="40" t="s">
        <v>1998</v>
      </c>
      <c r="BC73" s="40" t="s">
        <v>1998</v>
      </c>
      <c r="BD73" s="40" t="s">
        <v>1998</v>
      </c>
      <c r="BE73" s="40"/>
      <c r="BF73" s="40"/>
      <c r="BG73" s="40" t="s">
        <v>1998</v>
      </c>
      <c r="BH73" s="40" t="s">
        <v>1998</v>
      </c>
      <c r="BI73" s="40" t="s">
        <v>1998</v>
      </c>
      <c r="BJ73" s="40" t="s">
        <v>1998</v>
      </c>
      <c r="BK73" s="40" t="s">
        <v>1998</v>
      </c>
      <c r="BL73" s="40" t="s">
        <v>1998</v>
      </c>
      <c r="BM73" s="40" t="s">
        <v>1998</v>
      </c>
      <c r="BN73" s="40" t="s">
        <v>1998</v>
      </c>
      <c r="BO73" s="40" t="s">
        <v>1998</v>
      </c>
      <c r="BP73" s="40" t="s">
        <v>1998</v>
      </c>
      <c r="BQ73" s="40"/>
      <c r="BR73" s="45">
        <v>36</v>
      </c>
      <c r="BS73" s="40"/>
      <c r="BT73" s="40"/>
      <c r="BU73" s="40" t="s">
        <v>1998</v>
      </c>
      <c r="BV73" s="40" t="s">
        <v>1998</v>
      </c>
      <c r="BW73" s="40" t="s">
        <v>1998</v>
      </c>
    </row>
    <row r="74" spans="1:75" ht="15" customHeight="1" x14ac:dyDescent="0.2">
      <c r="A74" s="40" t="s">
        <v>1998</v>
      </c>
      <c r="B74" s="40" t="s">
        <v>1998</v>
      </c>
      <c r="C74" s="40" t="s">
        <v>1998</v>
      </c>
      <c r="D74" s="40" t="s">
        <v>1998</v>
      </c>
      <c r="E74" s="40" t="s">
        <v>1998</v>
      </c>
      <c r="F74" s="40" t="s">
        <v>1998</v>
      </c>
      <c r="G74" s="40"/>
      <c r="H74" s="40"/>
      <c r="I74" s="40"/>
      <c r="J74" s="40"/>
      <c r="K74" s="40"/>
      <c r="L74" s="40" t="s">
        <v>1998</v>
      </c>
      <c r="M74" s="40" t="s">
        <v>1998</v>
      </c>
      <c r="N74" s="40" t="s">
        <v>1998</v>
      </c>
      <c r="O74" s="40" t="s">
        <v>1998</v>
      </c>
      <c r="P74" s="40" t="s">
        <v>1998</v>
      </c>
      <c r="Q74" s="40"/>
      <c r="R74" s="40"/>
      <c r="S74" s="40"/>
      <c r="T74" s="40"/>
      <c r="U74" s="40" t="s">
        <v>1998</v>
      </c>
      <c r="V74" s="40" t="s">
        <v>1998</v>
      </c>
      <c r="W74" s="40"/>
      <c r="X74" s="40"/>
      <c r="Y74" s="40"/>
      <c r="Z74" s="40"/>
      <c r="AA74" s="40"/>
      <c r="AB74" s="40" t="s">
        <v>1998</v>
      </c>
      <c r="AC74" s="40" t="s">
        <v>1998</v>
      </c>
      <c r="AD74" s="40" t="s">
        <v>1998</v>
      </c>
      <c r="AE74" s="40" t="s">
        <v>1998</v>
      </c>
      <c r="AF74" s="40" t="s">
        <v>1998</v>
      </c>
      <c r="AG74" s="40"/>
      <c r="AH74" s="40" t="s">
        <v>1998</v>
      </c>
      <c r="AI74" s="40" t="s">
        <v>1998</v>
      </c>
      <c r="AJ74" s="40" t="s">
        <v>1998</v>
      </c>
      <c r="AK74" s="40" t="s">
        <v>1998</v>
      </c>
      <c r="AL74" s="40" t="s">
        <v>1998</v>
      </c>
      <c r="AM74" s="40"/>
      <c r="AN74" s="40"/>
      <c r="AO74" s="40"/>
      <c r="AP74" s="40" t="s">
        <v>1998</v>
      </c>
      <c r="AQ74" s="40" t="s">
        <v>1998</v>
      </c>
      <c r="AR74" s="40" t="s">
        <v>1998</v>
      </c>
      <c r="AS74" s="40" t="s">
        <v>1998</v>
      </c>
      <c r="AT74" s="40" t="s">
        <v>1998</v>
      </c>
      <c r="AU74" s="40" t="s">
        <v>1998</v>
      </c>
      <c r="AV74" s="40" t="s">
        <v>1998</v>
      </c>
      <c r="AW74" s="40" t="s">
        <v>1998</v>
      </c>
      <c r="AX74" s="40"/>
      <c r="AY74" s="40"/>
      <c r="AZ74" s="40"/>
      <c r="BA74" s="40" t="s">
        <v>1998</v>
      </c>
      <c r="BB74" s="40" t="s">
        <v>1998</v>
      </c>
      <c r="BC74" s="40" t="s">
        <v>1998</v>
      </c>
      <c r="BD74" s="40" t="s">
        <v>1998</v>
      </c>
      <c r="BE74" s="40"/>
      <c r="BF74" s="40"/>
      <c r="BG74" s="40" t="s">
        <v>1998</v>
      </c>
      <c r="BH74" s="40" t="s">
        <v>1998</v>
      </c>
      <c r="BI74" s="40" t="s">
        <v>1998</v>
      </c>
      <c r="BJ74" s="40" t="s">
        <v>1998</v>
      </c>
      <c r="BK74" s="40"/>
      <c r="BL74" s="40"/>
      <c r="BM74" s="40"/>
      <c r="BN74" s="40"/>
      <c r="BO74" s="40"/>
      <c r="BP74" s="40"/>
      <c r="BQ74" s="40"/>
      <c r="BR74" s="40"/>
      <c r="BS74" s="40"/>
      <c r="BT74" s="40"/>
      <c r="BU74" s="40" t="s">
        <v>1998</v>
      </c>
      <c r="BV74" s="40" t="s">
        <v>1998</v>
      </c>
      <c r="BW74" s="40" t="s">
        <v>1998</v>
      </c>
    </row>
    <row r="75" spans="1:75" ht="15" customHeight="1" x14ac:dyDescent="0.2">
      <c r="A75" s="40" t="s">
        <v>1998</v>
      </c>
      <c r="B75" s="40" t="s">
        <v>1998</v>
      </c>
      <c r="C75" s="40" t="s">
        <v>1998</v>
      </c>
      <c r="D75" s="40" t="s">
        <v>1998</v>
      </c>
      <c r="E75" s="40" t="s">
        <v>1998</v>
      </c>
      <c r="F75" s="40" t="s">
        <v>1998</v>
      </c>
      <c r="G75" s="40"/>
      <c r="H75" s="42">
        <v>31</v>
      </c>
      <c r="I75" s="40"/>
      <c r="J75" s="40"/>
      <c r="K75" s="40"/>
      <c r="L75" s="40"/>
      <c r="M75" s="40" t="s">
        <v>1998</v>
      </c>
      <c r="N75" s="40" t="s">
        <v>1998</v>
      </c>
      <c r="O75" s="40" t="s">
        <v>1998</v>
      </c>
      <c r="P75" s="40" t="s">
        <v>1998</v>
      </c>
      <c r="Q75" s="40"/>
      <c r="R75" s="40"/>
      <c r="S75" s="40"/>
      <c r="T75" s="40"/>
      <c r="U75" s="40" t="s">
        <v>1998</v>
      </c>
      <c r="V75" s="40" t="s">
        <v>1998</v>
      </c>
      <c r="W75" s="40" t="s">
        <v>1998</v>
      </c>
      <c r="X75" s="40"/>
      <c r="Y75" s="40"/>
      <c r="Z75" s="40"/>
      <c r="AA75" s="40"/>
      <c r="AB75" s="40"/>
      <c r="AC75" s="40" t="s">
        <v>1998</v>
      </c>
      <c r="AD75" s="40" t="s">
        <v>1998</v>
      </c>
      <c r="AE75" s="40" t="s">
        <v>1998</v>
      </c>
      <c r="AF75" s="40" t="s">
        <v>1998</v>
      </c>
      <c r="AG75" s="40"/>
      <c r="AH75" s="40" t="s">
        <v>1998</v>
      </c>
      <c r="AI75" s="40" t="s">
        <v>1998</v>
      </c>
      <c r="AJ75" s="40" t="s">
        <v>1998</v>
      </c>
      <c r="AK75" s="40" t="s">
        <v>1998</v>
      </c>
      <c r="AL75" s="40"/>
      <c r="AM75" s="40"/>
      <c r="AN75" s="40"/>
      <c r="AO75" s="40"/>
      <c r="AP75" s="40" t="s">
        <v>1998</v>
      </c>
      <c r="AQ75" s="40" t="s">
        <v>1998</v>
      </c>
      <c r="AR75" s="40" t="s">
        <v>1998</v>
      </c>
      <c r="AS75" s="40" t="s">
        <v>1998</v>
      </c>
      <c r="AT75" s="40" t="s">
        <v>1998</v>
      </c>
      <c r="AU75" s="40" t="s">
        <v>1998</v>
      </c>
      <c r="AV75" s="40" t="s">
        <v>1998</v>
      </c>
      <c r="AW75" s="40"/>
      <c r="AX75" s="40"/>
      <c r="AY75" s="40"/>
      <c r="AZ75" s="40"/>
      <c r="BA75" s="40" t="s">
        <v>1998</v>
      </c>
      <c r="BB75" s="40" t="s">
        <v>1998</v>
      </c>
      <c r="BC75" s="40" t="s">
        <v>1998</v>
      </c>
      <c r="BD75" s="40" t="s">
        <v>1998</v>
      </c>
      <c r="BE75" s="40"/>
      <c r="BF75" s="40"/>
      <c r="BG75" s="40" t="s">
        <v>1998</v>
      </c>
      <c r="BH75" s="40" t="s">
        <v>1998</v>
      </c>
      <c r="BI75" s="40" t="s">
        <v>1998</v>
      </c>
      <c r="BJ75" s="40" t="s">
        <v>1998</v>
      </c>
      <c r="BK75" s="40"/>
      <c r="BL75" s="45">
        <v>37</v>
      </c>
      <c r="BM75" s="40"/>
      <c r="BN75" s="40"/>
      <c r="BO75" s="40"/>
      <c r="BP75" s="40"/>
      <c r="BQ75" s="40"/>
      <c r="BR75" s="40"/>
      <c r="BS75" s="40"/>
      <c r="BT75" s="40"/>
      <c r="BU75" s="40" t="s">
        <v>1998</v>
      </c>
      <c r="BV75" s="40" t="s">
        <v>1998</v>
      </c>
      <c r="BW75" s="40" t="s">
        <v>1998</v>
      </c>
    </row>
    <row r="76" spans="1:75" ht="15" customHeight="1" x14ac:dyDescent="0.2">
      <c r="A76" s="40" t="s">
        <v>1998</v>
      </c>
      <c r="B76" s="40" t="s">
        <v>1998</v>
      </c>
      <c r="C76" s="40" t="s">
        <v>1998</v>
      </c>
      <c r="D76" s="40" t="s">
        <v>1998</v>
      </c>
      <c r="E76" s="40" t="s">
        <v>1998</v>
      </c>
      <c r="F76" s="40" t="s">
        <v>1998</v>
      </c>
      <c r="G76" s="40"/>
      <c r="H76" s="40"/>
      <c r="I76" s="40"/>
      <c r="J76" s="43"/>
      <c r="K76" s="40"/>
      <c r="L76" s="40"/>
      <c r="M76" s="40"/>
      <c r="N76" s="40" t="s">
        <v>1998</v>
      </c>
      <c r="O76" s="40" t="s">
        <v>1998</v>
      </c>
      <c r="P76" s="40" t="s">
        <v>1998</v>
      </c>
      <c r="Q76" s="40"/>
      <c r="R76" s="40"/>
      <c r="S76" s="40"/>
      <c r="T76" s="40"/>
      <c r="U76" s="40" t="s">
        <v>1998</v>
      </c>
      <c r="V76" s="40" t="s">
        <v>1998</v>
      </c>
      <c r="W76" s="40" t="s">
        <v>1998</v>
      </c>
      <c r="X76" s="40" t="s">
        <v>1998</v>
      </c>
      <c r="Y76" s="40"/>
      <c r="Z76" s="40"/>
      <c r="AA76" s="40"/>
      <c r="AB76" s="40"/>
      <c r="AC76" s="40"/>
      <c r="AD76" s="40" t="s">
        <v>1998</v>
      </c>
      <c r="AE76" s="40" t="s">
        <v>1998</v>
      </c>
      <c r="AF76" s="40" t="s">
        <v>1998</v>
      </c>
      <c r="AG76" s="40"/>
      <c r="AH76" s="40"/>
      <c r="AI76" s="40" t="s">
        <v>1998</v>
      </c>
      <c r="AJ76" s="40" t="s">
        <v>1998</v>
      </c>
      <c r="AK76" s="40"/>
      <c r="AL76" s="40"/>
      <c r="AM76" s="40"/>
      <c r="AN76" s="40"/>
      <c r="AO76" s="40" t="s">
        <v>1998</v>
      </c>
      <c r="AP76" s="40" t="s">
        <v>1998</v>
      </c>
      <c r="AQ76" s="40" t="s">
        <v>1998</v>
      </c>
      <c r="AR76" s="40" t="s">
        <v>1998</v>
      </c>
      <c r="AS76" s="40" t="s">
        <v>1998</v>
      </c>
      <c r="AT76" s="40" t="s">
        <v>1998</v>
      </c>
      <c r="AU76" s="40" t="s">
        <v>1998</v>
      </c>
      <c r="AV76" s="40"/>
      <c r="AW76" s="40"/>
      <c r="AX76" s="40"/>
      <c r="AY76" s="40"/>
      <c r="AZ76" s="40" t="s">
        <v>1998</v>
      </c>
      <c r="BA76" s="40"/>
      <c r="BB76" s="40"/>
      <c r="BC76" s="40"/>
      <c r="BD76" s="40"/>
      <c r="BE76" s="40"/>
      <c r="BF76" s="40"/>
      <c r="BG76" s="40"/>
      <c r="BH76" s="40"/>
      <c r="BI76" s="40"/>
      <c r="BJ76" s="40"/>
      <c r="BK76" s="40"/>
      <c r="BL76" s="40"/>
      <c r="BM76" s="40"/>
      <c r="BN76" s="40"/>
      <c r="BO76" s="40" t="s">
        <v>1998</v>
      </c>
      <c r="BP76" s="40" t="s">
        <v>1998</v>
      </c>
      <c r="BQ76" s="40" t="s">
        <v>1998</v>
      </c>
      <c r="BR76" s="40" t="s">
        <v>1998</v>
      </c>
      <c r="BS76" s="40" t="s">
        <v>1998</v>
      </c>
      <c r="BT76" s="40" t="s">
        <v>1998</v>
      </c>
      <c r="BU76" s="40" t="s">
        <v>1998</v>
      </c>
      <c r="BV76" s="40" t="s">
        <v>1998</v>
      </c>
      <c r="BW76" s="40" t="s">
        <v>1998</v>
      </c>
    </row>
    <row r="77" spans="1:75" ht="15" customHeight="1" x14ac:dyDescent="0.2">
      <c r="A77" s="40" t="s">
        <v>1998</v>
      </c>
      <c r="B77" s="40" t="s">
        <v>1998</v>
      </c>
      <c r="C77" s="40" t="s">
        <v>1998</v>
      </c>
      <c r="D77" s="40" t="s">
        <v>1998</v>
      </c>
      <c r="E77" s="40" t="s">
        <v>1998</v>
      </c>
      <c r="F77" s="40" t="s">
        <v>1998</v>
      </c>
      <c r="G77" s="40"/>
      <c r="H77" s="40"/>
      <c r="I77" s="40"/>
      <c r="J77" s="40"/>
      <c r="K77" s="40" t="s">
        <v>1998</v>
      </c>
      <c r="L77" s="40"/>
      <c r="M77" s="40"/>
      <c r="N77" s="40"/>
      <c r="O77" s="40" t="s">
        <v>1998</v>
      </c>
      <c r="P77" s="40" t="s">
        <v>1998</v>
      </c>
      <c r="Q77" s="40"/>
      <c r="R77" s="40"/>
      <c r="S77" s="40"/>
      <c r="T77" s="40"/>
      <c r="U77" s="40" t="s">
        <v>1998</v>
      </c>
      <c r="V77" s="40" t="s">
        <v>1998</v>
      </c>
      <c r="W77" s="40" t="s">
        <v>1998</v>
      </c>
      <c r="X77" s="40" t="s">
        <v>1998</v>
      </c>
      <c r="Y77" s="40" t="s">
        <v>1998</v>
      </c>
      <c r="Z77" s="40"/>
      <c r="AA77" s="40"/>
      <c r="AB77" s="40"/>
      <c r="AC77" s="40"/>
      <c r="AD77" s="40"/>
      <c r="AE77" s="40" t="s">
        <v>1998</v>
      </c>
      <c r="AF77" s="40" t="s">
        <v>1998</v>
      </c>
      <c r="AG77" s="40"/>
      <c r="AH77" s="40"/>
      <c r="AI77" s="40" t="s">
        <v>1998</v>
      </c>
      <c r="AJ77" s="40"/>
      <c r="AK77" s="40"/>
      <c r="AL77" s="40"/>
      <c r="AM77" s="40"/>
      <c r="AN77" s="40" t="s">
        <v>1998</v>
      </c>
      <c r="AO77" s="40" t="s">
        <v>1998</v>
      </c>
      <c r="AP77" s="40" t="s">
        <v>1998</v>
      </c>
      <c r="AQ77" s="40" t="s">
        <v>1998</v>
      </c>
      <c r="AR77" s="40" t="s">
        <v>1998</v>
      </c>
      <c r="AS77" s="40" t="s">
        <v>1998</v>
      </c>
      <c r="AT77" s="40" t="s">
        <v>1998</v>
      </c>
      <c r="AU77" s="40"/>
      <c r="AV77" s="40"/>
      <c r="AW77" s="40"/>
      <c r="AX77" s="40"/>
      <c r="AY77" s="40" t="s">
        <v>1998</v>
      </c>
      <c r="AZ77" s="40" t="s">
        <v>1998</v>
      </c>
      <c r="BA77" s="40"/>
      <c r="BB77" s="40"/>
      <c r="BC77" s="40"/>
      <c r="BD77" s="40"/>
      <c r="BE77" s="40"/>
      <c r="BF77" s="40"/>
      <c r="BG77" s="40"/>
      <c r="BH77" s="40"/>
      <c r="BI77" s="40"/>
      <c r="BJ77" s="40"/>
      <c r="BK77" s="40"/>
      <c r="BL77" s="40"/>
      <c r="BM77" s="40"/>
      <c r="BN77" s="40"/>
      <c r="BO77" s="40" t="s">
        <v>1998</v>
      </c>
      <c r="BP77" s="40"/>
      <c r="BQ77" s="40"/>
      <c r="BR77" s="40"/>
      <c r="BS77" s="40"/>
      <c r="BT77" s="40"/>
      <c r="BU77" s="40" t="s">
        <v>1998</v>
      </c>
      <c r="BV77" s="40" t="s">
        <v>1998</v>
      </c>
      <c r="BW77" s="40" t="s">
        <v>1998</v>
      </c>
    </row>
    <row r="78" spans="1:75" ht="15" customHeight="1" x14ac:dyDescent="0.2">
      <c r="A78" s="40" t="s">
        <v>1998</v>
      </c>
      <c r="B78" s="40" t="s">
        <v>1998</v>
      </c>
      <c r="C78" s="40" t="s">
        <v>1998</v>
      </c>
      <c r="D78" s="40" t="s">
        <v>1998</v>
      </c>
      <c r="E78" s="40" t="s">
        <v>1998</v>
      </c>
      <c r="F78" s="40" t="s">
        <v>1998</v>
      </c>
      <c r="G78" s="40" t="s">
        <v>1998</v>
      </c>
      <c r="H78" s="40" t="s">
        <v>1998</v>
      </c>
      <c r="I78" s="40" t="s">
        <v>1998</v>
      </c>
      <c r="J78" s="40" t="s">
        <v>1998</v>
      </c>
      <c r="K78" s="40" t="s">
        <v>1998</v>
      </c>
      <c r="L78" s="40" t="s">
        <v>1998</v>
      </c>
      <c r="M78" s="40"/>
      <c r="N78" s="40"/>
      <c r="O78" s="40"/>
      <c r="P78" s="40"/>
      <c r="Q78" s="40"/>
      <c r="R78" s="40"/>
      <c r="S78" s="40"/>
      <c r="T78" s="40"/>
      <c r="U78" s="40" t="s">
        <v>1998</v>
      </c>
      <c r="V78" s="40" t="s">
        <v>1998</v>
      </c>
      <c r="W78" s="40" t="s">
        <v>1998</v>
      </c>
      <c r="X78" s="40" t="s">
        <v>1998</v>
      </c>
      <c r="Y78" s="40" t="s">
        <v>1998</v>
      </c>
      <c r="Z78" s="40" t="s">
        <v>1998</v>
      </c>
      <c r="AA78" s="40"/>
      <c r="AB78" s="40"/>
      <c r="AC78" s="40"/>
      <c r="AD78" s="40"/>
      <c r="AE78" s="40"/>
      <c r="AF78" s="40" t="s">
        <v>1998</v>
      </c>
      <c r="AG78" s="40" t="s">
        <v>1998</v>
      </c>
      <c r="AH78" s="40" t="s">
        <v>1998</v>
      </c>
      <c r="AI78" s="40"/>
      <c r="AJ78" s="40"/>
      <c r="AK78" s="40"/>
      <c r="AL78" s="40"/>
      <c r="AM78" s="40" t="s">
        <v>1998</v>
      </c>
      <c r="AN78" s="40" t="s">
        <v>1998</v>
      </c>
      <c r="AO78" s="40" t="s">
        <v>1998</v>
      </c>
      <c r="AP78" s="40" t="s">
        <v>1998</v>
      </c>
      <c r="AQ78" s="40" t="s">
        <v>1998</v>
      </c>
      <c r="AR78" s="40" t="s">
        <v>1998</v>
      </c>
      <c r="AS78" s="40" t="s">
        <v>1998</v>
      </c>
      <c r="AT78" s="40" t="s">
        <v>1998</v>
      </c>
      <c r="AU78" s="40"/>
      <c r="AV78" s="40"/>
      <c r="AW78" s="40"/>
      <c r="AX78" s="40" t="s">
        <v>1998</v>
      </c>
      <c r="AY78" s="40" t="s">
        <v>1998</v>
      </c>
      <c r="AZ78" s="40" t="s">
        <v>1998</v>
      </c>
      <c r="BA78" s="40" t="s">
        <v>1998</v>
      </c>
      <c r="BB78" s="40" t="s">
        <v>1998</v>
      </c>
      <c r="BC78" s="40" t="s">
        <v>1998</v>
      </c>
      <c r="BD78" s="40" t="s">
        <v>1998</v>
      </c>
      <c r="BE78" s="40"/>
      <c r="BF78" s="40"/>
      <c r="BG78" s="40" t="s">
        <v>1998</v>
      </c>
      <c r="BH78" s="40" t="s">
        <v>1998</v>
      </c>
      <c r="BI78" s="40" t="s">
        <v>1998</v>
      </c>
      <c r="BJ78" s="40" t="s">
        <v>1998</v>
      </c>
      <c r="BK78" s="40" t="s">
        <v>1998</v>
      </c>
      <c r="BL78" s="40" t="s">
        <v>1998</v>
      </c>
      <c r="BM78" s="40" t="s">
        <v>1998</v>
      </c>
      <c r="BN78" s="40" t="s">
        <v>1998</v>
      </c>
      <c r="BO78" s="40"/>
      <c r="BP78" s="40"/>
      <c r="BQ78" s="40"/>
      <c r="BR78" s="40"/>
      <c r="BS78" s="40"/>
      <c r="BT78" s="40"/>
      <c r="BU78" s="40" t="s">
        <v>1998</v>
      </c>
      <c r="BV78" s="40" t="s">
        <v>1998</v>
      </c>
      <c r="BW78" s="40" t="s">
        <v>1998</v>
      </c>
    </row>
    <row r="79" spans="1:75" ht="15" customHeight="1" x14ac:dyDescent="0.2">
      <c r="A79" s="40" t="s">
        <v>1998</v>
      </c>
      <c r="B79" s="40" t="s">
        <v>1998</v>
      </c>
      <c r="C79" s="40" t="s">
        <v>1998</v>
      </c>
      <c r="D79" s="40" t="s">
        <v>1998</v>
      </c>
      <c r="E79" s="40" t="s">
        <v>1998</v>
      </c>
      <c r="F79" s="40" t="s">
        <v>1998</v>
      </c>
      <c r="G79" s="40" t="s">
        <v>1998</v>
      </c>
      <c r="H79" s="40" t="s">
        <v>1998</v>
      </c>
      <c r="I79" s="40" t="s">
        <v>1998</v>
      </c>
      <c r="J79" s="40" t="s">
        <v>1998</v>
      </c>
      <c r="K79" s="40" t="s">
        <v>1998</v>
      </c>
      <c r="L79" s="40" t="s">
        <v>1998</v>
      </c>
      <c r="M79" s="40" t="s">
        <v>1998</v>
      </c>
      <c r="N79" s="40"/>
      <c r="O79" s="40"/>
      <c r="P79" s="40"/>
      <c r="Q79" s="40"/>
      <c r="R79" s="40"/>
      <c r="S79" s="40"/>
      <c r="T79" s="40"/>
      <c r="U79" s="40" t="s">
        <v>1998</v>
      </c>
      <c r="V79" s="40" t="s">
        <v>1998</v>
      </c>
      <c r="W79" s="40" t="s">
        <v>1998</v>
      </c>
      <c r="X79" s="40" t="s">
        <v>1998</v>
      </c>
      <c r="Y79" s="40" t="s">
        <v>1998</v>
      </c>
      <c r="Z79" s="40" t="s">
        <v>1998</v>
      </c>
      <c r="AA79" s="40" t="s">
        <v>1998</v>
      </c>
      <c r="AB79" s="40"/>
      <c r="AC79" s="40"/>
      <c r="AD79" s="40"/>
      <c r="AE79" s="40"/>
      <c r="AF79" s="40"/>
      <c r="AG79" s="40" t="s">
        <v>1998</v>
      </c>
      <c r="AH79" s="40" t="s">
        <v>1998</v>
      </c>
      <c r="AI79" s="40"/>
      <c r="AJ79" s="40"/>
      <c r="AK79" s="40"/>
      <c r="AL79" s="40" t="s">
        <v>1998</v>
      </c>
      <c r="AM79" s="40" t="s">
        <v>1998</v>
      </c>
      <c r="AN79" s="40" t="s">
        <v>1998</v>
      </c>
      <c r="AO79" s="40" t="s">
        <v>1998</v>
      </c>
      <c r="AP79" s="40" t="s">
        <v>1998</v>
      </c>
      <c r="AQ79" s="40" t="s">
        <v>1998</v>
      </c>
      <c r="AR79" s="40" t="s">
        <v>1998</v>
      </c>
      <c r="AS79" s="40" t="s">
        <v>1998</v>
      </c>
      <c r="AT79" s="40"/>
      <c r="AU79" s="40"/>
      <c r="AV79" s="40"/>
      <c r="AW79" s="40" t="s">
        <v>1998</v>
      </c>
      <c r="AX79" s="40" t="s">
        <v>1998</v>
      </c>
      <c r="AY79" s="40" t="s">
        <v>1998</v>
      </c>
      <c r="AZ79" s="40" t="s">
        <v>1998</v>
      </c>
      <c r="BA79" s="40" t="s">
        <v>1998</v>
      </c>
      <c r="BB79" s="40" t="s">
        <v>1998</v>
      </c>
      <c r="BC79" s="40" t="s">
        <v>1998</v>
      </c>
      <c r="BD79" s="40" t="s">
        <v>1998</v>
      </c>
      <c r="BE79" s="40"/>
      <c r="BF79" s="40"/>
      <c r="BG79" s="40" t="s">
        <v>1998</v>
      </c>
      <c r="BH79" s="40" t="s">
        <v>1998</v>
      </c>
      <c r="BI79" s="40" t="s">
        <v>1998</v>
      </c>
      <c r="BJ79" s="40" t="s">
        <v>1998</v>
      </c>
      <c r="BK79" s="40" t="s">
        <v>1998</v>
      </c>
      <c r="BL79" s="40" t="s">
        <v>1998</v>
      </c>
      <c r="BM79" s="40" t="s">
        <v>1998</v>
      </c>
      <c r="BN79" s="40" t="s">
        <v>1998</v>
      </c>
      <c r="BO79" s="40"/>
      <c r="BP79" s="40"/>
      <c r="BQ79" s="40"/>
      <c r="BR79" s="45">
        <v>38</v>
      </c>
      <c r="BS79" s="40"/>
      <c r="BT79" s="40"/>
      <c r="BU79" s="40" t="s">
        <v>1998</v>
      </c>
      <c r="BV79" s="40" t="s">
        <v>1998</v>
      </c>
      <c r="BW79" s="40" t="s">
        <v>1998</v>
      </c>
    </row>
    <row r="80" spans="1:75" ht="15" customHeight="1" x14ac:dyDescent="0.2">
      <c r="A80" s="40" t="s">
        <v>1998</v>
      </c>
      <c r="B80" s="40" t="s">
        <v>1998</v>
      </c>
      <c r="C80" s="40" t="s">
        <v>1998</v>
      </c>
      <c r="D80" s="40" t="s">
        <v>1998</v>
      </c>
      <c r="E80" s="40" t="s">
        <v>1998</v>
      </c>
      <c r="F80" s="40" t="s">
        <v>1998</v>
      </c>
      <c r="G80" s="40" t="s">
        <v>1998</v>
      </c>
      <c r="H80" s="40" t="s">
        <v>1998</v>
      </c>
      <c r="I80" s="40" t="s">
        <v>1998</v>
      </c>
      <c r="J80" s="40" t="s">
        <v>1998</v>
      </c>
      <c r="K80" s="40" t="s">
        <v>1998</v>
      </c>
      <c r="L80" s="40" t="s">
        <v>1998</v>
      </c>
      <c r="M80" s="40" t="s">
        <v>1998</v>
      </c>
      <c r="N80" s="40" t="s">
        <v>1998</v>
      </c>
      <c r="O80" s="40" t="s">
        <v>1998</v>
      </c>
      <c r="P80" s="40" t="s">
        <v>1998</v>
      </c>
      <c r="Q80" s="40" t="s">
        <v>1998</v>
      </c>
      <c r="R80" s="40" t="s">
        <v>1998</v>
      </c>
      <c r="S80" s="40"/>
      <c r="T80" s="40"/>
      <c r="U80" s="40"/>
      <c r="V80" s="40"/>
      <c r="W80" s="40"/>
      <c r="X80" s="40"/>
      <c r="Y80" s="40" t="s">
        <v>1998</v>
      </c>
      <c r="Z80" s="40" t="s">
        <v>1998</v>
      </c>
      <c r="AA80" s="40" t="s">
        <v>1998</v>
      </c>
      <c r="AB80" s="40" t="s">
        <v>1998</v>
      </c>
      <c r="AC80" s="40"/>
      <c r="AD80" s="40"/>
      <c r="AE80" s="40"/>
      <c r="AF80" s="40"/>
      <c r="AG80" s="40"/>
      <c r="AH80" s="40"/>
      <c r="AI80" s="40"/>
      <c r="AJ80" s="40"/>
      <c r="AK80" s="40"/>
      <c r="AL80" s="40"/>
      <c r="AM80" s="40"/>
      <c r="AN80" s="40"/>
      <c r="AO80" s="40"/>
      <c r="AP80" s="40"/>
      <c r="AQ80" s="40"/>
      <c r="AR80" s="40"/>
      <c r="AS80" s="40"/>
      <c r="AT80" s="40"/>
      <c r="AU80" s="40"/>
      <c r="AV80" s="40"/>
      <c r="AW80" s="40"/>
      <c r="AX80" s="40"/>
      <c r="AY80" s="40"/>
      <c r="AZ80" s="40"/>
      <c r="BA80" s="40" t="s">
        <v>1998</v>
      </c>
      <c r="BB80" s="40" t="s">
        <v>1998</v>
      </c>
      <c r="BC80" s="40" t="s">
        <v>1998</v>
      </c>
      <c r="BD80" s="40" t="s">
        <v>1998</v>
      </c>
      <c r="BE80" s="40"/>
      <c r="BF80" s="40"/>
      <c r="BG80" s="40"/>
      <c r="BH80" s="40"/>
      <c r="BI80" s="40"/>
      <c r="BJ80" s="40"/>
      <c r="BK80" s="40"/>
      <c r="BL80" s="40"/>
      <c r="BM80" s="40"/>
      <c r="BN80" s="40"/>
      <c r="BO80" s="40"/>
      <c r="BP80" s="40"/>
      <c r="BQ80" s="40"/>
      <c r="BR80" s="40"/>
      <c r="BS80" s="40"/>
      <c r="BT80" s="40"/>
      <c r="BU80" s="40" t="s">
        <v>1998</v>
      </c>
      <c r="BV80" s="40" t="s">
        <v>1998</v>
      </c>
      <c r="BW80" s="40" t="s">
        <v>1998</v>
      </c>
    </row>
    <row r="81" spans="1:75" ht="15" customHeight="1" x14ac:dyDescent="0.2">
      <c r="A81" s="40" t="s">
        <v>1998</v>
      </c>
      <c r="B81" s="40" t="s">
        <v>1998</v>
      </c>
      <c r="C81" s="40" t="s">
        <v>1998</v>
      </c>
      <c r="D81" s="40" t="s">
        <v>1998</v>
      </c>
      <c r="E81" s="40" t="s">
        <v>1998</v>
      </c>
      <c r="F81" s="40" t="s">
        <v>1998</v>
      </c>
      <c r="G81" s="40" t="s">
        <v>1998</v>
      </c>
      <c r="H81" s="40" t="s">
        <v>1998</v>
      </c>
      <c r="I81" s="40" t="s">
        <v>1998</v>
      </c>
      <c r="J81" s="40" t="s">
        <v>1998</v>
      </c>
      <c r="K81" s="40" t="s">
        <v>1998</v>
      </c>
      <c r="L81" s="40" t="s">
        <v>1998</v>
      </c>
      <c r="M81" s="40" t="s">
        <v>1998</v>
      </c>
      <c r="N81" s="40" t="s">
        <v>1998</v>
      </c>
      <c r="O81" s="40" t="s">
        <v>1998</v>
      </c>
      <c r="P81" s="40" t="s">
        <v>1998</v>
      </c>
      <c r="Q81" s="40" t="s">
        <v>1998</v>
      </c>
      <c r="R81" s="40" t="s">
        <v>1998</v>
      </c>
      <c r="S81" s="40"/>
      <c r="T81" s="40"/>
      <c r="U81" s="40"/>
      <c r="V81" s="40"/>
      <c r="W81" s="40"/>
      <c r="X81" s="40"/>
      <c r="Y81" s="40" t="s">
        <v>1998</v>
      </c>
      <c r="Z81" s="40" t="s">
        <v>1998</v>
      </c>
      <c r="AA81" s="40" t="s">
        <v>1998</v>
      </c>
      <c r="AB81" s="40" t="s">
        <v>1998</v>
      </c>
      <c r="AC81" s="40" t="s">
        <v>1998</v>
      </c>
      <c r="AD81" s="40"/>
      <c r="AE81" s="40"/>
      <c r="AF81" s="40"/>
      <c r="AG81" s="40"/>
      <c r="AH81" s="40"/>
      <c r="AI81" s="45">
        <v>24</v>
      </c>
      <c r="AJ81" s="40"/>
      <c r="AK81" s="40"/>
      <c r="AL81" s="40"/>
      <c r="AM81" s="40"/>
      <c r="AN81" s="40"/>
      <c r="AO81" s="40"/>
      <c r="AP81" s="40"/>
      <c r="AQ81" s="40"/>
      <c r="AR81" s="40"/>
      <c r="AS81" s="40"/>
      <c r="AT81" s="40"/>
      <c r="AU81" s="40"/>
      <c r="AV81" s="40"/>
      <c r="AW81" s="40"/>
      <c r="AX81" s="40"/>
      <c r="AY81" s="40"/>
      <c r="AZ81" s="40"/>
      <c r="BA81" s="40" t="s">
        <v>1998</v>
      </c>
      <c r="BB81" s="40" t="s">
        <v>1998</v>
      </c>
      <c r="BC81" s="40" t="s">
        <v>1998</v>
      </c>
      <c r="BD81" s="40" t="s">
        <v>1998</v>
      </c>
      <c r="BE81" s="40"/>
      <c r="BF81" s="40"/>
      <c r="BG81" s="40"/>
      <c r="BH81" s="40"/>
      <c r="BI81" s="40"/>
      <c r="BJ81" s="40"/>
      <c r="BK81" s="40"/>
      <c r="BL81" s="40"/>
      <c r="BM81" s="40"/>
      <c r="BN81" s="40"/>
      <c r="BO81" s="40" t="s">
        <v>1998</v>
      </c>
      <c r="BP81" s="40"/>
      <c r="BQ81" s="40"/>
      <c r="BR81" s="40"/>
      <c r="BS81" s="40"/>
      <c r="BT81" s="40"/>
      <c r="BU81" s="40" t="s">
        <v>1998</v>
      </c>
      <c r="BV81" s="40" t="s">
        <v>1998</v>
      </c>
      <c r="BW81" s="40" t="s">
        <v>1998</v>
      </c>
    </row>
    <row r="82" spans="1:75" ht="15" customHeight="1" x14ac:dyDescent="0.2">
      <c r="A82" s="40" t="s">
        <v>1998</v>
      </c>
      <c r="B82" s="40" t="s">
        <v>1998</v>
      </c>
      <c r="C82" s="40" t="s">
        <v>1998</v>
      </c>
      <c r="D82" s="40" t="s">
        <v>1998</v>
      </c>
      <c r="E82" s="40" t="s">
        <v>1998</v>
      </c>
      <c r="F82" s="40" t="s">
        <v>1998</v>
      </c>
      <c r="G82" s="40" t="s">
        <v>1998</v>
      </c>
      <c r="H82" s="40" t="s">
        <v>1998</v>
      </c>
      <c r="I82" s="40" t="s">
        <v>1998</v>
      </c>
      <c r="J82" s="40" t="s">
        <v>1998</v>
      </c>
      <c r="K82" s="40"/>
      <c r="L82" s="40"/>
      <c r="M82" s="40"/>
      <c r="N82" s="40"/>
      <c r="O82" s="40" t="s">
        <v>1998</v>
      </c>
      <c r="P82" s="40" t="s">
        <v>1998</v>
      </c>
      <c r="Q82" s="40" t="s">
        <v>1998</v>
      </c>
      <c r="R82" s="40" t="s">
        <v>1998</v>
      </c>
      <c r="S82" s="40" t="s">
        <v>1998</v>
      </c>
      <c r="T82" s="40" t="s">
        <v>1998</v>
      </c>
      <c r="U82" s="40" t="s">
        <v>1998</v>
      </c>
      <c r="V82" s="40" t="s">
        <v>1998</v>
      </c>
      <c r="W82" s="40"/>
      <c r="X82" s="40"/>
      <c r="Y82" s="40" t="s">
        <v>1998</v>
      </c>
      <c r="Z82" s="40" t="s">
        <v>1998</v>
      </c>
      <c r="AA82" s="40" t="s">
        <v>1998</v>
      </c>
      <c r="AB82" s="40" t="s">
        <v>1998</v>
      </c>
      <c r="AC82" s="40" t="s">
        <v>1998</v>
      </c>
      <c r="AD82" s="40" t="s">
        <v>1998</v>
      </c>
      <c r="AE82" s="40"/>
      <c r="AF82" s="40"/>
      <c r="AG82" s="40"/>
      <c r="AH82" s="40"/>
      <c r="AI82" s="40"/>
      <c r="AJ82" s="40"/>
      <c r="AK82" s="40"/>
      <c r="AL82" s="40"/>
      <c r="AM82" s="40"/>
      <c r="AN82" s="40"/>
      <c r="AO82" s="40" t="s">
        <v>1998</v>
      </c>
      <c r="AP82" s="40" t="s">
        <v>1998</v>
      </c>
      <c r="AQ82" s="40" t="s">
        <v>1998</v>
      </c>
      <c r="AR82" s="40" t="s">
        <v>1998</v>
      </c>
      <c r="AS82" s="40" t="s">
        <v>1998</v>
      </c>
      <c r="AT82" s="40"/>
      <c r="AU82" s="40"/>
      <c r="AV82" s="40"/>
      <c r="AW82" s="40" t="s">
        <v>1998</v>
      </c>
      <c r="AX82" s="40" t="s">
        <v>1998</v>
      </c>
      <c r="AY82" s="40"/>
      <c r="AZ82" s="40"/>
      <c r="BA82" s="40" t="s">
        <v>1998</v>
      </c>
      <c r="BB82" s="40" t="s">
        <v>1998</v>
      </c>
      <c r="BC82" s="40" t="s">
        <v>1998</v>
      </c>
      <c r="BD82" s="40" t="s">
        <v>1998</v>
      </c>
      <c r="BE82" s="40"/>
      <c r="BF82" s="40"/>
      <c r="BG82" s="40" t="s">
        <v>1998</v>
      </c>
      <c r="BH82" s="40" t="s">
        <v>1998</v>
      </c>
      <c r="BI82" s="40" t="s">
        <v>1998</v>
      </c>
      <c r="BJ82" s="40" t="s">
        <v>1998</v>
      </c>
      <c r="BK82" s="40" t="s">
        <v>1998</v>
      </c>
      <c r="BL82" s="40" t="s">
        <v>1998</v>
      </c>
      <c r="BM82" s="40" t="s">
        <v>1998</v>
      </c>
      <c r="BN82" s="40" t="s">
        <v>1998</v>
      </c>
      <c r="BO82" s="40" t="s">
        <v>1998</v>
      </c>
      <c r="BP82" s="40" t="s">
        <v>1998</v>
      </c>
      <c r="BQ82" s="40"/>
      <c r="BR82" s="40"/>
      <c r="BS82" s="40"/>
      <c r="BT82" s="40" t="s">
        <v>1998</v>
      </c>
      <c r="BU82" s="40" t="s">
        <v>1998</v>
      </c>
      <c r="BV82" s="40" t="s">
        <v>1998</v>
      </c>
      <c r="BW82" s="40" t="s">
        <v>1998</v>
      </c>
    </row>
    <row r="83" spans="1:75" ht="15" customHeight="1" x14ac:dyDescent="0.2">
      <c r="A83" s="40" t="s">
        <v>1998</v>
      </c>
      <c r="B83" s="40" t="s">
        <v>1998</v>
      </c>
      <c r="C83" s="40" t="s">
        <v>1998</v>
      </c>
      <c r="D83" s="40" t="s">
        <v>1998</v>
      </c>
      <c r="E83" s="40" t="s">
        <v>1998</v>
      </c>
      <c r="F83" s="40" t="s">
        <v>1998</v>
      </c>
      <c r="G83" s="40" t="s">
        <v>1998</v>
      </c>
      <c r="H83" s="40" t="s">
        <v>1998</v>
      </c>
      <c r="I83" s="40" t="s">
        <v>1998</v>
      </c>
      <c r="J83" s="40" t="s">
        <v>1998</v>
      </c>
      <c r="K83" s="40"/>
      <c r="L83" s="45">
        <v>32</v>
      </c>
      <c r="M83" s="40"/>
      <c r="N83" s="40"/>
      <c r="O83" s="40" t="s">
        <v>1998</v>
      </c>
      <c r="P83" s="40" t="s">
        <v>1998</v>
      </c>
      <c r="Q83" s="40" t="s">
        <v>1998</v>
      </c>
      <c r="R83" s="40" t="s">
        <v>1998</v>
      </c>
      <c r="S83" s="40" t="s">
        <v>1998</v>
      </c>
      <c r="T83" s="40" t="s">
        <v>1998</v>
      </c>
      <c r="U83" s="40" t="s">
        <v>1998</v>
      </c>
      <c r="V83" s="40" t="s">
        <v>1998</v>
      </c>
      <c r="W83" s="40"/>
      <c r="X83" s="40"/>
      <c r="Y83" s="40" t="s">
        <v>1998</v>
      </c>
      <c r="Z83" s="40" t="s">
        <v>1998</v>
      </c>
      <c r="AA83" s="40" t="s">
        <v>1998</v>
      </c>
      <c r="AB83" s="40" t="s">
        <v>1998</v>
      </c>
      <c r="AC83" s="40" t="s">
        <v>1998</v>
      </c>
      <c r="AD83" s="40" t="s">
        <v>1998</v>
      </c>
      <c r="AE83" s="40" t="s">
        <v>1998</v>
      </c>
      <c r="AF83" s="40"/>
      <c r="AG83" s="40"/>
      <c r="AH83" s="40"/>
      <c r="AI83" s="40"/>
      <c r="AJ83" s="40"/>
      <c r="AK83" s="40"/>
      <c r="AL83" s="40"/>
      <c r="AM83" s="40"/>
      <c r="AN83" s="40"/>
      <c r="AO83" s="40" t="s">
        <v>1998</v>
      </c>
      <c r="AP83" s="40" t="s">
        <v>1998</v>
      </c>
      <c r="AQ83" s="40" t="s">
        <v>1998</v>
      </c>
      <c r="AR83" s="40" t="s">
        <v>1998</v>
      </c>
      <c r="AS83" s="40"/>
      <c r="AT83" s="40"/>
      <c r="AU83" s="40"/>
      <c r="AV83" s="40" t="s">
        <v>1998</v>
      </c>
      <c r="AW83" s="40" t="s">
        <v>1998</v>
      </c>
      <c r="AX83" s="40" t="s">
        <v>1998</v>
      </c>
      <c r="AY83" s="40"/>
      <c r="AZ83" s="40"/>
      <c r="BA83" s="40" t="s">
        <v>1998</v>
      </c>
      <c r="BB83" s="40" t="s">
        <v>1998</v>
      </c>
      <c r="BC83" s="40" t="s">
        <v>1998</v>
      </c>
      <c r="BD83" s="40" t="s">
        <v>1998</v>
      </c>
      <c r="BE83" s="40"/>
      <c r="BF83" s="40"/>
      <c r="BG83" s="40" t="s">
        <v>1998</v>
      </c>
      <c r="BH83" s="40" t="s">
        <v>1998</v>
      </c>
      <c r="BI83" s="40" t="s">
        <v>1998</v>
      </c>
      <c r="BJ83" s="40" t="s">
        <v>1998</v>
      </c>
      <c r="BK83" s="40" t="s">
        <v>1998</v>
      </c>
      <c r="BL83" s="40" t="s">
        <v>1998</v>
      </c>
      <c r="BM83" s="40" t="s">
        <v>1998</v>
      </c>
      <c r="BN83" s="40" t="s">
        <v>1998</v>
      </c>
      <c r="BO83" s="40" t="s">
        <v>1998</v>
      </c>
      <c r="BP83" s="40" t="s">
        <v>1998</v>
      </c>
      <c r="BQ83" s="40"/>
      <c r="BR83" s="40"/>
      <c r="BS83" s="40" t="s">
        <v>1998</v>
      </c>
      <c r="BT83" s="40" t="s">
        <v>1998</v>
      </c>
      <c r="BU83" s="40" t="s">
        <v>1998</v>
      </c>
      <c r="BV83" s="40" t="s">
        <v>1998</v>
      </c>
      <c r="BW83" s="40" t="s">
        <v>1998</v>
      </c>
    </row>
    <row r="84" spans="1:75" ht="15" customHeight="1" x14ac:dyDescent="0.2">
      <c r="A84" s="40" t="s">
        <v>1998</v>
      </c>
      <c r="B84" s="40" t="s">
        <v>1998</v>
      </c>
      <c r="C84" s="40" t="s">
        <v>1998</v>
      </c>
      <c r="D84" s="40" t="s">
        <v>1998</v>
      </c>
      <c r="E84" s="40" t="s">
        <v>1998</v>
      </c>
      <c r="F84" s="40" t="s">
        <v>1998</v>
      </c>
      <c r="G84" s="40"/>
      <c r="H84" s="40"/>
      <c r="I84" s="40"/>
      <c r="J84" s="40"/>
      <c r="K84" s="50"/>
      <c r="L84" s="40"/>
      <c r="M84" s="40"/>
      <c r="N84" s="40"/>
      <c r="O84" s="40"/>
      <c r="P84" s="40"/>
      <c r="Q84" s="40"/>
      <c r="R84" s="40"/>
      <c r="S84" s="40"/>
      <c r="T84" s="40"/>
      <c r="U84" s="40"/>
      <c r="V84" s="40"/>
      <c r="W84" s="40"/>
      <c r="X84" s="40"/>
      <c r="Y84" s="40"/>
      <c r="Z84" s="40"/>
      <c r="AA84" s="40"/>
      <c r="AB84" s="40"/>
      <c r="AC84" s="40" t="s">
        <v>1998</v>
      </c>
      <c r="AD84" s="40" t="s">
        <v>1998</v>
      </c>
      <c r="AE84" s="40" t="s">
        <v>1998</v>
      </c>
      <c r="AF84" s="40" t="s">
        <v>1998</v>
      </c>
      <c r="AG84" s="40" t="s">
        <v>1998</v>
      </c>
      <c r="AH84" s="40" t="s">
        <v>1998</v>
      </c>
      <c r="AI84" s="40" t="s">
        <v>1998</v>
      </c>
      <c r="AJ84" s="40" t="s">
        <v>1998</v>
      </c>
      <c r="AK84" s="40" t="s">
        <v>1998</v>
      </c>
      <c r="AL84" s="40" t="s">
        <v>1998</v>
      </c>
      <c r="AM84" s="40" t="s">
        <v>1998</v>
      </c>
      <c r="AN84" s="40" t="s">
        <v>1998</v>
      </c>
      <c r="AO84" s="40" t="s">
        <v>1998</v>
      </c>
      <c r="AP84" s="40" t="s">
        <v>1998</v>
      </c>
      <c r="AQ84" s="40" t="s">
        <v>1998</v>
      </c>
      <c r="AR84" s="40"/>
      <c r="AS84" s="40"/>
      <c r="AT84" s="40"/>
      <c r="AU84" s="40" t="s">
        <v>1998</v>
      </c>
      <c r="AV84" s="40" t="s">
        <v>1998</v>
      </c>
      <c r="AW84" s="40" t="s">
        <v>1998</v>
      </c>
      <c r="AX84" s="40" t="s">
        <v>1998</v>
      </c>
      <c r="AY84" s="40"/>
      <c r="AZ84" s="40"/>
      <c r="BA84" s="40" t="s">
        <v>1998</v>
      </c>
      <c r="BB84" s="40" t="s">
        <v>1998</v>
      </c>
      <c r="BC84" s="40" t="s">
        <v>1998</v>
      </c>
      <c r="BD84" s="40" t="s">
        <v>1998</v>
      </c>
      <c r="BE84" s="40"/>
      <c r="BF84" s="40"/>
      <c r="BG84" s="40"/>
      <c r="BH84" s="40"/>
      <c r="BI84" s="40"/>
      <c r="BJ84" s="40"/>
      <c r="BK84" s="40"/>
      <c r="BL84" s="40"/>
      <c r="BM84" s="40"/>
      <c r="BN84" s="40"/>
      <c r="BO84" s="40"/>
      <c r="BP84" s="40"/>
      <c r="BQ84" s="40"/>
      <c r="BR84" s="40"/>
      <c r="BS84" s="40" t="s">
        <v>1998</v>
      </c>
      <c r="BT84" s="40" t="s">
        <v>1998</v>
      </c>
      <c r="BU84" s="40" t="s">
        <v>1998</v>
      </c>
      <c r="BV84" s="40" t="s">
        <v>1998</v>
      </c>
      <c r="BW84" s="40" t="s">
        <v>1998</v>
      </c>
    </row>
    <row r="85" spans="1:75" ht="15" customHeight="1" thickBot="1" x14ac:dyDescent="0.25">
      <c r="A85" s="40" t="s">
        <v>1998</v>
      </c>
      <c r="B85" s="40" t="s">
        <v>1998</v>
      </c>
      <c r="C85" s="40" t="s">
        <v>1998</v>
      </c>
      <c r="D85" s="40" t="s">
        <v>1998</v>
      </c>
      <c r="E85" s="40" t="s">
        <v>1998</v>
      </c>
      <c r="F85" s="40" t="s">
        <v>1998</v>
      </c>
      <c r="G85" s="40"/>
      <c r="H85" s="40"/>
      <c r="I85" s="40"/>
      <c r="J85" s="40"/>
      <c r="K85" s="51"/>
      <c r="L85" s="40"/>
      <c r="M85" s="40"/>
      <c r="N85" s="40"/>
      <c r="O85" s="40"/>
      <c r="P85" s="40"/>
      <c r="Q85" s="40"/>
      <c r="R85" s="40"/>
      <c r="S85" s="40"/>
      <c r="T85" s="40"/>
      <c r="U85" s="40"/>
      <c r="V85" s="40"/>
      <c r="W85" s="40"/>
      <c r="X85" s="40"/>
      <c r="Y85" s="40"/>
      <c r="Z85" s="40"/>
      <c r="AA85" s="40"/>
      <c r="AB85" s="40"/>
      <c r="AC85" s="40" t="s">
        <v>1998</v>
      </c>
      <c r="AD85" s="40" t="s">
        <v>1998</v>
      </c>
      <c r="AE85" s="40" t="s">
        <v>1998</v>
      </c>
      <c r="AF85" s="40" t="s">
        <v>1998</v>
      </c>
      <c r="AG85" s="40" t="s">
        <v>1998</v>
      </c>
      <c r="AH85" s="40" t="s">
        <v>1998</v>
      </c>
      <c r="AI85" s="40" t="s">
        <v>1998</v>
      </c>
      <c r="AJ85" s="40" t="s">
        <v>1998</v>
      </c>
      <c r="AK85" s="40" t="s">
        <v>1998</v>
      </c>
      <c r="AL85" s="40" t="s">
        <v>1998</v>
      </c>
      <c r="AM85" s="40" t="s">
        <v>1998</v>
      </c>
      <c r="AN85" s="40" t="s">
        <v>1998</v>
      </c>
      <c r="AO85" s="40" t="s">
        <v>1998</v>
      </c>
      <c r="AP85" s="40" t="s">
        <v>1998</v>
      </c>
      <c r="AQ85" s="40"/>
      <c r="AR85" s="40"/>
      <c r="AS85" s="40"/>
      <c r="AT85" s="40" t="s">
        <v>1998</v>
      </c>
      <c r="AU85" s="40" t="s">
        <v>1998</v>
      </c>
      <c r="AV85" s="40" t="s">
        <v>1998</v>
      </c>
      <c r="AW85" s="40" t="s">
        <v>1998</v>
      </c>
      <c r="AX85" s="40" t="s">
        <v>1998</v>
      </c>
      <c r="AY85" s="40"/>
      <c r="AZ85" s="40"/>
      <c r="BA85" s="40"/>
      <c r="BB85" s="40"/>
      <c r="BC85" s="40"/>
      <c r="BD85" s="40"/>
      <c r="BE85" s="40"/>
      <c r="BF85" s="40"/>
      <c r="BG85" s="40"/>
      <c r="BH85" s="40"/>
      <c r="BI85" s="40"/>
      <c r="BJ85" s="40"/>
      <c r="BK85" s="40"/>
      <c r="BL85" s="40"/>
      <c r="BM85" s="40"/>
      <c r="BN85" s="40"/>
      <c r="BO85" s="40"/>
      <c r="BP85" s="40"/>
      <c r="BQ85" s="40"/>
      <c r="BR85" s="40"/>
      <c r="BS85" s="40" t="s">
        <v>1998</v>
      </c>
      <c r="BT85" s="40" t="s">
        <v>1998</v>
      </c>
      <c r="BU85" s="40" t="s">
        <v>1998</v>
      </c>
      <c r="BV85" s="40" t="s">
        <v>1998</v>
      </c>
      <c r="BW85" s="40" t="s">
        <v>1998</v>
      </c>
    </row>
    <row r="86" spans="1:75" ht="15" customHeight="1" thickTop="1" x14ac:dyDescent="0.2">
      <c r="A86" s="40" t="s">
        <v>1998</v>
      </c>
      <c r="B86" s="40" t="s">
        <v>1998</v>
      </c>
      <c r="C86" s="40" t="s">
        <v>1998</v>
      </c>
      <c r="D86" s="40" t="s">
        <v>1998</v>
      </c>
      <c r="E86" s="40" t="s">
        <v>1998</v>
      </c>
      <c r="F86" s="40" t="s">
        <v>1998</v>
      </c>
      <c r="G86" s="40"/>
      <c r="H86" s="45">
        <v>33</v>
      </c>
      <c r="I86" s="40"/>
      <c r="J86" s="47"/>
      <c r="K86" s="47"/>
      <c r="L86" s="47"/>
      <c r="M86" s="47"/>
      <c r="N86" s="47"/>
      <c r="O86" s="47"/>
      <c r="P86" s="47"/>
      <c r="Q86" s="40"/>
      <c r="R86" s="40"/>
      <c r="S86" s="40" t="s">
        <v>1998</v>
      </c>
      <c r="T86" s="40" t="s">
        <v>1998</v>
      </c>
      <c r="U86" s="40" t="s">
        <v>1998</v>
      </c>
      <c r="V86" s="40" t="s">
        <v>1998</v>
      </c>
      <c r="W86" s="40" t="s">
        <v>1998</v>
      </c>
      <c r="X86" s="40" t="s">
        <v>1998</v>
      </c>
      <c r="Y86" s="40" t="s">
        <v>1998</v>
      </c>
      <c r="Z86" s="40" t="s">
        <v>1998</v>
      </c>
      <c r="AA86" s="40"/>
      <c r="AB86" s="40"/>
      <c r="AC86" s="40"/>
      <c r="AD86" s="40"/>
      <c r="AE86" s="40"/>
      <c r="AF86" s="40"/>
      <c r="AG86" s="40" t="s">
        <v>1998</v>
      </c>
      <c r="AH86" s="40" t="s">
        <v>1998</v>
      </c>
      <c r="AI86" s="40" t="s">
        <v>1998</v>
      </c>
      <c r="AJ86" s="40" t="s">
        <v>1998</v>
      </c>
      <c r="AK86" s="40" t="s">
        <v>1998</v>
      </c>
      <c r="AL86" s="40" t="s">
        <v>1998</v>
      </c>
      <c r="AM86" s="40" t="s">
        <v>1998</v>
      </c>
      <c r="AN86" s="40" t="s">
        <v>1998</v>
      </c>
      <c r="AO86" s="40" t="s">
        <v>1998</v>
      </c>
      <c r="AP86" s="40"/>
      <c r="AQ86" s="40"/>
      <c r="AR86" s="40"/>
      <c r="AS86" s="40" t="s">
        <v>1998</v>
      </c>
      <c r="AT86" s="40" t="s">
        <v>1998</v>
      </c>
      <c r="AU86" s="40" t="s">
        <v>1998</v>
      </c>
      <c r="AV86" s="40" t="s">
        <v>1998</v>
      </c>
      <c r="AW86" s="40" t="s">
        <v>1998</v>
      </c>
      <c r="AX86" s="40" t="s">
        <v>1998</v>
      </c>
      <c r="AY86" s="40" t="s">
        <v>1998</v>
      </c>
      <c r="AZ86" s="40" t="s">
        <v>1998</v>
      </c>
      <c r="BA86" s="40" t="s">
        <v>1998</v>
      </c>
      <c r="BB86" s="40" t="s">
        <v>1998</v>
      </c>
      <c r="BC86" s="40" t="s">
        <v>1998</v>
      </c>
      <c r="BD86" s="40" t="s">
        <v>1998</v>
      </c>
      <c r="BE86" s="40"/>
      <c r="BF86" s="40"/>
      <c r="BG86" s="40" t="s">
        <v>1998</v>
      </c>
      <c r="BH86" s="40" t="s">
        <v>1998</v>
      </c>
      <c r="BI86" s="40" t="s">
        <v>1998</v>
      </c>
      <c r="BJ86" s="40" t="s">
        <v>1998</v>
      </c>
      <c r="BK86" s="40" t="s">
        <v>1998</v>
      </c>
      <c r="BL86" s="40" t="s">
        <v>1998</v>
      </c>
      <c r="BM86" s="40" t="s">
        <v>1998</v>
      </c>
      <c r="BN86" s="40" t="s">
        <v>1998</v>
      </c>
      <c r="BO86" s="40" t="s">
        <v>1998</v>
      </c>
      <c r="BP86" s="40" t="s">
        <v>1998</v>
      </c>
      <c r="BQ86" s="40" t="s">
        <v>1998</v>
      </c>
      <c r="BR86" s="40" t="s">
        <v>1998</v>
      </c>
      <c r="BS86" s="40" t="s">
        <v>1998</v>
      </c>
      <c r="BT86" s="40" t="s">
        <v>1998</v>
      </c>
      <c r="BU86" s="40" t="s">
        <v>1998</v>
      </c>
      <c r="BV86" s="40" t="s">
        <v>1998</v>
      </c>
      <c r="BW86" s="40" t="s">
        <v>1998</v>
      </c>
    </row>
    <row r="87" spans="1:75" ht="15" customHeight="1" x14ac:dyDescent="0.2">
      <c r="A87" s="40" t="s">
        <v>1998</v>
      </c>
      <c r="B87" s="40" t="s">
        <v>1998</v>
      </c>
      <c r="C87" s="40" t="s">
        <v>1998</v>
      </c>
      <c r="D87" s="40" t="s">
        <v>1998</v>
      </c>
      <c r="E87" s="40" t="s">
        <v>1998</v>
      </c>
      <c r="F87" s="40" t="s">
        <v>1998</v>
      </c>
      <c r="G87" s="40"/>
      <c r="H87" s="40"/>
      <c r="I87" s="40"/>
      <c r="J87" s="40"/>
      <c r="K87" s="40"/>
      <c r="L87" s="40"/>
      <c r="M87" s="40"/>
      <c r="N87" s="40"/>
      <c r="O87" s="40"/>
      <c r="P87" s="40"/>
      <c r="Q87" s="40"/>
      <c r="R87" s="40"/>
      <c r="S87" s="40" t="s">
        <v>1998</v>
      </c>
      <c r="T87" s="40" t="s">
        <v>1998</v>
      </c>
      <c r="U87" s="40" t="s">
        <v>1998</v>
      </c>
      <c r="V87" s="40" t="s">
        <v>1998</v>
      </c>
      <c r="W87" s="40" t="s">
        <v>1998</v>
      </c>
      <c r="X87" s="40" t="s">
        <v>1998</v>
      </c>
      <c r="Y87" s="40" t="s">
        <v>1998</v>
      </c>
      <c r="Z87" s="40" t="s">
        <v>1998</v>
      </c>
      <c r="AA87" s="40"/>
      <c r="AB87" s="40"/>
      <c r="AC87" s="40"/>
      <c r="AD87" s="40"/>
      <c r="AE87" s="40"/>
      <c r="AF87" s="40"/>
      <c r="AG87" s="40" t="s">
        <v>1998</v>
      </c>
      <c r="AH87" s="40" t="s">
        <v>1998</v>
      </c>
      <c r="AI87" s="40"/>
      <c r="AJ87" s="40"/>
      <c r="AK87" s="40"/>
      <c r="AL87" s="40"/>
      <c r="AM87" s="40"/>
      <c r="AN87" s="40"/>
      <c r="AO87" s="40"/>
      <c r="AP87" s="40"/>
      <c r="AQ87" s="40"/>
      <c r="AR87" s="40" t="s">
        <v>1998</v>
      </c>
      <c r="AS87" s="40" t="s">
        <v>1998</v>
      </c>
      <c r="AT87" s="40" t="s">
        <v>1998</v>
      </c>
      <c r="AU87" s="40" t="s">
        <v>1998</v>
      </c>
      <c r="AV87" s="40" t="s">
        <v>1998</v>
      </c>
      <c r="AW87" s="40" t="s">
        <v>1998</v>
      </c>
      <c r="AX87" s="40" t="s">
        <v>1998</v>
      </c>
      <c r="AY87" s="40" t="s">
        <v>1998</v>
      </c>
      <c r="AZ87" s="40" t="s">
        <v>1998</v>
      </c>
      <c r="BA87" s="40" t="s">
        <v>1998</v>
      </c>
      <c r="BB87" s="40" t="s">
        <v>1998</v>
      </c>
      <c r="BC87" s="40" t="s">
        <v>1998</v>
      </c>
      <c r="BD87" s="40" t="s">
        <v>1998</v>
      </c>
      <c r="BE87" s="40"/>
      <c r="BF87" s="40"/>
      <c r="BG87" s="40" t="s">
        <v>1998</v>
      </c>
      <c r="BH87" s="40" t="s">
        <v>1998</v>
      </c>
      <c r="BI87" s="40" t="s">
        <v>1998</v>
      </c>
      <c r="BJ87" s="40" t="s">
        <v>1998</v>
      </c>
      <c r="BK87" s="40" t="s">
        <v>1998</v>
      </c>
      <c r="BL87" s="40" t="s">
        <v>1998</v>
      </c>
      <c r="BM87" s="40" t="s">
        <v>1998</v>
      </c>
      <c r="BN87" s="40" t="s">
        <v>1998</v>
      </c>
      <c r="BO87" s="40" t="s">
        <v>1998</v>
      </c>
      <c r="BP87" s="40" t="s">
        <v>1998</v>
      </c>
      <c r="BQ87" s="40" t="s">
        <v>1998</v>
      </c>
      <c r="BR87" s="40" t="s">
        <v>1998</v>
      </c>
      <c r="BS87" s="40" t="s">
        <v>1998</v>
      </c>
      <c r="BT87" s="40" t="s">
        <v>1998</v>
      </c>
      <c r="BU87" s="40" t="s">
        <v>1998</v>
      </c>
      <c r="BV87" s="40" t="s">
        <v>1998</v>
      </c>
      <c r="BW87" s="40" t="s">
        <v>1998</v>
      </c>
    </row>
    <row r="88" spans="1:75" ht="15" customHeight="1" x14ac:dyDescent="0.2">
      <c r="A88" s="40" t="s">
        <v>1998</v>
      </c>
      <c r="B88" s="40" t="s">
        <v>1998</v>
      </c>
      <c r="C88" s="40" t="s">
        <v>1998</v>
      </c>
      <c r="D88" s="40" t="s">
        <v>1998</v>
      </c>
      <c r="E88" s="40" t="s">
        <v>1998</v>
      </c>
      <c r="F88" s="40" t="s">
        <v>1998</v>
      </c>
      <c r="G88" s="40" t="s">
        <v>1998</v>
      </c>
      <c r="H88" s="40" t="s">
        <v>1998</v>
      </c>
      <c r="I88" s="40" t="s">
        <v>1998</v>
      </c>
      <c r="J88" s="40" t="s">
        <v>1998</v>
      </c>
      <c r="K88" s="40" t="s">
        <v>1998</v>
      </c>
      <c r="L88" s="40" t="s">
        <v>1998</v>
      </c>
      <c r="M88" s="40" t="s">
        <v>1998</v>
      </c>
      <c r="N88" s="40" t="s">
        <v>1998</v>
      </c>
      <c r="O88" s="40" t="s">
        <v>1998</v>
      </c>
      <c r="P88" s="40" t="s">
        <v>1998</v>
      </c>
      <c r="Q88" s="40" t="s">
        <v>1998</v>
      </c>
      <c r="R88" s="40" t="s">
        <v>1998</v>
      </c>
      <c r="S88" s="40" t="s">
        <v>1998</v>
      </c>
      <c r="T88" s="40" t="s">
        <v>1998</v>
      </c>
      <c r="U88" s="40" t="s">
        <v>1998</v>
      </c>
      <c r="V88" s="40" t="s">
        <v>1998</v>
      </c>
      <c r="W88" s="40" t="s">
        <v>1998</v>
      </c>
      <c r="X88" s="40" t="s">
        <v>1998</v>
      </c>
      <c r="Y88" s="40" t="s">
        <v>1998</v>
      </c>
      <c r="Z88" s="40" t="s">
        <v>1998</v>
      </c>
      <c r="AA88" s="40" t="s">
        <v>1998</v>
      </c>
      <c r="AB88" s="40" t="s">
        <v>1998</v>
      </c>
      <c r="AC88" s="40" t="s">
        <v>1998</v>
      </c>
      <c r="AD88" s="40" t="s">
        <v>1998</v>
      </c>
      <c r="AE88" s="40" t="s">
        <v>1998</v>
      </c>
      <c r="AF88" s="40" t="s">
        <v>1998</v>
      </c>
      <c r="AG88" s="40" t="s">
        <v>1998</v>
      </c>
      <c r="AH88" s="40" t="s">
        <v>1998</v>
      </c>
      <c r="AI88" s="40" t="s">
        <v>1998</v>
      </c>
      <c r="AJ88" s="40"/>
      <c r="AK88" s="40" t="s">
        <v>1998</v>
      </c>
      <c r="AL88" s="40" t="s">
        <v>1998</v>
      </c>
      <c r="AM88" s="40" t="s">
        <v>1998</v>
      </c>
      <c r="AN88" s="40" t="s">
        <v>1998</v>
      </c>
      <c r="AO88" s="40" t="s">
        <v>1998</v>
      </c>
      <c r="AP88" s="40" t="s">
        <v>1998</v>
      </c>
      <c r="AQ88" s="40" t="s">
        <v>1998</v>
      </c>
      <c r="AR88" s="40" t="s">
        <v>1998</v>
      </c>
      <c r="AS88" s="40" t="s">
        <v>1998</v>
      </c>
      <c r="AT88" s="40" t="s">
        <v>1998</v>
      </c>
      <c r="AU88" s="40" t="s">
        <v>1998</v>
      </c>
      <c r="AV88" s="40" t="s">
        <v>1998</v>
      </c>
      <c r="AW88" s="40" t="s">
        <v>1998</v>
      </c>
      <c r="AX88" s="40" t="s">
        <v>1998</v>
      </c>
      <c r="AY88" s="40" t="s">
        <v>1998</v>
      </c>
      <c r="AZ88" s="40" t="s">
        <v>1998</v>
      </c>
      <c r="BA88" s="40" t="s">
        <v>1998</v>
      </c>
      <c r="BB88" s="40" t="s">
        <v>1998</v>
      </c>
      <c r="BC88" s="40" t="s">
        <v>1998</v>
      </c>
      <c r="BD88" s="40" t="s">
        <v>1998</v>
      </c>
      <c r="BE88" s="40" t="s">
        <v>1998</v>
      </c>
      <c r="BF88" s="40" t="s">
        <v>1998</v>
      </c>
      <c r="BG88" s="40" t="s">
        <v>1998</v>
      </c>
      <c r="BH88" s="40" t="s">
        <v>1998</v>
      </c>
      <c r="BI88" s="40" t="s">
        <v>1998</v>
      </c>
      <c r="BJ88" s="40" t="s">
        <v>1998</v>
      </c>
      <c r="BK88" s="40" t="s">
        <v>1998</v>
      </c>
      <c r="BL88" s="40" t="s">
        <v>1998</v>
      </c>
      <c r="BM88" s="40" t="s">
        <v>1998</v>
      </c>
      <c r="BN88" s="40" t="s">
        <v>1998</v>
      </c>
      <c r="BO88" s="40" t="s">
        <v>1998</v>
      </c>
      <c r="BP88" s="40" t="s">
        <v>1998</v>
      </c>
      <c r="BQ88" s="40" t="s">
        <v>1998</v>
      </c>
      <c r="BR88" s="40" t="s">
        <v>1998</v>
      </c>
      <c r="BS88" s="40" t="s">
        <v>1998</v>
      </c>
      <c r="BT88" s="40" t="s">
        <v>1998</v>
      </c>
      <c r="BU88" s="40" t="s">
        <v>1998</v>
      </c>
      <c r="BV88" s="40" t="s">
        <v>1998</v>
      </c>
      <c r="BW88" s="40" t="s">
        <v>1998</v>
      </c>
    </row>
    <row r="89" spans="1:75" ht="15" customHeight="1" x14ac:dyDescent="0.2">
      <c r="A89" s="40" t="s">
        <v>1998</v>
      </c>
      <c r="B89" s="40" t="s">
        <v>1998</v>
      </c>
      <c r="C89" s="40" t="s">
        <v>1998</v>
      </c>
      <c r="D89" s="40" t="s">
        <v>1998</v>
      </c>
      <c r="E89" s="40" t="s">
        <v>1998</v>
      </c>
      <c r="F89" s="40" t="s">
        <v>1998</v>
      </c>
      <c r="G89" s="40" t="s">
        <v>1998</v>
      </c>
      <c r="H89" s="40" t="s">
        <v>1998</v>
      </c>
      <c r="I89" s="40" t="s">
        <v>1998</v>
      </c>
      <c r="J89" s="40" t="s">
        <v>1998</v>
      </c>
      <c r="K89" s="40" t="s">
        <v>1998</v>
      </c>
      <c r="L89" s="40" t="s">
        <v>1998</v>
      </c>
      <c r="M89" s="40" t="s">
        <v>1998</v>
      </c>
      <c r="N89" s="40" t="s">
        <v>1998</v>
      </c>
      <c r="O89" s="40" t="s">
        <v>1998</v>
      </c>
      <c r="P89" s="40" t="s">
        <v>1998</v>
      </c>
      <c r="Q89" s="40" t="s">
        <v>1998</v>
      </c>
      <c r="R89" s="40" t="s">
        <v>1998</v>
      </c>
      <c r="S89" s="40" t="s">
        <v>1998</v>
      </c>
      <c r="T89" s="40" t="s">
        <v>1998</v>
      </c>
      <c r="U89" s="40" t="s">
        <v>1998</v>
      </c>
      <c r="V89" s="40" t="s">
        <v>1998</v>
      </c>
      <c r="W89" s="40" t="s">
        <v>1998</v>
      </c>
      <c r="X89" s="40" t="s">
        <v>1998</v>
      </c>
      <c r="Y89" s="40" t="s">
        <v>1998</v>
      </c>
      <c r="Z89" s="40" t="s">
        <v>1998</v>
      </c>
      <c r="AA89" s="40" t="s">
        <v>1998</v>
      </c>
      <c r="AB89" s="40" t="s">
        <v>1998</v>
      </c>
      <c r="AC89" s="40" t="s">
        <v>1998</v>
      </c>
      <c r="AD89" s="40" t="s">
        <v>1998</v>
      </c>
      <c r="AE89" s="40" t="s">
        <v>1998</v>
      </c>
      <c r="AF89" s="40" t="s">
        <v>1998</v>
      </c>
      <c r="AG89" s="40" t="s">
        <v>1998</v>
      </c>
      <c r="AH89" s="40" t="s">
        <v>1998</v>
      </c>
      <c r="AI89" s="40" t="s">
        <v>1998</v>
      </c>
      <c r="AJ89" s="40"/>
      <c r="AK89" s="40" t="s">
        <v>1998</v>
      </c>
      <c r="AL89" s="40" t="s">
        <v>1998</v>
      </c>
      <c r="AM89" s="40" t="s">
        <v>1998</v>
      </c>
      <c r="AN89" s="40" t="s">
        <v>1998</v>
      </c>
      <c r="AO89" s="40" t="s">
        <v>1998</v>
      </c>
      <c r="AP89" s="40" t="s">
        <v>1998</v>
      </c>
      <c r="AQ89" s="40" t="s">
        <v>1998</v>
      </c>
      <c r="AR89" s="40" t="s">
        <v>1998</v>
      </c>
      <c r="AS89" s="40" t="s">
        <v>1998</v>
      </c>
      <c r="AT89" s="40" t="s">
        <v>1998</v>
      </c>
      <c r="AU89" s="40" t="s">
        <v>1998</v>
      </c>
      <c r="AV89" s="40" t="s">
        <v>1998</v>
      </c>
      <c r="AW89" s="40" t="s">
        <v>1998</v>
      </c>
      <c r="AX89" s="40" t="s">
        <v>1998</v>
      </c>
      <c r="AY89" s="40" t="s">
        <v>1998</v>
      </c>
      <c r="AZ89" s="40" t="s">
        <v>1998</v>
      </c>
      <c r="BA89" s="40" t="s">
        <v>1998</v>
      </c>
      <c r="BB89" s="40" t="s">
        <v>1998</v>
      </c>
      <c r="BC89" s="40" t="s">
        <v>1998</v>
      </c>
      <c r="BD89" s="40" t="s">
        <v>1998</v>
      </c>
      <c r="BE89" s="40" t="s">
        <v>1998</v>
      </c>
      <c r="BF89" s="40" t="s">
        <v>1998</v>
      </c>
      <c r="BG89" s="40" t="s">
        <v>1998</v>
      </c>
      <c r="BH89" s="40" t="s">
        <v>1998</v>
      </c>
      <c r="BI89" s="40" t="s">
        <v>1998</v>
      </c>
      <c r="BJ89" s="40" t="s">
        <v>1998</v>
      </c>
      <c r="BK89" s="40" t="s">
        <v>1998</v>
      </c>
      <c r="BL89" s="40" t="s">
        <v>1998</v>
      </c>
      <c r="BM89" s="40" t="s">
        <v>1998</v>
      </c>
      <c r="BN89" s="40" t="s">
        <v>1998</v>
      </c>
      <c r="BO89" s="40" t="s">
        <v>1998</v>
      </c>
      <c r="BP89" s="40" t="s">
        <v>1998</v>
      </c>
      <c r="BQ89" s="40" t="s">
        <v>1998</v>
      </c>
      <c r="BR89" s="40" t="s">
        <v>1998</v>
      </c>
      <c r="BS89" s="40" t="s">
        <v>1998</v>
      </c>
      <c r="BT89" s="40" t="s">
        <v>1998</v>
      </c>
      <c r="BU89" s="40" t="s">
        <v>1998</v>
      </c>
      <c r="BV89" s="40" t="s">
        <v>1998</v>
      </c>
      <c r="BW89" s="40" t="s">
        <v>1998</v>
      </c>
    </row>
    <row r="90" spans="1:75" ht="15" customHeight="1" x14ac:dyDescent="0.2">
      <c r="A90" s="40" t="s">
        <v>1998</v>
      </c>
      <c r="B90" s="40" t="s">
        <v>1998</v>
      </c>
      <c r="C90" s="40" t="s">
        <v>1998</v>
      </c>
      <c r="D90" s="40" t="s">
        <v>1998</v>
      </c>
      <c r="E90" s="40" t="s">
        <v>1998</v>
      </c>
      <c r="F90" s="40" t="s">
        <v>1998</v>
      </c>
      <c r="G90" s="40" t="s">
        <v>1998</v>
      </c>
      <c r="H90" s="40" t="s">
        <v>1998</v>
      </c>
      <c r="I90" s="40" t="s">
        <v>1998</v>
      </c>
      <c r="J90" s="40" t="s">
        <v>1998</v>
      </c>
      <c r="K90" s="40" t="s">
        <v>1998</v>
      </c>
      <c r="L90" s="40" t="s">
        <v>1998</v>
      </c>
      <c r="M90" s="40" t="s">
        <v>1998</v>
      </c>
      <c r="N90" s="40" t="s">
        <v>1998</v>
      </c>
      <c r="O90" s="40" t="s">
        <v>1998</v>
      </c>
      <c r="P90" s="40" t="s">
        <v>1998</v>
      </c>
      <c r="Q90" s="40" t="s">
        <v>1998</v>
      </c>
      <c r="R90" s="40" t="s">
        <v>1998</v>
      </c>
      <c r="S90" s="40" t="s">
        <v>1998</v>
      </c>
      <c r="T90" s="40" t="s">
        <v>1998</v>
      </c>
      <c r="U90" s="40" t="s">
        <v>1998</v>
      </c>
      <c r="V90" s="40" t="s">
        <v>1998</v>
      </c>
      <c r="W90" s="40" t="s">
        <v>1998</v>
      </c>
      <c r="X90" s="40" t="s">
        <v>1998</v>
      </c>
      <c r="Y90" s="40" t="s">
        <v>1998</v>
      </c>
      <c r="Z90" s="40" t="s">
        <v>1998</v>
      </c>
      <c r="AA90" s="40" t="s">
        <v>1998</v>
      </c>
      <c r="AB90" s="40" t="s">
        <v>1998</v>
      </c>
      <c r="AC90" s="40" t="s">
        <v>1998</v>
      </c>
      <c r="AD90" s="40" t="s">
        <v>1998</v>
      </c>
      <c r="AE90" s="40" t="s">
        <v>1998</v>
      </c>
      <c r="AF90" s="40" t="s">
        <v>1998</v>
      </c>
      <c r="AG90" s="40" t="s">
        <v>1998</v>
      </c>
      <c r="AH90" s="40" t="s">
        <v>1998</v>
      </c>
      <c r="AI90" s="40" t="s">
        <v>1998</v>
      </c>
      <c r="AJ90" s="45">
        <v>39</v>
      </c>
      <c r="AK90" s="40" t="s">
        <v>1998</v>
      </c>
      <c r="AL90" s="40" t="s">
        <v>1998</v>
      </c>
      <c r="AM90" s="40" t="s">
        <v>1998</v>
      </c>
      <c r="AN90" s="40" t="s">
        <v>1998</v>
      </c>
      <c r="AO90" s="40" t="s">
        <v>1998</v>
      </c>
      <c r="AP90" s="40" t="s">
        <v>1998</v>
      </c>
      <c r="AQ90" s="40" t="s">
        <v>1998</v>
      </c>
      <c r="AR90" s="40" t="s">
        <v>1998</v>
      </c>
      <c r="AS90" s="40" t="s">
        <v>1998</v>
      </c>
      <c r="AT90" s="40" t="s">
        <v>1998</v>
      </c>
      <c r="AU90" s="40" t="s">
        <v>1998</v>
      </c>
      <c r="AV90" s="40" t="s">
        <v>1998</v>
      </c>
      <c r="AW90" s="40" t="s">
        <v>1998</v>
      </c>
      <c r="AX90" s="40" t="s">
        <v>1998</v>
      </c>
      <c r="AY90" s="40" t="s">
        <v>1998</v>
      </c>
      <c r="AZ90" s="40" t="s">
        <v>1998</v>
      </c>
      <c r="BA90" s="40" t="s">
        <v>1998</v>
      </c>
      <c r="BB90" s="40" t="s">
        <v>1998</v>
      </c>
      <c r="BC90" s="40" t="s">
        <v>1998</v>
      </c>
      <c r="BD90" s="40" t="s">
        <v>1998</v>
      </c>
      <c r="BE90" s="40" t="s">
        <v>1998</v>
      </c>
      <c r="BF90" s="40" t="s">
        <v>1998</v>
      </c>
      <c r="BG90" s="40" t="s">
        <v>1998</v>
      </c>
      <c r="BH90" s="40" t="s">
        <v>1998</v>
      </c>
      <c r="BI90" s="40" t="s">
        <v>1998</v>
      </c>
      <c r="BJ90" s="40" t="s">
        <v>1998</v>
      </c>
      <c r="BK90" s="40" t="s">
        <v>1998</v>
      </c>
      <c r="BL90" s="40" t="s">
        <v>1998</v>
      </c>
      <c r="BM90" s="40" t="s">
        <v>1998</v>
      </c>
      <c r="BN90" s="40" t="s">
        <v>1998</v>
      </c>
      <c r="BO90" s="40" t="s">
        <v>1998</v>
      </c>
      <c r="BP90" s="40" t="s">
        <v>1998</v>
      </c>
      <c r="BQ90" s="40" t="s">
        <v>1998</v>
      </c>
      <c r="BR90" s="40" t="s">
        <v>1998</v>
      </c>
      <c r="BS90" s="40" t="s">
        <v>1998</v>
      </c>
      <c r="BT90" s="40" t="s">
        <v>1998</v>
      </c>
      <c r="BU90" s="40" t="s">
        <v>1998</v>
      </c>
      <c r="BV90" s="40" t="s">
        <v>1998</v>
      </c>
      <c r="BW90" s="40" t="s">
        <v>1998</v>
      </c>
    </row>
    <row r="91" spans="1:75" ht="15" customHeight="1" x14ac:dyDescent="0.2">
      <c r="A91" s="40" t="s">
        <v>1998</v>
      </c>
      <c r="B91" s="40" t="s">
        <v>1998</v>
      </c>
      <c r="C91" s="40" t="s">
        <v>1998</v>
      </c>
      <c r="D91" s="40" t="s">
        <v>1998</v>
      </c>
      <c r="E91" s="40" t="s">
        <v>1998</v>
      </c>
      <c r="F91" s="40" t="s">
        <v>1998</v>
      </c>
      <c r="G91" s="40" t="s">
        <v>1998</v>
      </c>
      <c r="H91" s="40" t="s">
        <v>1998</v>
      </c>
      <c r="I91" s="40" t="s">
        <v>1998</v>
      </c>
      <c r="J91" s="40" t="s">
        <v>1998</v>
      </c>
      <c r="K91" s="40" t="s">
        <v>1998</v>
      </c>
      <c r="L91" s="40" t="s">
        <v>1998</v>
      </c>
      <c r="M91" s="40" t="s">
        <v>1998</v>
      </c>
      <c r="N91" s="40" t="s">
        <v>1998</v>
      </c>
      <c r="O91" s="40" t="s">
        <v>1998</v>
      </c>
      <c r="P91" s="40" t="s">
        <v>1998</v>
      </c>
      <c r="Q91" s="40" t="s">
        <v>1998</v>
      </c>
      <c r="R91" s="40" t="s">
        <v>1998</v>
      </c>
      <c r="S91" s="40" t="s">
        <v>1998</v>
      </c>
      <c r="T91" s="40" t="s">
        <v>1998</v>
      </c>
      <c r="U91" s="40" t="s">
        <v>1998</v>
      </c>
      <c r="V91" s="40" t="s">
        <v>1998</v>
      </c>
      <c r="W91" s="40" t="s">
        <v>1998</v>
      </c>
      <c r="X91" s="40" t="s">
        <v>1998</v>
      </c>
      <c r="Y91" s="40" t="s">
        <v>1998</v>
      </c>
      <c r="Z91" s="40" t="s">
        <v>1998</v>
      </c>
      <c r="AA91" s="40" t="s">
        <v>1998</v>
      </c>
      <c r="AB91" s="40" t="s">
        <v>1998</v>
      </c>
      <c r="AC91" s="40" t="s">
        <v>1998</v>
      </c>
      <c r="AD91" s="40" t="s">
        <v>1998</v>
      </c>
      <c r="AE91" s="40" t="s">
        <v>1998</v>
      </c>
      <c r="AF91" s="40" t="s">
        <v>1998</v>
      </c>
      <c r="AG91" s="40" t="s">
        <v>1998</v>
      </c>
      <c r="AH91" s="40" t="s">
        <v>1998</v>
      </c>
      <c r="AI91" s="40" t="s">
        <v>1998</v>
      </c>
      <c r="AJ91" s="40" t="s">
        <v>1998</v>
      </c>
      <c r="AK91" s="40" t="s">
        <v>1998</v>
      </c>
      <c r="AL91" s="40" t="s">
        <v>1998</v>
      </c>
      <c r="AM91" s="40" t="s">
        <v>1998</v>
      </c>
      <c r="AN91" s="40" t="s">
        <v>1998</v>
      </c>
      <c r="AO91" s="40" t="s">
        <v>1998</v>
      </c>
      <c r="AP91" s="40" t="s">
        <v>1998</v>
      </c>
      <c r="AQ91" s="40" t="s">
        <v>1998</v>
      </c>
      <c r="AR91" s="40" t="s">
        <v>1998</v>
      </c>
      <c r="AS91" s="40" t="s">
        <v>1998</v>
      </c>
      <c r="AT91" s="40" t="s">
        <v>1998</v>
      </c>
      <c r="AU91" s="40" t="s">
        <v>1998</v>
      </c>
      <c r="AV91" s="40" t="s">
        <v>1998</v>
      </c>
      <c r="AW91" s="40" t="s">
        <v>1998</v>
      </c>
      <c r="AX91" s="40" t="s">
        <v>1998</v>
      </c>
      <c r="AY91" s="40" t="s">
        <v>1998</v>
      </c>
      <c r="AZ91" s="40" t="s">
        <v>1998</v>
      </c>
      <c r="BA91" s="40" t="s">
        <v>1998</v>
      </c>
      <c r="BB91" s="40" t="s">
        <v>1998</v>
      </c>
      <c r="BC91" s="40" t="s">
        <v>1998</v>
      </c>
      <c r="BD91" s="40" t="s">
        <v>1998</v>
      </c>
      <c r="BE91" s="40" t="s">
        <v>1998</v>
      </c>
      <c r="BF91" s="40" t="s">
        <v>1998</v>
      </c>
      <c r="BG91" s="40" t="s">
        <v>1998</v>
      </c>
      <c r="BH91" s="40" t="s">
        <v>1998</v>
      </c>
      <c r="BI91" s="40" t="s">
        <v>1998</v>
      </c>
      <c r="BJ91" s="40" t="s">
        <v>1998</v>
      </c>
      <c r="BK91" s="40" t="s">
        <v>1998</v>
      </c>
      <c r="BL91" s="40" t="s">
        <v>1998</v>
      </c>
      <c r="BM91" s="40" t="s">
        <v>1998</v>
      </c>
      <c r="BN91" s="40" t="s">
        <v>1998</v>
      </c>
      <c r="BO91" s="40" t="s">
        <v>1998</v>
      </c>
      <c r="BP91" s="40" t="s">
        <v>1998</v>
      </c>
      <c r="BQ91" s="40" t="s">
        <v>1998</v>
      </c>
      <c r="BR91" s="40" t="s">
        <v>1998</v>
      </c>
      <c r="BS91" s="40" t="s">
        <v>1998</v>
      </c>
      <c r="BT91" s="40" t="s">
        <v>1998</v>
      </c>
      <c r="BU91" s="40" t="s">
        <v>1998</v>
      </c>
      <c r="BV91" s="40" t="s">
        <v>1998</v>
      </c>
      <c r="BW91" s="40" t="s">
        <v>1998</v>
      </c>
    </row>
    <row r="92" spans="1:75" ht="15" customHeight="1" x14ac:dyDescent="0.2">
      <c r="A92" s="40" t="s">
        <v>1998</v>
      </c>
      <c r="B92" s="40" t="s">
        <v>1998</v>
      </c>
      <c r="C92" s="40" t="s">
        <v>1998</v>
      </c>
      <c r="D92" s="40" t="s">
        <v>1998</v>
      </c>
      <c r="E92" s="40" t="s">
        <v>1998</v>
      </c>
      <c r="F92" s="40" t="s">
        <v>1998</v>
      </c>
      <c r="G92" s="40" t="s">
        <v>1998</v>
      </c>
      <c r="H92" s="40" t="s">
        <v>1998</v>
      </c>
      <c r="I92" s="40" t="s">
        <v>1998</v>
      </c>
      <c r="J92" s="40" t="s">
        <v>1998</v>
      </c>
      <c r="K92" s="40" t="s">
        <v>1998</v>
      </c>
      <c r="L92" s="40" t="s">
        <v>1998</v>
      </c>
      <c r="M92" s="40" t="s">
        <v>1998</v>
      </c>
      <c r="N92" s="40" t="s">
        <v>1998</v>
      </c>
      <c r="O92" s="40" t="s">
        <v>1998</v>
      </c>
      <c r="P92" s="40" t="s">
        <v>1998</v>
      </c>
      <c r="Q92" s="40" t="s">
        <v>1998</v>
      </c>
      <c r="R92" s="40" t="s">
        <v>1998</v>
      </c>
      <c r="S92" s="40" t="s">
        <v>1998</v>
      </c>
      <c r="T92" s="40" t="s">
        <v>1998</v>
      </c>
      <c r="U92" s="40" t="s">
        <v>1998</v>
      </c>
      <c r="V92" s="40" t="s">
        <v>1998</v>
      </c>
      <c r="W92" s="40" t="s">
        <v>1998</v>
      </c>
      <c r="X92" s="40" t="s">
        <v>1998</v>
      </c>
      <c r="Y92" s="40" t="s">
        <v>1998</v>
      </c>
      <c r="Z92" s="40" t="s">
        <v>1998</v>
      </c>
      <c r="AA92" s="40" t="s">
        <v>1998</v>
      </c>
      <c r="AB92" s="40" t="s">
        <v>1998</v>
      </c>
      <c r="AC92" s="40" t="s">
        <v>1998</v>
      </c>
      <c r="AD92" s="40" t="s">
        <v>1998</v>
      </c>
      <c r="AE92" s="40" t="s">
        <v>1998</v>
      </c>
      <c r="AF92" s="40" t="s">
        <v>1998</v>
      </c>
      <c r="AG92" s="40" t="s">
        <v>1998</v>
      </c>
      <c r="AH92" s="40" t="s">
        <v>1998</v>
      </c>
      <c r="AI92" s="40" t="s">
        <v>1998</v>
      </c>
      <c r="AJ92" s="40" t="s">
        <v>1998</v>
      </c>
      <c r="AK92" s="40" t="s">
        <v>1998</v>
      </c>
      <c r="AL92" s="40" t="s">
        <v>1998</v>
      </c>
      <c r="AM92" s="40" t="s">
        <v>1998</v>
      </c>
      <c r="AN92" s="40" t="s">
        <v>1998</v>
      </c>
      <c r="AO92" s="40" t="s">
        <v>1998</v>
      </c>
      <c r="AP92" s="40" t="s">
        <v>1998</v>
      </c>
      <c r="AQ92" s="40" t="s">
        <v>1998</v>
      </c>
      <c r="AR92" s="40" t="s">
        <v>1998</v>
      </c>
      <c r="AS92" s="40" t="s">
        <v>1998</v>
      </c>
      <c r="AT92" s="40" t="s">
        <v>1998</v>
      </c>
      <c r="AU92" s="40" t="s">
        <v>1998</v>
      </c>
      <c r="AV92" s="40" t="s">
        <v>1998</v>
      </c>
      <c r="AW92" s="40" t="s">
        <v>1998</v>
      </c>
      <c r="AX92" s="40" t="s">
        <v>1998</v>
      </c>
      <c r="AY92" s="40" t="s">
        <v>1998</v>
      </c>
      <c r="AZ92" s="40" t="s">
        <v>1998</v>
      </c>
      <c r="BA92" s="40" t="s">
        <v>1998</v>
      </c>
      <c r="BB92" s="40" t="s">
        <v>1998</v>
      </c>
      <c r="BC92" s="40" t="s">
        <v>1998</v>
      </c>
      <c r="BD92" s="40" t="s">
        <v>1998</v>
      </c>
      <c r="BE92" s="40" t="s">
        <v>1998</v>
      </c>
      <c r="BF92" s="40" t="s">
        <v>1998</v>
      </c>
      <c r="BG92" s="40" t="s">
        <v>1998</v>
      </c>
      <c r="BH92" s="40" t="s">
        <v>1998</v>
      </c>
      <c r="BI92" s="40" t="s">
        <v>1998</v>
      </c>
      <c r="BJ92" s="40" t="s">
        <v>1998</v>
      </c>
      <c r="BK92" s="40" t="s">
        <v>1998</v>
      </c>
      <c r="BL92" s="40" t="s">
        <v>1998</v>
      </c>
      <c r="BM92" s="40" t="s">
        <v>1998</v>
      </c>
      <c r="BN92" s="40" t="s">
        <v>1998</v>
      </c>
      <c r="BO92" s="40" t="s">
        <v>1998</v>
      </c>
      <c r="BP92" s="40" t="s">
        <v>1998</v>
      </c>
      <c r="BQ92" s="40" t="s">
        <v>1998</v>
      </c>
      <c r="BR92" s="40" t="s">
        <v>1998</v>
      </c>
      <c r="BS92" s="40" t="s">
        <v>1998</v>
      </c>
      <c r="BT92" s="40" t="s">
        <v>1998</v>
      </c>
      <c r="BU92" s="40" t="s">
        <v>1998</v>
      </c>
      <c r="BV92" s="40" t="s">
        <v>1998</v>
      </c>
      <c r="BW92" s="40" t="s">
        <v>1998</v>
      </c>
    </row>
    <row r="93" spans="1:75" ht="15" customHeight="1" x14ac:dyDescent="0.2">
      <c r="A93" s="40" t="s">
        <v>1998</v>
      </c>
      <c r="B93" s="40" t="s">
        <v>1998</v>
      </c>
      <c r="C93" s="40" t="s">
        <v>1998</v>
      </c>
      <c r="D93" s="40" t="s">
        <v>1998</v>
      </c>
      <c r="E93" s="40" t="s">
        <v>1998</v>
      </c>
      <c r="F93" s="40" t="s">
        <v>1998</v>
      </c>
      <c r="G93" s="40" t="s">
        <v>1998</v>
      </c>
      <c r="H93" s="40" t="s">
        <v>1998</v>
      </c>
      <c r="I93" s="40" t="s">
        <v>1998</v>
      </c>
      <c r="J93" s="40" t="s">
        <v>1998</v>
      </c>
      <c r="K93" s="40" t="s">
        <v>1998</v>
      </c>
      <c r="L93" s="40" t="s">
        <v>1998</v>
      </c>
      <c r="M93" s="40" t="s">
        <v>1998</v>
      </c>
      <c r="N93" s="40" t="s">
        <v>1998</v>
      </c>
      <c r="O93" s="40" t="s">
        <v>1998</v>
      </c>
      <c r="P93" s="40" t="s">
        <v>1998</v>
      </c>
      <c r="Q93" s="40" t="s">
        <v>1998</v>
      </c>
      <c r="R93" s="40" t="s">
        <v>1998</v>
      </c>
      <c r="S93" s="40" t="s">
        <v>1998</v>
      </c>
      <c r="T93" s="40" t="s">
        <v>1998</v>
      </c>
      <c r="U93" s="40" t="s">
        <v>1998</v>
      </c>
      <c r="V93" s="40" t="s">
        <v>1998</v>
      </c>
      <c r="W93" s="40" t="s">
        <v>1998</v>
      </c>
      <c r="X93" s="40" t="s">
        <v>1998</v>
      </c>
      <c r="Y93" s="40" t="s">
        <v>1998</v>
      </c>
      <c r="Z93" s="40" t="s">
        <v>1998</v>
      </c>
      <c r="AA93" s="40" t="s">
        <v>1998</v>
      </c>
      <c r="AB93" s="40" t="s">
        <v>1998</v>
      </c>
      <c r="AC93" s="40" t="s">
        <v>1998</v>
      </c>
      <c r="AD93" s="40" t="s">
        <v>1998</v>
      </c>
      <c r="AE93" s="40" t="s">
        <v>1998</v>
      </c>
      <c r="AF93" s="40" t="s">
        <v>1998</v>
      </c>
      <c r="AG93" s="40" t="s">
        <v>1998</v>
      </c>
      <c r="AH93" s="40" t="s">
        <v>1998</v>
      </c>
      <c r="AI93" s="40" t="s">
        <v>1998</v>
      </c>
      <c r="AJ93" s="40" t="s">
        <v>1998</v>
      </c>
      <c r="AK93" s="40" t="s">
        <v>1998</v>
      </c>
      <c r="AL93" s="40" t="s">
        <v>1998</v>
      </c>
      <c r="AM93" s="40" t="s">
        <v>1998</v>
      </c>
      <c r="AN93" s="40" t="s">
        <v>1998</v>
      </c>
      <c r="AO93" s="40" t="s">
        <v>1998</v>
      </c>
      <c r="AP93" s="40" t="s">
        <v>1998</v>
      </c>
      <c r="AQ93" s="40" t="s">
        <v>1998</v>
      </c>
      <c r="AR93" s="40" t="s">
        <v>1998</v>
      </c>
      <c r="AS93" s="40" t="s">
        <v>1998</v>
      </c>
      <c r="AT93" s="40" t="s">
        <v>1998</v>
      </c>
      <c r="AU93" s="40" t="s">
        <v>1998</v>
      </c>
      <c r="AV93" s="40" t="s">
        <v>1998</v>
      </c>
      <c r="AW93" s="40" t="s">
        <v>1998</v>
      </c>
      <c r="AX93" s="40" t="s">
        <v>1998</v>
      </c>
      <c r="AY93" s="40" t="s">
        <v>1998</v>
      </c>
      <c r="AZ93" s="40" t="s">
        <v>1998</v>
      </c>
      <c r="BA93" s="40" t="s">
        <v>1998</v>
      </c>
      <c r="BB93" s="40" t="s">
        <v>1998</v>
      </c>
      <c r="BC93" s="40" t="s">
        <v>1998</v>
      </c>
      <c r="BD93" s="40" t="s">
        <v>1998</v>
      </c>
      <c r="BE93" s="40" t="s">
        <v>1998</v>
      </c>
      <c r="BF93" s="40" t="s">
        <v>1998</v>
      </c>
      <c r="BG93" s="40" t="s">
        <v>1998</v>
      </c>
      <c r="BH93" s="40" t="s">
        <v>1998</v>
      </c>
      <c r="BI93" s="40" t="s">
        <v>1998</v>
      </c>
      <c r="BJ93" s="40" t="s">
        <v>1998</v>
      </c>
      <c r="BK93" s="40" t="s">
        <v>1998</v>
      </c>
      <c r="BL93" s="40" t="s">
        <v>1998</v>
      </c>
      <c r="BM93" s="40" t="s">
        <v>1998</v>
      </c>
      <c r="BN93" s="40" t="s">
        <v>1998</v>
      </c>
      <c r="BO93" s="40" t="s">
        <v>1998</v>
      </c>
      <c r="BP93" s="40" t="s">
        <v>1998</v>
      </c>
      <c r="BQ93" s="40" t="s">
        <v>1998</v>
      </c>
      <c r="BR93" s="40" t="s">
        <v>1998</v>
      </c>
      <c r="BS93" s="40" t="s">
        <v>1998</v>
      </c>
      <c r="BT93" s="40" t="s">
        <v>1998</v>
      </c>
      <c r="BU93" s="40" t="s">
        <v>1998</v>
      </c>
      <c r="BV93" s="40" t="s">
        <v>1998</v>
      </c>
      <c r="BW93" s="40" t="s">
        <v>1998</v>
      </c>
    </row>
  </sheetData>
  <conditionalFormatting sqref="AC32:AF33 AC18:AD31 AK8:BW11 AT12:AT35 A34:F93 AG32:AH69 I31:I69 A94:BW1048576 J29:P35 G31:H89 J36:AF69 AT1:BW7 AU12:BF69 AI36:AT69 G90:BW93 I70:BF89 BG12:BW89 BX1:XFD1048576 R1:R35">
    <cfRule type="cellIs" dxfId="2100" priority="396" operator="equal">
      <formula>"F"</formula>
    </cfRule>
  </conditionalFormatting>
  <conditionalFormatting sqref="AC32:AF33 AC18:AD31 AK8:BW11 AT12:AT35 A34:F93 AG32:AH69 I31:I69 A94:BW1048576 J29:P35 G31:H89 J36:AF69 AT1:BW7 AU12:BF69 AI36:AT69 G90:BW93 I70:BF89 BG12:BW89 BX1:XFD1048576 R1:R35">
    <cfRule type="cellIs" dxfId="2099" priority="395" operator="equal">
      <formula>"T"</formula>
    </cfRule>
  </conditionalFormatting>
  <conditionalFormatting sqref="AC32:AF33 AC18:AD31 AK8:BW11 AT12:AT35 A34:F93 AG32:AH69 I31:I69 A94:BW1048576 J29:P35 G31:H89 J36:AF69 AT1:BW7 AU12:BF69 AI36:AT69 G90:BW93 I70:BF89 BG12:BW89 BX1:XFD1048576 R1:R35">
    <cfRule type="cellIs" dxfId="2098" priority="394" operator="equal">
      <formula>"B"</formula>
    </cfRule>
  </conditionalFormatting>
  <conditionalFormatting sqref="AC32:AF33 AC18:AD31 AK8:BW11 AT12:AT35 A34:F93 AG32:AH69 I31:I69 A94:BW1048576 J29:P35 G31:H89 J36:AF69 AT1:BW7 AU12:BF69 AI36:AT69 G90:BW93 I70:BF89 BG12:BW89 BX1:XFD1048576 R1:R35">
    <cfRule type="cellIs" dxfId="2097" priority="393" operator="equal">
      <formula>"L"</formula>
    </cfRule>
  </conditionalFormatting>
  <conditionalFormatting sqref="AC32:AF33 AC18:AD31 AK8:BW11 AT12:AT35 A34:F93 AG32:AH69 I31:I69 A94:BW1048576 J29:P35 G31:H89 J36:AF69 AT1:BW7 AU12:BF69 AI36:AT69 G90:BW93 I70:BF89 BG12:BW89 BX1:XFD1048576 R1:R35">
    <cfRule type="cellIs" dxfId="2096" priority="392" operator="equal">
      <formula>"R"</formula>
    </cfRule>
  </conditionalFormatting>
  <conditionalFormatting sqref="AC32:AF33 AC18:AD31 AK8:BW11 AT12:AT35 A34:F93 AG32:AH69 I31:I69 A94:BW1048576 J29:P35 G31:H89 J36:AF69 AT1:BW7 AU12:BF69 AI36:AT69 G90:BW93 I70:BF89 BG12:BW89 BX1:XFD1048576 R1:R35">
    <cfRule type="cellIs" dxfId="2095" priority="391" operator="equal">
      <formula>"C1"</formula>
    </cfRule>
  </conditionalFormatting>
  <conditionalFormatting sqref="AC32:AF33 AC18:AD31 AK8:BW11 AT12:AT35 A34:F93 AG32:AH69 I31:I69 A94:BW1048576 J29:P35 G31:H89 J36:AF69 AT1:BW7 AU12:BF69 AI36:AT69 G90:BW93 I70:BF89 BG12:BW89 BX1:XFD1048576 R1:R35">
    <cfRule type="cellIs" dxfId="2094" priority="390" operator="equal">
      <formula>"C2"</formula>
    </cfRule>
  </conditionalFormatting>
  <conditionalFormatting sqref="AC32:AF33 AC18:AD31 AK8:BW11 AT12:AT35 A34:F93 AG32:AH69 I31:I69 A94:BW1048576 J29:P35 G31:H89 J36:AF69 AT1:BW7 AU12:BF69 AI36:AT69 G90:BW93 I70:BF89 BG12:BW89 BX1:XFD1048576 R1:R35">
    <cfRule type="cellIs" dxfId="2093" priority="389" operator="equal">
      <formula>"C3"</formula>
    </cfRule>
  </conditionalFormatting>
  <conditionalFormatting sqref="AC32:AF33 AC18:AD31 AK8:BW11 AT12:AT35 A34:F93 AG32:AH69 I31:I69 A94:BW1048576 J29:P35 G31:H89 J36:AF69 AT1:BW7 AU12:BF69 AI36:AT69 G90:BW93 I70:BF89 BG12:BW89 BX1:XFD1048576 R1:R35">
    <cfRule type="cellIs" dxfId="2092" priority="388" operator="equal">
      <formula>"C4"</formula>
    </cfRule>
  </conditionalFormatting>
  <conditionalFormatting sqref="AC32:AF33 AC18:AD31 AK8:BW11 AT12:AT35 A34:F93 AG32:AH69 I31:I69 A94:BW1048576 J29:P35 G31:H89 J36:AF69 AT1:BW7 AU12:BF69 AI36:AT69 G90:BW93 I70:BF89 BG12:BW89 BX1:XFD1048576 R1:R35">
    <cfRule type="cellIs" dxfId="2091" priority="387" operator="equal">
      <formula>"V"</formula>
    </cfRule>
  </conditionalFormatting>
  <conditionalFormatting sqref="AC32:AF33 AC18:AD31 AK8:BW11 AT12:AT35 A34:F93 AG32:AH69 I31:I69 A94:BW1048576 J29:P35 G31:H89 J36:AF69 AT1:BW7 AU12:BF69 AI36:AT69 G90:BW93 I70:BF89 BG12:BW89 BX1:XFD1048576 R1:R35">
    <cfRule type="cellIs" dxfId="2090" priority="386" operator="equal">
      <formula>"LR"</formula>
    </cfRule>
  </conditionalFormatting>
  <conditionalFormatting sqref="AC32:AF33 AC18:AD31 AK8:BW11 AT12:AT35 A34:F93 AG32:AH69 I31:I69 A94:BW1048576 J29:P35 G31:H89 J36:AF69 AT1:BW7 AU12:BF69 AI36:AT69 G90:BW93 I70:BF89 BG12:BW89 BX1:XFD1048576 R1:R35">
    <cfRule type="cellIs" dxfId="2089" priority="385" operator="equal">
      <formula>"H"</formula>
    </cfRule>
  </conditionalFormatting>
  <conditionalFormatting sqref="AC32:AF33 AC18:AD31 AK8:BW11 AT12:AT35 A34:F93 AG32:AH69 I31:I69 A94:BW1048576 J29:P35 G31:H89 J36:AF69 AT1:BW7 AU12:BF69 AI36:AT69 G90:BW93 I70:BF89 BG12:BW89 BX1:XFD1048576 R1:R35">
    <cfRule type="cellIs" dxfId="2088" priority="384" operator="equal">
      <formula>"TB"</formula>
    </cfRule>
  </conditionalFormatting>
  <conditionalFormatting sqref="AC32:AF33 AC18:AD31 AK8:BW11 AT12:AT35 A34:F93 AG32:AH69 I31:I69 A94:BW1048576 J29:P35 G31:H89 J36:AF69 AT1:BW7 AU12:BF69 AI36:AT69 G90:BW93 I70:BF89 BG12:BW89 BX1:XFD1048576 R1:R35">
    <cfRule type="cellIs" dxfId="2087" priority="383" operator="equal">
      <formula>"N"</formula>
    </cfRule>
  </conditionalFormatting>
  <conditionalFormatting sqref="AC32:AF33 AC18:AD31 AK8:BW11 AT12:AT35 A34:F93 AG32:AH69 I31:I69 A94:BW1048576 J29:P35 G31:H89 J36:AF69 AT1:BW7 AU12:BF69 AI36:AT69 G90:BW93 I70:BF89 BG12:BW89 BX1:XFD1048576 R1:R35">
    <cfRule type="cellIs" dxfId="2086" priority="382" operator="equal">
      <formula>"U"</formula>
    </cfRule>
  </conditionalFormatting>
  <conditionalFormatting sqref="AC32:AF33 AC18:AD31 AK8:BW11 AT12:AT35 A34:F93 AG32:AH69 I31:I69 A94:BW1048576 J29:P35 G31:H89 J36:AF69 AT1:BW7 AU12:BF69 AI36:AT69 G90:BW93 I70:BF89 BG12:BW89 BX1:XFD1048576 R1:R35">
    <cfRule type="cellIs" dxfId="2085" priority="381" operator="equal">
      <formula>"C"</formula>
    </cfRule>
  </conditionalFormatting>
  <conditionalFormatting sqref="AC32:AF33 AC18:AD31 AK8:BW11 AT12:AT35 A34:F93 AG32:AH69 I31:I69 A94:BW1048576 J29:P35 G31:H89 J36:AF69 AT1:BW7 AU12:BF69 AI36:AT69 G90:BW93 I70:BF89 BG12:BW89 BX1:XFD1048576 R1:R35">
    <cfRule type="cellIs" dxfId="2084" priority="380" operator="equal">
      <formula>"D"</formula>
    </cfRule>
  </conditionalFormatting>
  <conditionalFormatting sqref="AC32:AF33 AC18:AD31 AK8:BW11 AT12:AT35 A34:F93 AG32:AH69 I31:I69 A94:BW1048576 J29:P35 G31:H89 J36:AF69 AT1:BW7 AU12:BF69 AI36:AT69 G90:BW93 I70:BF89 BG12:BW89 BX1:XFD1048576 R1:R35">
    <cfRule type="cellIs" dxfId="2083" priority="379" operator="equal">
      <formula>"S"</formula>
    </cfRule>
  </conditionalFormatting>
  <conditionalFormatting sqref="AC32:AF33 AC18:AD31 AK8:BW11 AT12:AT35 A34:F93 AG32:AH69 I31:I69 A94:BW1048576 J29:P35 G31:H89 J36:AF69 AT1:BW7 AU12:BF69 AI36:AT69 G90:BW93 I70:BF89 BG12:BW89 BX1:XFD1048576 R1:R35">
    <cfRule type="cellIs" dxfId="2082" priority="378" operator="equal">
      <formula>"TL"</formula>
    </cfRule>
  </conditionalFormatting>
  <conditionalFormatting sqref="AC32:AF33 AC18:AD31 AK8:BW11 AT12:AT35 A34:F93 AG32:AH69 I31:I69 A94:BW1048576 J29:P35 G31:H89 J36:AF69 AT1:BW7 AU12:BF69 AI36:AT69 G90:BW93 I70:BF89 BG12:BW89 BX1:XFD1048576 R1:R35">
    <cfRule type="cellIs" dxfId="2081" priority="377" operator="equal">
      <formula>"TR"</formula>
    </cfRule>
  </conditionalFormatting>
  <conditionalFormatting sqref="AC32:AF33 AC18:AD31 AK8:BW11 AT12:AT35 A34:F93 AG32:AH69 I31:I69 A94:BW1048576 J29:P35 G31:H89 J36:AF69 AT1:BW7 AU12:BF69 AI36:AT69 G90:BW93 I70:BF89 BG12:BW89 BX1:XFD1048576 R1:R35">
    <cfRule type="cellIs" dxfId="2080" priority="376" operator="equal">
      <formula>"BR"</formula>
    </cfRule>
  </conditionalFormatting>
  <conditionalFormatting sqref="AC32:AF33 AC18:AD31 AK8:BW11 AT12:AT35 A34:F93 AG32:AH69 I31:I69 A94:BW1048576 J29:P35 G31:H89 J36:AF69 AT1:BW7 AU12:BF69 AI36:AT69 G90:BW93 I70:BF89 BG12:BW89 BX1:XFD1048576 R1:R35">
    <cfRule type="cellIs" dxfId="2079" priority="375" operator="equal">
      <formula>"BL"</formula>
    </cfRule>
  </conditionalFormatting>
  <conditionalFormatting sqref="AC32:AF33 AC18:AD31 AK8:BW11 AT12:AT35 A34:F93 AG32:AH69 I31:I69 A94:BW1048576 J29:P35 G31:H89 J36:AF69 AT1:BW7 AU12:BF69 AI36:AT69 G90:BW93 I70:BF89 BG12:BW89 BX1:XFD1048576 R1:R35">
    <cfRule type="cellIs" dxfId="2078" priority="374" operator="equal">
      <formula>"LT"</formula>
    </cfRule>
  </conditionalFormatting>
  <conditionalFormatting sqref="AC32:AF33 AC18:AD31 AK8:BW11 AT12:AT35 A34:F93 AG32:AH69 I31:I69 A94:BW1048576 J29:P35 G31:H89 J36:AF69 AT1:BW7 AU12:BF69 AI36:AT69 G90:BW93 I70:BF89 BG12:BW89 BX1:XFD1048576 R1:R35">
    <cfRule type="cellIs" dxfId="2077" priority="373" operator="equal">
      <formula>"RT"</formula>
    </cfRule>
  </conditionalFormatting>
  <conditionalFormatting sqref="AC32:AF33 AC18:AD31 AK8:BW11 AT12:AT35 A34:F93 AG32:AH69 I31:I69 A94:BW1048576 J29:P35 G31:H89 J36:AF69 AT1:BW7 AU12:BF69 AI36:AT69 G90:BW93 I70:BF89 BG12:BW89 BX1:XFD1048576 R1:R35">
    <cfRule type="cellIs" dxfId="2076" priority="372" operator="equal">
      <formula>"RB"</formula>
    </cfRule>
  </conditionalFormatting>
  <conditionalFormatting sqref="AC32:AF33 AC18:AD31 AK8:BW11 AT12:AT35 A34:F93 AG32:AH69 I31:I69 A94:BW1048576 J29:P35 G31:H89 J36:AF69 AT1:BW7 AU12:BF69 AI36:AT69 G90:BW93 I70:BF89 BG12:BW89 BX1:XFD1048576 R1:R35">
    <cfRule type="cellIs" dxfId="2075" priority="371" operator="equal">
      <formula>"LB"</formula>
    </cfRule>
  </conditionalFormatting>
  <conditionalFormatting sqref="AC32:AF33 AC18:AD31 AK8:BW11 AT12:AT35 A34:F93 AG32:AH69 I31:I69 A94:BW1048576 J29:P35 G31:H89 J36:AF69 AT1:BW7 AU12:BF69 AI36:AT69 G90:BW93 I70:BF89 BG12:BW89 BX1:XFD1048576 R1:R35">
    <cfRule type="cellIs" dxfId="2074" priority="370" operator="equal">
      <formula>"RL"</formula>
    </cfRule>
  </conditionalFormatting>
  <conditionalFormatting sqref="AC32:AF33 AC18:AD31 AK8:BW11 AT12:AT35 A34:F93 AG32:AH69 I31:I69 A94:BW1048576 J29:P35 G31:H89 J36:AF69 AT1:BW7 AU12:BF69 AI36:AT69 G90:BW93 I70:BF89 BG12:BW89 BX1:XFD1048576 R1:R35">
    <cfRule type="cellIs" dxfId="2073" priority="369" operator="equal">
      <formula>"BT"</formula>
    </cfRule>
  </conditionalFormatting>
  <conditionalFormatting sqref="AC32:AF33 AC18:AD31 AK8:BW11 AT12:AT35 A34:F93 AG32:AH69 I31:I69 A94:BW1048576 J29:P35 G31:H89 J36:AF69 AT1:BW7 AU12:BF69 AI36:AT69 G90:BW93 I70:BF89 BG12:BW89 BX1:XFD1048576 R1:R35">
    <cfRule type="cellIs" dxfId="2072" priority="368" operator="equal">
      <formula>"["</formula>
    </cfRule>
  </conditionalFormatting>
  <conditionalFormatting sqref="AC32:AF33 AC18:AD31 AK8:BW11 AT12:AT35 A34:F93 AG32:AH69 I31:I69 A94:BW1048576 J29:P35 G31:H89 J36:AF69 AT1:BW7 AU12:BF69 AI36:AT69 G90:BW93 I70:BF89 BG12:BW89 BX1:XFD1048576 R1:R35">
    <cfRule type="cellIs" dxfId="2071" priority="367" operator="equal">
      <formula>"]"</formula>
    </cfRule>
  </conditionalFormatting>
  <conditionalFormatting sqref="AC32:AF33 AC18:AD31 AK8:BW11 AT12:AT35 A34:F93 AG32:AH69 I31:I69 A94:BW1048576 J29:P35 G31:H89 J36:AF69 AT1:BW7 AU12:BF69 AI36:AT69 G90:BW93 I70:BF89 BG12:BW89 BX1:XFD1048576 R1:R35">
    <cfRule type="cellIs" dxfId="2070" priority="366" operator="equal">
      <formula>"M"</formula>
    </cfRule>
  </conditionalFormatting>
  <conditionalFormatting sqref="AC32:AF33 AC18:AD31 AK8:BW11 AT12:AT35 A34:F93 AG32:AH69 I31:I69 A94:BW1048576 J29:P35 G31:H89 J36:AF69 AT1:BW7 AU12:BF69 AI36:AT69 G90:BW93 I70:BF89 BG12:BW89 BX1:XFD1048576 R1:R35">
    <cfRule type="cellIs" dxfId="2069" priority="365" operator="equal">
      <formula>"$"</formula>
    </cfRule>
  </conditionalFormatting>
  <conditionalFormatting sqref="AC32:AF33 AC18:AD31 AK8:BW11 AT12:AT35 A34:F93 AG32:AH69 I31:I69 A94:BW1048576 J29:P35 G31:H89 J36:AF69 AT1:BW7 AU12:BF69 AI36:AT69 G90:BW93 I70:BF89 BG12:BW89 BX1:XFD1048576 R1:R35">
    <cfRule type="cellIs" dxfId="2068" priority="364" operator="equal">
      <formula>"^"</formula>
    </cfRule>
  </conditionalFormatting>
  <conditionalFormatting sqref="S1:BW2 U3:BZ3 AT14:AV31 AW14:AX17 AW20:AX21 AW24:AX25 AW28:AX31 AU32:AV37 AW32:BF33 BC14:BF31 BA14:BB15 BA18:BB19 BA22:BB23 BA26:BB27 AQ36:AT37 AQ38:AR41 AM40:AP41 U4:V43 S3:T43 U44:U45 O35:R40 W4:AS35 O1:Q34 A1:N35">
    <cfRule type="cellIs" dxfId="2067" priority="431" operator="equal">
      <formula>"F"</formula>
    </cfRule>
  </conditionalFormatting>
  <conditionalFormatting sqref="S1:BW2 U3:BZ3 AT14:AV31 AW14:AX17 AW20:AX21 AW24:AX25 AW28:AX31 AU32:AV37 AW32:BF33 BC14:BF31 BA14:BB15 BA18:BB19 BA22:BB23 BA26:BB27 AQ36:AT37 AQ38:AR41 AM40:AP41 U4:V43 S3:T43 U44:U45 O35:R40 W4:AS35 O1:Q34 A1:N35">
    <cfRule type="cellIs" dxfId="2066" priority="430" operator="equal">
      <formula>"T"</formula>
    </cfRule>
  </conditionalFormatting>
  <conditionalFormatting sqref="S1:BW2 U3:BZ3 AT14:AV31 AW14:AX17 AW20:AX21 AW24:AX25 AW28:AX31 AU32:AV37 AW32:BF33 BC14:BF31 BA14:BB15 BA18:BB19 BA22:BB23 BA26:BB27 AQ36:AT37 AQ38:AR41 AM40:AP41 U4:V43 S3:T43 U44:U45 O35:R40 W4:AS35 O1:Q34 A1:N35">
    <cfRule type="cellIs" dxfId="2065" priority="429" operator="equal">
      <formula>"B"</formula>
    </cfRule>
  </conditionalFormatting>
  <conditionalFormatting sqref="S1:BW2 U3:BZ3 AT14:AV31 AW14:AX17 AW20:AX21 AW24:AX25 AW28:AX31 AU32:AV37 AW32:BF33 BC14:BF31 BA14:BB15 BA18:BB19 BA22:BB23 BA26:BB27 AQ36:AT37 AQ38:AR41 AM40:AP41 U4:V43 S3:T43 U44:U45 O35:R40 W4:AS35 O1:Q34 A1:N35">
    <cfRule type="cellIs" dxfId="2064" priority="428" operator="equal">
      <formula>"L"</formula>
    </cfRule>
  </conditionalFormatting>
  <conditionalFormatting sqref="S1:BW2 U3:BZ3 AT14:AV31 AW14:AX17 AW20:AX21 AW24:AX25 AW28:AX31 AU32:AV37 AW32:BF33 BC14:BF31 BA14:BB15 BA18:BB19 BA22:BB23 BA26:BB27 AQ36:AT37 AQ38:AR41 AM40:AP41 U4:V43 S3:T43 U44:U45 O35:R40 W4:AS35 O1:Q34 A1:N35">
    <cfRule type="cellIs" dxfId="2063" priority="427" operator="equal">
      <formula>"R"</formula>
    </cfRule>
  </conditionalFormatting>
  <conditionalFormatting sqref="S1:BW2 U3:BZ3 AT14:AV31 AW14:AX17 AW20:AX21 AW24:AX25 AW28:AX31 AU32:AV37 AW32:BF33 BC14:BF31 BA14:BB15 BA18:BB19 BA22:BB23 BA26:BB27 AQ36:AT37 AQ38:AR41 AM40:AP41 U4:V43 S3:T43 U44:U45 O35:R40 W4:AS35 O1:Q34 A1:N35">
    <cfRule type="cellIs" dxfId="2062" priority="426" operator="equal">
      <formula>"C1"</formula>
    </cfRule>
  </conditionalFormatting>
  <conditionalFormatting sqref="S1:BW2 U3:BZ3 AT14:AV31 AW14:AX17 AW20:AX21 AW24:AX25 AW28:AX31 AU32:AV37 AW32:BF33 BC14:BF31 BA14:BB15 BA18:BB19 BA22:BB23 BA26:BB27 AQ36:AT37 AQ38:AR41 AM40:AP41 U4:V43 S3:T43 U44:U45 O35:R40 W4:AS35 O1:Q34 A1:N35">
    <cfRule type="cellIs" dxfId="2061" priority="425" operator="equal">
      <formula>"C2"</formula>
    </cfRule>
  </conditionalFormatting>
  <conditionalFormatting sqref="S1:BW2 U3:BZ3 AT14:AV31 AW14:AX17 AW20:AX21 AW24:AX25 AW28:AX31 AU32:AV37 AW32:BF33 BC14:BF31 BA14:BB15 BA18:BB19 BA22:BB23 BA26:BB27 AQ36:AT37 AQ38:AR41 AM40:AP41 U4:V43 S3:T43 U44:U45 O35:R40 W4:AS35 O1:Q34 A1:N35">
    <cfRule type="cellIs" dxfId="2060" priority="424" operator="equal">
      <formula>"C3"</formula>
    </cfRule>
  </conditionalFormatting>
  <conditionalFormatting sqref="S1:BW2 U3:BZ3 AT14:AV31 AW14:AX17 AW20:AX21 AW24:AX25 AW28:AX31 AU32:AV37 AW32:BF33 BC14:BF31 BA14:BB15 BA18:BB19 BA22:BB23 BA26:BB27 AQ36:AT37 AQ38:AR41 AM40:AP41 U4:V43 S3:T43 U44:U45 O35:R40 W4:AS35 O1:Q34 A1:N35">
    <cfRule type="cellIs" dxfId="2059" priority="423" operator="equal">
      <formula>"C4"</formula>
    </cfRule>
  </conditionalFormatting>
  <conditionalFormatting sqref="S1:BW2 U3:BZ3 AT14:AV31 AW14:AX17 AW20:AX21 AW24:AX25 AW28:AX31 AU32:AV37 AW32:BF33 BC14:BF31 BA14:BB15 BA18:BB19 BA22:BB23 BA26:BB27 AQ36:AT37 AQ38:AR41 AM40:AP41 U4:V43 S3:T43 U44:U45 O35:R40 W4:AS35 O1:Q34 A1:N35">
    <cfRule type="cellIs" dxfId="2058" priority="422" operator="equal">
      <formula>"V"</formula>
    </cfRule>
  </conditionalFormatting>
  <conditionalFormatting sqref="S1:BW2 U3:BZ3 AT14:AV31 AW14:AX17 AW20:AX21 AW24:AX25 AW28:AX31 AU32:AV37 AW32:BF33 BC14:BF31 BA14:BB15 BA18:BB19 BA22:BB23 BA26:BB27 AQ36:AT37 AQ38:AR41 AM40:AP41 U4:V43 S3:T43 U44:U45 O35:R40 W4:AS35 O1:Q34 A1:N35">
    <cfRule type="cellIs" dxfId="2057" priority="421" operator="equal">
      <formula>"LR"</formula>
    </cfRule>
  </conditionalFormatting>
  <conditionalFormatting sqref="S1:BW2 U3:BZ3 AT14:AV31 AW14:AX17 AW20:AX21 AW24:AX25 AW28:AX31 AU32:AV37 AW32:BF33 BC14:BF31 BA14:BB15 BA18:BB19 BA22:BB23 BA26:BB27 AQ36:AT37 AQ38:AR41 AM40:AP41 U4:V43 S3:T43 U44:U45 O35:R40 W4:AS35 O1:Q34 A1:N35">
    <cfRule type="cellIs" dxfId="2056" priority="420" operator="equal">
      <formula>"H"</formula>
    </cfRule>
  </conditionalFormatting>
  <conditionalFormatting sqref="S1:BW2 U3:BZ3 AT14:AV31 AW14:AX17 AW20:AX21 AW24:AX25 AW28:AX31 AU32:AV37 AW32:BF33 BC14:BF31 BA14:BB15 BA18:BB19 BA22:BB23 BA26:BB27 AQ36:AT37 AQ38:AR41 AM40:AP41 U4:V43 S3:T43 U44:U45 O35:R40 W4:AS35 O1:Q34 A1:N35">
    <cfRule type="cellIs" dxfId="2055" priority="419" operator="equal">
      <formula>"TB"</formula>
    </cfRule>
  </conditionalFormatting>
  <conditionalFormatting sqref="S1:BW2 U3:BZ3 AT14:AV31 AW14:AX17 AW20:AX21 AW24:AX25 AW28:AX31 AU32:AV37 AW32:BF33 BC14:BF31 BA14:BB15 BA18:BB19 BA22:BB23 BA26:BB27 AQ36:AT37 AQ38:AR41 AM40:AP41 U4:V43 S3:T43 U44:U45 O35:R40 W4:AS35 O1:Q34 A1:N35">
    <cfRule type="cellIs" dxfId="2054" priority="418" operator="equal">
      <formula>"N"</formula>
    </cfRule>
  </conditionalFormatting>
  <conditionalFormatting sqref="S1:BW2 U3:BZ3 AT14:AV31 AW14:AX17 AW20:AX21 AW24:AX25 AW28:AX31 AU32:AV37 AW32:BF33 BC14:BF31 BA14:BB15 BA18:BB19 BA22:BB23 BA26:BB27 AQ36:AT37 AQ38:AR41 AM40:AP41 U4:V43 S3:T43 U44:U45 O35:R40 W4:AS35 O1:Q34 A1:N35">
    <cfRule type="cellIs" dxfId="2053" priority="417" operator="equal">
      <formula>"U"</formula>
    </cfRule>
  </conditionalFormatting>
  <conditionalFormatting sqref="S1:BW2 U3:BZ3 AT14:AV31 AW14:AX17 AW20:AX21 AW24:AX25 AW28:AX31 AU32:AV37 AW32:BF33 BC14:BF31 BA14:BB15 BA18:BB19 BA22:BB23 BA26:BB27 AQ36:AT37 AQ38:AR41 AM40:AP41 U4:V43 S3:T43 U44:U45 O35:R40 W4:AS35 O1:Q34 A1:N35">
    <cfRule type="cellIs" dxfId="2052" priority="416" operator="equal">
      <formula>"C"</formula>
    </cfRule>
  </conditionalFormatting>
  <conditionalFormatting sqref="S1:BW2 U3:BZ3 AT14:AV31 AW14:AX17 AW20:AX21 AW24:AX25 AW28:AX31 AU32:AV37 AW32:BF33 BC14:BF31 BA14:BB15 BA18:BB19 BA22:BB23 BA26:BB27 AQ36:AT37 AQ38:AR41 AM40:AP41 U4:V43 S3:T43 U44:U45 O35:R40 W4:AS35 O1:Q34 A1:N35">
    <cfRule type="cellIs" dxfId="2051" priority="415" operator="equal">
      <formula>"D"</formula>
    </cfRule>
  </conditionalFormatting>
  <conditionalFormatting sqref="S1:BW2 U3:BZ3 AT14:AV31 AW14:AX17 AW20:AX21 AW24:AX25 AW28:AX31 AU32:AV37 AW32:BF33 BC14:BF31 BA14:BB15 BA18:BB19 BA22:BB23 BA26:BB27 AQ36:AT37 AQ38:AR41 AM40:AP41 U4:V43 S3:T43 U44:U45 O35:R40 W4:AS35 O1:Q34 A1:N35">
    <cfRule type="cellIs" dxfId="2050" priority="414" operator="equal">
      <formula>"S"</formula>
    </cfRule>
  </conditionalFormatting>
  <conditionalFormatting sqref="S1:BW2 U3:BZ3 AT14:AV31 AW14:AX17 AW20:AX21 AW24:AX25 AW28:AX31 AU32:AV37 AW32:BF33 BC14:BF31 BA14:BB15 BA18:BB19 BA22:BB23 BA26:BB27 AQ36:AT37 AQ38:AR41 AM40:AP41 U4:V43 S3:T43 U44:U45 O35:R40 W4:AS35 O1:Q34 A1:N35">
    <cfRule type="cellIs" dxfId="2049" priority="413" operator="equal">
      <formula>"TL"</formula>
    </cfRule>
  </conditionalFormatting>
  <conditionalFormatting sqref="S1:BW2 U3:BZ3 AT14:AV31 AW14:AX17 AW20:AX21 AW24:AX25 AW28:AX31 AU32:AV37 AW32:BF33 BC14:BF31 BA14:BB15 BA18:BB19 BA22:BB23 BA26:BB27 AQ36:AT37 AQ38:AR41 AM40:AP41 U4:V43 S3:T43 U44:U45 O35:R40 W4:AS35 O1:Q34 A1:N35">
    <cfRule type="cellIs" dxfId="2048" priority="412" operator="equal">
      <formula>"TR"</formula>
    </cfRule>
  </conditionalFormatting>
  <conditionalFormatting sqref="S1:BW2 U3:BZ3 AT14:AV31 AW14:AX17 AW20:AX21 AW24:AX25 AW28:AX31 AU32:AV37 AW32:BF33 BC14:BF31 BA14:BB15 BA18:BB19 BA22:BB23 BA26:BB27 AQ36:AT37 AQ38:AR41 AM40:AP41 U4:V43 S3:T43 U44:U45 O35:R40 W4:AS35 O1:Q34 A1:N35">
    <cfRule type="cellIs" dxfId="2047" priority="411" operator="equal">
      <formula>"BR"</formula>
    </cfRule>
  </conditionalFormatting>
  <conditionalFormatting sqref="S1:BW2 U3:BZ3 AT14:AV31 AW14:AX17 AW20:AX21 AW24:AX25 AW28:AX31 AU32:AV37 AW32:BF33 BC14:BF31 BA14:BB15 BA18:BB19 BA22:BB23 BA26:BB27 AQ36:AT37 AQ38:AR41 AM40:AP41 U4:V43 S3:T43 U44:U45 O35:R40 W4:AS35 O1:Q34 A1:N35">
    <cfRule type="cellIs" dxfId="2046" priority="410" operator="equal">
      <formula>"BL"</formula>
    </cfRule>
  </conditionalFormatting>
  <conditionalFormatting sqref="S1:BW2 U3:BZ3 AT14:AV31 AW14:AX17 AW20:AX21 AW24:AX25 AW28:AX31 AU32:AV37 AW32:BF33 BC14:BF31 BA14:BB15 BA18:BB19 BA22:BB23 BA26:BB27 AQ36:AT37 AQ38:AR41 AM40:AP41 U4:V43 S3:T43 U44:U45 O35:R40 W4:AS35 O1:Q34 A1:N35">
    <cfRule type="cellIs" dxfId="2045" priority="409" operator="equal">
      <formula>"LT"</formula>
    </cfRule>
  </conditionalFormatting>
  <conditionalFormatting sqref="S1:BW2 U3:BZ3 AT14:AV31 AW14:AX17 AW20:AX21 AW24:AX25 AW28:AX31 AU32:AV37 AW32:BF33 BC14:BF31 BA14:BB15 BA18:BB19 BA22:BB23 BA26:BB27 AQ36:AT37 AQ38:AR41 AM40:AP41 U4:V43 S3:T43 U44:U45 O35:R40 W4:AS35 O1:Q34 A1:N35">
    <cfRule type="cellIs" dxfId="2044" priority="408" operator="equal">
      <formula>"RT"</formula>
    </cfRule>
  </conditionalFormatting>
  <conditionalFormatting sqref="S1:BW2 U3:BZ3 AT14:AV31 AW14:AX17 AW20:AX21 AW24:AX25 AW28:AX31 AU32:AV37 AW32:BF33 BC14:BF31 BA14:BB15 BA18:BB19 BA22:BB23 BA26:BB27 AQ36:AT37 AQ38:AR41 AM40:AP41 U4:V43 S3:T43 U44:U45 O35:R40 W4:AS35 O1:Q34 A1:N35">
    <cfRule type="cellIs" dxfId="2043" priority="407" operator="equal">
      <formula>"RB"</formula>
    </cfRule>
  </conditionalFormatting>
  <conditionalFormatting sqref="S1:BW2 U3:BZ3 AT14:AV31 AW14:AX17 AW20:AX21 AW24:AX25 AW28:AX31 AU32:AV37 AW32:BF33 BC14:BF31 BA14:BB15 BA18:BB19 BA22:BB23 BA26:BB27 AQ36:AT37 AQ38:AR41 AM40:AP41 U4:V43 S3:T43 U44:U45 O35:R40 W4:AS35 O1:Q34 A1:N35">
    <cfRule type="cellIs" dxfId="2042" priority="406" operator="equal">
      <formula>"LB"</formula>
    </cfRule>
  </conditionalFormatting>
  <conditionalFormatting sqref="S1:BW2 U3:BZ3 AT14:AV31 AW14:AX17 AW20:AX21 AW24:AX25 AW28:AX31 AU32:AV37 AW32:BF33 BC14:BF31 BA14:BB15 BA18:BB19 BA22:BB23 BA26:BB27 AQ36:AT37 AQ38:AR41 AM40:AP41 U4:V43 S3:T43 U44:U45 O35:R40 W4:AS35 O1:Q34 A1:N35">
    <cfRule type="cellIs" dxfId="2041" priority="405" operator="equal">
      <formula>"RL"</formula>
    </cfRule>
  </conditionalFormatting>
  <conditionalFormatting sqref="S1:BW2 U3:BZ3 AT14:AV31 AW14:AX17 AW20:AX21 AW24:AX25 AW28:AX31 AU32:AV37 AW32:BF33 BC14:BF31 BA14:BB15 BA18:BB19 BA22:BB23 BA26:BB27 AQ36:AT37 AQ38:AR41 AM40:AP41 U4:V43 S3:T43 U44:U45 O35:R40 W4:AS35 O1:Q34 A1:N35">
    <cfRule type="cellIs" dxfId="2040" priority="404" operator="equal">
      <formula>"BT"</formula>
    </cfRule>
  </conditionalFormatting>
  <conditionalFormatting sqref="S1:BW2 U3:BZ3 AT14:AV31 AW14:AX17 AW20:AX21 AW24:AX25 AW28:AX31 AU32:AV37 AW32:BF33 BC14:BF31 BA14:BB15 BA18:BB19 BA22:BB23 BA26:BB27 AQ36:AT37 AQ38:AR41 AM40:AP41 U4:V43 S3:T43 U44:U45 O35:R40 W4:AS35 O1:Q34 A1:N35">
    <cfRule type="cellIs" dxfId="2039" priority="403" operator="equal">
      <formula>"["</formula>
    </cfRule>
  </conditionalFormatting>
  <conditionalFormatting sqref="S1:BW2 U3:BZ3 AT14:AV31 AW14:AX17 AW20:AX21 AW24:AX25 AW28:AX31 AU32:AV37 AW32:BF33 BC14:BF31 BA14:BB15 BA18:BB19 BA22:BB23 BA26:BB27 AQ36:AT37 AQ38:AR41 AM40:AP41 U4:V43 S3:T43 U44:U45 O35:R40 W4:AS35 O1:Q34 A1:N35">
    <cfRule type="cellIs" dxfId="2038" priority="402" operator="equal">
      <formula>"]"</formula>
    </cfRule>
  </conditionalFormatting>
  <conditionalFormatting sqref="A1:XFD1048576">
    <cfRule type="cellIs" dxfId="2037" priority="401" operator="equal">
      <formula>"W"</formula>
    </cfRule>
  </conditionalFormatting>
  <conditionalFormatting sqref="S1:BW2 U3:BZ3 AT14:AV31 AW14:AX17 AW20:AX21 AW24:AX25 AW28:AX31 AU32:AV37 AW32:BF33 BC14:BF31 BA14:BB15 BA18:BB19 BA22:BB23 BA26:BB27 AQ36:AT37 AQ38:AR41 AM40:AP41 U4:V43 S3:T43 U44:U45 O35:R40 W4:AS35 O1:Q34 A1:N35">
    <cfRule type="cellIs" dxfId="2036" priority="400" operator="equal">
      <formula>"M"</formula>
    </cfRule>
  </conditionalFormatting>
  <conditionalFormatting sqref="S1:BW2 U3:BZ3 AT14:AV31 AW14:AX17 AW20:AX21 AW24:AX25 AW28:AX31 AU32:AV37 AW32:BF33 BC14:BF31 BA14:BB15 BA18:BB19 BA22:BB23 BA26:BB27 AQ36:AT37 AQ38:AR41 AM40:AP41 U4:V43 S3:T43 U44:U45 O35:R40 W4:AS35 O1:Q34 A1:N35">
    <cfRule type="cellIs" dxfId="2035" priority="399" operator="equal">
      <formula>"$"</formula>
    </cfRule>
  </conditionalFormatting>
  <conditionalFormatting sqref="A1:XFD1048576">
    <cfRule type="cellIs" dxfId="2034" priority="398" operator="equal">
      <formula>"G"</formula>
    </cfRule>
  </conditionalFormatting>
  <conditionalFormatting sqref="S1:BW2 U3:BZ3 AT14:AV31 AW14:AX17 AW20:AX21 AW24:AX25 AW28:AX31 AU32:AV37 AW32:BF33 BC14:BF31 BA14:BB15 BA18:BB19 BA22:BB23 BA26:BB27 AQ36:AT37 AQ38:AR41 AM40:AP41 U4:V43 S3:T43 U44:U45 O35:R40 W4:AS35 O1:Q34 A1:N35">
    <cfRule type="cellIs" dxfId="2033" priority="397" operator="equal">
      <formula>"^"</formula>
    </cfRule>
  </conditionalFormatting>
  <conditionalFormatting sqref="AA14">
    <cfRule type="cellIs" dxfId="2032" priority="363" operator="equal">
      <formula>"F"</formula>
    </cfRule>
  </conditionalFormatting>
  <conditionalFormatting sqref="AA14">
    <cfRule type="cellIs" dxfId="2031" priority="362" operator="equal">
      <formula>"T"</formula>
    </cfRule>
  </conditionalFormatting>
  <conditionalFormatting sqref="AA14">
    <cfRule type="cellIs" dxfId="2030" priority="361" operator="equal">
      <formula>"B"</formula>
    </cfRule>
  </conditionalFormatting>
  <conditionalFormatting sqref="AA14">
    <cfRule type="cellIs" dxfId="2029" priority="360" operator="equal">
      <formula>"L"</formula>
    </cfRule>
  </conditionalFormatting>
  <conditionalFormatting sqref="AA14">
    <cfRule type="cellIs" dxfId="2028" priority="359" operator="equal">
      <formula>"R"</formula>
    </cfRule>
  </conditionalFormatting>
  <conditionalFormatting sqref="AA14">
    <cfRule type="cellIs" dxfId="2027" priority="358" operator="equal">
      <formula>"C1"</formula>
    </cfRule>
  </conditionalFormatting>
  <conditionalFormatting sqref="AA14">
    <cfRule type="cellIs" dxfId="2026" priority="357" operator="equal">
      <formula>"C2"</formula>
    </cfRule>
  </conditionalFormatting>
  <conditionalFormatting sqref="AA14">
    <cfRule type="cellIs" dxfId="2025" priority="356" operator="equal">
      <formula>"C3"</formula>
    </cfRule>
  </conditionalFormatting>
  <conditionalFormatting sqref="AA14">
    <cfRule type="cellIs" dxfId="2024" priority="355" operator="equal">
      <formula>"C4"</formula>
    </cfRule>
  </conditionalFormatting>
  <conditionalFormatting sqref="AA14">
    <cfRule type="cellIs" dxfId="2023" priority="354" operator="equal">
      <formula>"V"</formula>
    </cfRule>
  </conditionalFormatting>
  <conditionalFormatting sqref="AA14">
    <cfRule type="cellIs" dxfId="2022" priority="353" operator="equal">
      <formula>"LR"</formula>
    </cfRule>
  </conditionalFormatting>
  <conditionalFormatting sqref="AA14">
    <cfRule type="cellIs" dxfId="2021" priority="352" operator="equal">
      <formula>"H"</formula>
    </cfRule>
  </conditionalFormatting>
  <conditionalFormatting sqref="AA14">
    <cfRule type="cellIs" dxfId="2020" priority="351" operator="equal">
      <formula>"TB"</formula>
    </cfRule>
  </conditionalFormatting>
  <conditionalFormatting sqref="AA14">
    <cfRule type="cellIs" dxfId="2019" priority="350" operator="equal">
      <formula>"N"</formula>
    </cfRule>
  </conditionalFormatting>
  <conditionalFormatting sqref="AA14">
    <cfRule type="cellIs" dxfId="2018" priority="349" operator="equal">
      <formula>"U"</formula>
    </cfRule>
  </conditionalFormatting>
  <conditionalFormatting sqref="AA14">
    <cfRule type="cellIs" dxfId="2017" priority="348" operator="equal">
      <formula>"C"</formula>
    </cfRule>
  </conditionalFormatting>
  <conditionalFormatting sqref="AA14">
    <cfRule type="cellIs" dxfId="2016" priority="347" operator="equal">
      <formula>"D"</formula>
    </cfRule>
  </conditionalFormatting>
  <conditionalFormatting sqref="AA14">
    <cfRule type="cellIs" dxfId="2015" priority="346" operator="equal">
      <formula>"S"</formula>
    </cfRule>
  </conditionalFormatting>
  <conditionalFormatting sqref="AA14">
    <cfRule type="cellIs" dxfId="2014" priority="345" operator="equal">
      <formula>"TL"</formula>
    </cfRule>
  </conditionalFormatting>
  <conditionalFormatting sqref="AA14">
    <cfRule type="cellIs" dxfId="2013" priority="344" operator="equal">
      <formula>"TR"</formula>
    </cfRule>
  </conditionalFormatting>
  <conditionalFormatting sqref="AA14">
    <cfRule type="cellIs" dxfId="2012" priority="343" operator="equal">
      <formula>"BR"</formula>
    </cfRule>
  </conditionalFormatting>
  <conditionalFormatting sqref="AA14">
    <cfRule type="cellIs" dxfId="2011" priority="342" operator="equal">
      <formula>"BL"</formula>
    </cfRule>
  </conditionalFormatting>
  <conditionalFormatting sqref="AA14">
    <cfRule type="cellIs" dxfId="2010" priority="341" operator="equal">
      <formula>"LT"</formula>
    </cfRule>
  </conditionalFormatting>
  <conditionalFormatting sqref="AA14">
    <cfRule type="cellIs" dxfId="2009" priority="340" operator="equal">
      <formula>"RT"</formula>
    </cfRule>
  </conditionalFormatting>
  <conditionalFormatting sqref="AA14">
    <cfRule type="cellIs" dxfId="2008" priority="339" operator="equal">
      <formula>"RB"</formula>
    </cfRule>
  </conditionalFormatting>
  <conditionalFormatting sqref="AA14">
    <cfRule type="cellIs" dxfId="2007" priority="338" operator="equal">
      <formula>"LB"</formula>
    </cfRule>
  </conditionalFormatting>
  <conditionalFormatting sqref="AA14">
    <cfRule type="cellIs" dxfId="2006" priority="337" operator="equal">
      <formula>"RL"</formula>
    </cfRule>
  </conditionalFormatting>
  <conditionalFormatting sqref="AA14">
    <cfRule type="cellIs" dxfId="2005" priority="336" operator="equal">
      <formula>"BT"</formula>
    </cfRule>
  </conditionalFormatting>
  <conditionalFormatting sqref="AA14">
    <cfRule type="cellIs" dxfId="2004" priority="335" operator="equal">
      <formula>"["</formula>
    </cfRule>
  </conditionalFormatting>
  <conditionalFormatting sqref="AA14">
    <cfRule type="cellIs" dxfId="2003" priority="334" operator="equal">
      <formula>"]"</formula>
    </cfRule>
  </conditionalFormatting>
  <conditionalFormatting sqref="AA14">
    <cfRule type="cellIs" dxfId="2002" priority="333" operator="equal">
      <formula>"M"</formula>
    </cfRule>
  </conditionalFormatting>
  <conditionalFormatting sqref="AA14">
    <cfRule type="cellIs" dxfId="2001" priority="332" operator="equal">
      <formula>"$"</formula>
    </cfRule>
  </conditionalFormatting>
  <conditionalFormatting sqref="AA14">
    <cfRule type="cellIs" dxfId="2000" priority="331" operator="equal">
      <formula>"^"</formula>
    </cfRule>
  </conditionalFormatting>
  <conditionalFormatting sqref="S16">
    <cfRule type="cellIs" dxfId="1999" priority="330" operator="equal">
      <formula>"F"</formula>
    </cfRule>
  </conditionalFormatting>
  <conditionalFormatting sqref="S16">
    <cfRule type="cellIs" dxfId="1998" priority="329" operator="equal">
      <formula>"T"</formula>
    </cfRule>
  </conditionalFormatting>
  <conditionalFormatting sqref="S16">
    <cfRule type="cellIs" dxfId="1997" priority="328" operator="equal">
      <formula>"B"</formula>
    </cfRule>
  </conditionalFormatting>
  <conditionalFormatting sqref="S16">
    <cfRule type="cellIs" dxfId="1996" priority="327" operator="equal">
      <formula>"L"</formula>
    </cfRule>
  </conditionalFormatting>
  <conditionalFormatting sqref="S16">
    <cfRule type="cellIs" dxfId="1995" priority="326" operator="equal">
      <formula>"R"</formula>
    </cfRule>
  </conditionalFormatting>
  <conditionalFormatting sqref="S16">
    <cfRule type="cellIs" dxfId="1994" priority="325" operator="equal">
      <formula>"C1"</formula>
    </cfRule>
  </conditionalFormatting>
  <conditionalFormatting sqref="S16">
    <cfRule type="cellIs" dxfId="1993" priority="324" operator="equal">
      <formula>"C2"</formula>
    </cfRule>
  </conditionalFormatting>
  <conditionalFormatting sqref="S16">
    <cfRule type="cellIs" dxfId="1992" priority="323" operator="equal">
      <formula>"C3"</formula>
    </cfRule>
  </conditionalFormatting>
  <conditionalFormatting sqref="S16">
    <cfRule type="cellIs" dxfId="1991" priority="322" operator="equal">
      <formula>"C4"</formula>
    </cfRule>
  </conditionalFormatting>
  <conditionalFormatting sqref="S16">
    <cfRule type="cellIs" dxfId="1990" priority="321" operator="equal">
      <formula>"V"</formula>
    </cfRule>
  </conditionalFormatting>
  <conditionalFormatting sqref="S16">
    <cfRule type="cellIs" dxfId="1989" priority="320" operator="equal">
      <formula>"LR"</formula>
    </cfRule>
  </conditionalFormatting>
  <conditionalFormatting sqref="S16">
    <cfRule type="cellIs" dxfId="1988" priority="319" operator="equal">
      <formula>"H"</formula>
    </cfRule>
  </conditionalFormatting>
  <conditionalFormatting sqref="S16">
    <cfRule type="cellIs" dxfId="1987" priority="318" operator="equal">
      <formula>"TB"</formula>
    </cfRule>
  </conditionalFormatting>
  <conditionalFormatting sqref="S16">
    <cfRule type="cellIs" dxfId="1986" priority="317" operator="equal">
      <formula>"N"</formula>
    </cfRule>
  </conditionalFormatting>
  <conditionalFormatting sqref="S16">
    <cfRule type="cellIs" dxfId="1985" priority="316" operator="equal">
      <formula>"U"</formula>
    </cfRule>
  </conditionalFormatting>
  <conditionalFormatting sqref="S16">
    <cfRule type="cellIs" dxfId="1984" priority="315" operator="equal">
      <formula>"C"</formula>
    </cfRule>
  </conditionalFormatting>
  <conditionalFormatting sqref="S16">
    <cfRule type="cellIs" dxfId="1983" priority="314" operator="equal">
      <formula>"D"</formula>
    </cfRule>
  </conditionalFormatting>
  <conditionalFormatting sqref="S16">
    <cfRule type="cellIs" dxfId="1982" priority="313" operator="equal">
      <formula>"S"</formula>
    </cfRule>
  </conditionalFormatting>
  <conditionalFormatting sqref="S16">
    <cfRule type="cellIs" dxfId="1981" priority="312" operator="equal">
      <formula>"TL"</formula>
    </cfRule>
  </conditionalFormatting>
  <conditionalFormatting sqref="S16">
    <cfRule type="cellIs" dxfId="1980" priority="311" operator="equal">
      <formula>"TR"</formula>
    </cfRule>
  </conditionalFormatting>
  <conditionalFormatting sqref="S16">
    <cfRule type="cellIs" dxfId="1979" priority="310" operator="equal">
      <formula>"BR"</formula>
    </cfRule>
  </conditionalFormatting>
  <conditionalFormatting sqref="S16">
    <cfRule type="cellIs" dxfId="1978" priority="309" operator="equal">
      <formula>"BL"</formula>
    </cfRule>
  </conditionalFormatting>
  <conditionalFormatting sqref="S16">
    <cfRule type="cellIs" dxfId="1977" priority="308" operator="equal">
      <formula>"LT"</formula>
    </cfRule>
  </conditionalFormatting>
  <conditionalFormatting sqref="S16">
    <cfRule type="cellIs" dxfId="1976" priority="307" operator="equal">
      <formula>"RT"</formula>
    </cfRule>
  </conditionalFormatting>
  <conditionalFormatting sqref="S16">
    <cfRule type="cellIs" dxfId="1975" priority="306" operator="equal">
      <formula>"RB"</formula>
    </cfRule>
  </conditionalFormatting>
  <conditionalFormatting sqref="S16">
    <cfRule type="cellIs" dxfId="1974" priority="305" operator="equal">
      <formula>"LB"</formula>
    </cfRule>
  </conditionalFormatting>
  <conditionalFormatting sqref="S16">
    <cfRule type="cellIs" dxfId="1973" priority="304" operator="equal">
      <formula>"RL"</formula>
    </cfRule>
  </conditionalFormatting>
  <conditionalFormatting sqref="S16">
    <cfRule type="cellIs" dxfId="1972" priority="303" operator="equal">
      <formula>"BT"</formula>
    </cfRule>
  </conditionalFormatting>
  <conditionalFormatting sqref="S16">
    <cfRule type="cellIs" dxfId="1971" priority="302" operator="equal">
      <formula>"["</formula>
    </cfRule>
  </conditionalFormatting>
  <conditionalFormatting sqref="S16">
    <cfRule type="cellIs" dxfId="1970" priority="301" operator="equal">
      <formula>"]"</formula>
    </cfRule>
  </conditionalFormatting>
  <conditionalFormatting sqref="S16">
    <cfRule type="cellIs" dxfId="1969" priority="300" operator="equal">
      <formula>"M"</formula>
    </cfRule>
  </conditionalFormatting>
  <conditionalFormatting sqref="S16">
    <cfRule type="cellIs" dxfId="1968" priority="299" operator="equal">
      <formula>"$"</formula>
    </cfRule>
  </conditionalFormatting>
  <conditionalFormatting sqref="S16">
    <cfRule type="cellIs" dxfId="1967" priority="298" operator="equal">
      <formula>"^"</formula>
    </cfRule>
  </conditionalFormatting>
  <conditionalFormatting sqref="R23">
    <cfRule type="cellIs" dxfId="1966" priority="297" operator="equal">
      <formula>"F"</formula>
    </cfRule>
  </conditionalFormatting>
  <conditionalFormatting sqref="R23">
    <cfRule type="cellIs" dxfId="1965" priority="296" operator="equal">
      <formula>"T"</formula>
    </cfRule>
  </conditionalFormatting>
  <conditionalFormatting sqref="R23">
    <cfRule type="cellIs" dxfId="1964" priority="295" operator="equal">
      <formula>"B"</formula>
    </cfRule>
  </conditionalFormatting>
  <conditionalFormatting sqref="R23">
    <cfRule type="cellIs" dxfId="1963" priority="294" operator="equal">
      <formula>"L"</formula>
    </cfRule>
  </conditionalFormatting>
  <conditionalFormatting sqref="R23">
    <cfRule type="cellIs" dxfId="1962" priority="293" operator="equal">
      <formula>"R"</formula>
    </cfRule>
  </conditionalFormatting>
  <conditionalFormatting sqref="R23">
    <cfRule type="cellIs" dxfId="1961" priority="292" operator="equal">
      <formula>"C1"</formula>
    </cfRule>
  </conditionalFormatting>
  <conditionalFormatting sqref="R23">
    <cfRule type="cellIs" dxfId="1960" priority="291" operator="equal">
      <formula>"C2"</formula>
    </cfRule>
  </conditionalFormatting>
  <conditionalFormatting sqref="R23">
    <cfRule type="cellIs" dxfId="1959" priority="290" operator="equal">
      <formula>"C3"</formula>
    </cfRule>
  </conditionalFormatting>
  <conditionalFormatting sqref="R23">
    <cfRule type="cellIs" dxfId="1958" priority="289" operator="equal">
      <formula>"C4"</formula>
    </cfRule>
  </conditionalFormatting>
  <conditionalFormatting sqref="R23">
    <cfRule type="cellIs" dxfId="1957" priority="288" operator="equal">
      <formula>"V"</formula>
    </cfRule>
  </conditionalFormatting>
  <conditionalFormatting sqref="R23">
    <cfRule type="cellIs" dxfId="1956" priority="287" operator="equal">
      <formula>"LR"</formula>
    </cfRule>
  </conditionalFormatting>
  <conditionalFormatting sqref="R23">
    <cfRule type="cellIs" dxfId="1955" priority="286" operator="equal">
      <formula>"H"</formula>
    </cfRule>
  </conditionalFormatting>
  <conditionalFormatting sqref="R23">
    <cfRule type="cellIs" dxfId="1954" priority="285" operator="equal">
      <formula>"TB"</formula>
    </cfRule>
  </conditionalFormatting>
  <conditionalFormatting sqref="R23">
    <cfRule type="cellIs" dxfId="1953" priority="284" operator="equal">
      <formula>"N"</formula>
    </cfRule>
  </conditionalFormatting>
  <conditionalFormatting sqref="R23">
    <cfRule type="cellIs" dxfId="1952" priority="283" operator="equal">
      <formula>"U"</formula>
    </cfRule>
  </conditionalFormatting>
  <conditionalFormatting sqref="R23">
    <cfRule type="cellIs" dxfId="1951" priority="282" operator="equal">
      <formula>"C"</formula>
    </cfRule>
  </conditionalFormatting>
  <conditionalFormatting sqref="R23">
    <cfRule type="cellIs" dxfId="1950" priority="281" operator="equal">
      <formula>"D"</formula>
    </cfRule>
  </conditionalFormatting>
  <conditionalFormatting sqref="R23">
    <cfRule type="cellIs" dxfId="1949" priority="280" operator="equal">
      <formula>"S"</formula>
    </cfRule>
  </conditionalFormatting>
  <conditionalFormatting sqref="R23">
    <cfRule type="cellIs" dxfId="1948" priority="279" operator="equal">
      <formula>"TL"</formula>
    </cfRule>
  </conditionalFormatting>
  <conditionalFormatting sqref="R23">
    <cfRule type="cellIs" dxfId="1947" priority="278" operator="equal">
      <formula>"TR"</formula>
    </cfRule>
  </conditionalFormatting>
  <conditionalFormatting sqref="R23">
    <cfRule type="cellIs" dxfId="1946" priority="277" operator="equal">
      <formula>"BR"</formula>
    </cfRule>
  </conditionalFormatting>
  <conditionalFormatting sqref="R23">
    <cfRule type="cellIs" dxfId="1945" priority="276" operator="equal">
      <formula>"BL"</formula>
    </cfRule>
  </conditionalFormatting>
  <conditionalFormatting sqref="R23">
    <cfRule type="cellIs" dxfId="1944" priority="275" operator="equal">
      <formula>"LT"</formula>
    </cfRule>
  </conditionalFormatting>
  <conditionalFormatting sqref="R23">
    <cfRule type="cellIs" dxfId="1943" priority="274" operator="equal">
      <formula>"RT"</formula>
    </cfRule>
  </conditionalFormatting>
  <conditionalFormatting sqref="R23">
    <cfRule type="cellIs" dxfId="1942" priority="273" operator="equal">
      <formula>"RB"</formula>
    </cfRule>
  </conditionalFormatting>
  <conditionalFormatting sqref="R23">
    <cfRule type="cellIs" dxfId="1941" priority="272" operator="equal">
      <formula>"LB"</formula>
    </cfRule>
  </conditionalFormatting>
  <conditionalFormatting sqref="R23">
    <cfRule type="cellIs" dxfId="1940" priority="271" operator="equal">
      <formula>"RL"</formula>
    </cfRule>
  </conditionalFormatting>
  <conditionalFormatting sqref="R23">
    <cfRule type="cellIs" dxfId="1939" priority="270" operator="equal">
      <formula>"BT"</formula>
    </cfRule>
  </conditionalFormatting>
  <conditionalFormatting sqref="R23">
    <cfRule type="cellIs" dxfId="1938" priority="269" operator="equal">
      <formula>"["</formula>
    </cfRule>
  </conditionalFormatting>
  <conditionalFormatting sqref="R23">
    <cfRule type="cellIs" dxfId="1937" priority="268" operator="equal">
      <formula>"]"</formula>
    </cfRule>
  </conditionalFormatting>
  <conditionalFormatting sqref="R23">
    <cfRule type="cellIs" dxfId="1936" priority="267" operator="equal">
      <formula>"M"</formula>
    </cfRule>
  </conditionalFormatting>
  <conditionalFormatting sqref="R23">
    <cfRule type="cellIs" dxfId="1935" priority="266" operator="equal">
      <formula>"$"</formula>
    </cfRule>
  </conditionalFormatting>
  <conditionalFormatting sqref="R23">
    <cfRule type="cellIs" dxfId="1934" priority="265" operator="equal">
      <formula>"^"</formula>
    </cfRule>
  </conditionalFormatting>
  <conditionalFormatting sqref="V14">
    <cfRule type="cellIs" dxfId="1933" priority="264" operator="equal">
      <formula>"F"</formula>
    </cfRule>
  </conditionalFormatting>
  <conditionalFormatting sqref="V14">
    <cfRule type="cellIs" dxfId="1932" priority="263" operator="equal">
      <formula>"T"</formula>
    </cfRule>
  </conditionalFormatting>
  <conditionalFormatting sqref="V14">
    <cfRule type="cellIs" dxfId="1931" priority="262" operator="equal">
      <formula>"B"</formula>
    </cfRule>
  </conditionalFormatting>
  <conditionalFormatting sqref="V14">
    <cfRule type="cellIs" dxfId="1930" priority="261" operator="equal">
      <formula>"L"</formula>
    </cfRule>
  </conditionalFormatting>
  <conditionalFormatting sqref="V14">
    <cfRule type="cellIs" dxfId="1929" priority="260" operator="equal">
      <formula>"R"</formula>
    </cfRule>
  </conditionalFormatting>
  <conditionalFormatting sqref="V14">
    <cfRule type="cellIs" dxfId="1928" priority="259" operator="equal">
      <formula>"C1"</formula>
    </cfRule>
  </conditionalFormatting>
  <conditionalFormatting sqref="V14">
    <cfRule type="cellIs" dxfId="1927" priority="258" operator="equal">
      <formula>"C2"</formula>
    </cfRule>
  </conditionalFormatting>
  <conditionalFormatting sqref="V14">
    <cfRule type="cellIs" dxfId="1926" priority="257" operator="equal">
      <formula>"C3"</formula>
    </cfRule>
  </conditionalFormatting>
  <conditionalFormatting sqref="V14">
    <cfRule type="cellIs" dxfId="1925" priority="256" operator="equal">
      <formula>"C4"</formula>
    </cfRule>
  </conditionalFormatting>
  <conditionalFormatting sqref="V14">
    <cfRule type="cellIs" dxfId="1924" priority="255" operator="equal">
      <formula>"V"</formula>
    </cfRule>
  </conditionalFormatting>
  <conditionalFormatting sqref="V14">
    <cfRule type="cellIs" dxfId="1923" priority="254" operator="equal">
      <formula>"LR"</formula>
    </cfRule>
  </conditionalFormatting>
  <conditionalFormatting sqref="V14">
    <cfRule type="cellIs" dxfId="1922" priority="253" operator="equal">
      <formula>"H"</formula>
    </cfRule>
  </conditionalFormatting>
  <conditionalFormatting sqref="V14">
    <cfRule type="cellIs" dxfId="1921" priority="252" operator="equal">
      <formula>"TB"</formula>
    </cfRule>
  </conditionalFormatting>
  <conditionalFormatting sqref="V14">
    <cfRule type="cellIs" dxfId="1920" priority="251" operator="equal">
      <formula>"N"</formula>
    </cfRule>
  </conditionalFormatting>
  <conditionalFormatting sqref="V14">
    <cfRule type="cellIs" dxfId="1919" priority="250" operator="equal">
      <formula>"U"</formula>
    </cfRule>
  </conditionalFormatting>
  <conditionalFormatting sqref="V14">
    <cfRule type="cellIs" dxfId="1918" priority="249" operator="equal">
      <formula>"C"</formula>
    </cfRule>
  </conditionalFormatting>
  <conditionalFormatting sqref="V14">
    <cfRule type="cellIs" dxfId="1917" priority="248" operator="equal">
      <formula>"D"</formula>
    </cfRule>
  </conditionalFormatting>
  <conditionalFormatting sqref="V14">
    <cfRule type="cellIs" dxfId="1916" priority="247" operator="equal">
      <formula>"S"</formula>
    </cfRule>
  </conditionalFormatting>
  <conditionalFormatting sqref="V14">
    <cfRule type="cellIs" dxfId="1915" priority="246" operator="equal">
      <formula>"TL"</formula>
    </cfRule>
  </conditionalFormatting>
  <conditionalFormatting sqref="V14">
    <cfRule type="cellIs" dxfId="1914" priority="245" operator="equal">
      <formula>"TR"</formula>
    </cfRule>
  </conditionalFormatting>
  <conditionalFormatting sqref="V14">
    <cfRule type="cellIs" dxfId="1913" priority="244" operator="equal">
      <formula>"BR"</formula>
    </cfRule>
  </conditionalFormatting>
  <conditionalFormatting sqref="V14">
    <cfRule type="cellIs" dxfId="1912" priority="243" operator="equal">
      <formula>"BL"</formula>
    </cfRule>
  </conditionalFormatting>
  <conditionalFormatting sqref="V14">
    <cfRule type="cellIs" dxfId="1911" priority="242" operator="equal">
      <formula>"LT"</formula>
    </cfRule>
  </conditionalFormatting>
  <conditionalFormatting sqref="V14">
    <cfRule type="cellIs" dxfId="1910" priority="241" operator="equal">
      <formula>"RT"</formula>
    </cfRule>
  </conditionalFormatting>
  <conditionalFormatting sqref="V14">
    <cfRule type="cellIs" dxfId="1909" priority="240" operator="equal">
      <formula>"RB"</formula>
    </cfRule>
  </conditionalFormatting>
  <conditionalFormatting sqref="V14">
    <cfRule type="cellIs" dxfId="1908" priority="239" operator="equal">
      <formula>"LB"</formula>
    </cfRule>
  </conditionalFormatting>
  <conditionalFormatting sqref="V14">
    <cfRule type="cellIs" dxfId="1907" priority="238" operator="equal">
      <formula>"RL"</formula>
    </cfRule>
  </conditionalFormatting>
  <conditionalFormatting sqref="V14">
    <cfRule type="cellIs" dxfId="1906" priority="237" operator="equal">
      <formula>"BT"</formula>
    </cfRule>
  </conditionalFormatting>
  <conditionalFormatting sqref="V14">
    <cfRule type="cellIs" dxfId="1905" priority="236" operator="equal">
      <formula>"["</formula>
    </cfRule>
  </conditionalFormatting>
  <conditionalFormatting sqref="V14">
    <cfRule type="cellIs" dxfId="1904" priority="235" operator="equal">
      <formula>"]"</formula>
    </cfRule>
  </conditionalFormatting>
  <conditionalFormatting sqref="V14">
    <cfRule type="cellIs" dxfId="1903" priority="234" operator="equal">
      <formula>"M"</formula>
    </cfRule>
  </conditionalFormatting>
  <conditionalFormatting sqref="V14">
    <cfRule type="cellIs" dxfId="1902" priority="233" operator="equal">
      <formula>"$"</formula>
    </cfRule>
  </conditionalFormatting>
  <conditionalFormatting sqref="V14">
    <cfRule type="cellIs" dxfId="1901" priority="232" operator="equal">
      <formula>"^"</formula>
    </cfRule>
  </conditionalFormatting>
  <conditionalFormatting sqref="U6">
    <cfRule type="cellIs" dxfId="1900" priority="231" operator="equal">
      <formula>"F"</formula>
    </cfRule>
  </conditionalFormatting>
  <conditionalFormatting sqref="U6">
    <cfRule type="cellIs" dxfId="1899" priority="230" operator="equal">
      <formula>"T"</formula>
    </cfRule>
  </conditionalFormatting>
  <conditionalFormatting sqref="U6">
    <cfRule type="cellIs" dxfId="1898" priority="229" operator="equal">
      <formula>"B"</formula>
    </cfRule>
  </conditionalFormatting>
  <conditionalFormatting sqref="U6">
    <cfRule type="cellIs" dxfId="1897" priority="228" operator="equal">
      <formula>"L"</formula>
    </cfRule>
  </conditionalFormatting>
  <conditionalFormatting sqref="U6">
    <cfRule type="cellIs" dxfId="1896" priority="227" operator="equal">
      <formula>"R"</formula>
    </cfRule>
  </conditionalFormatting>
  <conditionalFormatting sqref="U6">
    <cfRule type="cellIs" dxfId="1895" priority="226" operator="equal">
      <formula>"C1"</formula>
    </cfRule>
  </conditionalFormatting>
  <conditionalFormatting sqref="U6">
    <cfRule type="cellIs" dxfId="1894" priority="225" operator="equal">
      <formula>"C2"</formula>
    </cfRule>
  </conditionalFormatting>
  <conditionalFormatting sqref="U6">
    <cfRule type="cellIs" dxfId="1893" priority="224" operator="equal">
      <formula>"C3"</formula>
    </cfRule>
  </conditionalFormatting>
  <conditionalFormatting sqref="U6">
    <cfRule type="cellIs" dxfId="1892" priority="223" operator="equal">
      <formula>"C4"</formula>
    </cfRule>
  </conditionalFormatting>
  <conditionalFormatting sqref="U6">
    <cfRule type="cellIs" dxfId="1891" priority="222" operator="equal">
      <formula>"V"</formula>
    </cfRule>
  </conditionalFormatting>
  <conditionalFormatting sqref="U6">
    <cfRule type="cellIs" dxfId="1890" priority="221" operator="equal">
      <formula>"LR"</formula>
    </cfRule>
  </conditionalFormatting>
  <conditionalFormatting sqref="U6">
    <cfRule type="cellIs" dxfId="1889" priority="220" operator="equal">
      <formula>"H"</formula>
    </cfRule>
  </conditionalFormatting>
  <conditionalFormatting sqref="U6">
    <cfRule type="cellIs" dxfId="1888" priority="219" operator="equal">
      <formula>"TB"</formula>
    </cfRule>
  </conditionalFormatting>
  <conditionalFormatting sqref="U6">
    <cfRule type="cellIs" dxfId="1887" priority="218" operator="equal">
      <formula>"N"</formula>
    </cfRule>
  </conditionalFormatting>
  <conditionalFormatting sqref="U6">
    <cfRule type="cellIs" dxfId="1886" priority="217" operator="equal">
      <formula>"U"</formula>
    </cfRule>
  </conditionalFormatting>
  <conditionalFormatting sqref="U6">
    <cfRule type="cellIs" dxfId="1885" priority="216" operator="equal">
      <formula>"C"</formula>
    </cfRule>
  </conditionalFormatting>
  <conditionalFormatting sqref="U6">
    <cfRule type="cellIs" dxfId="1884" priority="215" operator="equal">
      <formula>"D"</formula>
    </cfRule>
  </conditionalFormatting>
  <conditionalFormatting sqref="U6">
    <cfRule type="cellIs" dxfId="1883" priority="214" operator="equal">
      <formula>"S"</formula>
    </cfRule>
  </conditionalFormatting>
  <conditionalFormatting sqref="U6">
    <cfRule type="cellIs" dxfId="1882" priority="213" operator="equal">
      <formula>"TL"</formula>
    </cfRule>
  </conditionalFormatting>
  <conditionalFormatting sqref="U6">
    <cfRule type="cellIs" dxfId="1881" priority="212" operator="equal">
      <formula>"TR"</formula>
    </cfRule>
  </conditionalFormatting>
  <conditionalFormatting sqref="U6">
    <cfRule type="cellIs" dxfId="1880" priority="211" operator="equal">
      <formula>"BR"</formula>
    </cfRule>
  </conditionalFormatting>
  <conditionalFormatting sqref="U6">
    <cfRule type="cellIs" dxfId="1879" priority="210" operator="equal">
      <formula>"BL"</formula>
    </cfRule>
  </conditionalFormatting>
  <conditionalFormatting sqref="U6">
    <cfRule type="cellIs" dxfId="1878" priority="209" operator="equal">
      <formula>"LT"</formula>
    </cfRule>
  </conditionalFormatting>
  <conditionalFormatting sqref="U6">
    <cfRule type="cellIs" dxfId="1877" priority="208" operator="equal">
      <formula>"RT"</formula>
    </cfRule>
  </conditionalFormatting>
  <conditionalFormatting sqref="U6">
    <cfRule type="cellIs" dxfId="1876" priority="207" operator="equal">
      <formula>"RB"</formula>
    </cfRule>
  </conditionalFormatting>
  <conditionalFormatting sqref="U6">
    <cfRule type="cellIs" dxfId="1875" priority="206" operator="equal">
      <formula>"LB"</formula>
    </cfRule>
  </conditionalFormatting>
  <conditionalFormatting sqref="U6">
    <cfRule type="cellIs" dxfId="1874" priority="205" operator="equal">
      <formula>"RL"</formula>
    </cfRule>
  </conditionalFormatting>
  <conditionalFormatting sqref="U6">
    <cfRule type="cellIs" dxfId="1873" priority="204" operator="equal">
      <formula>"BT"</formula>
    </cfRule>
  </conditionalFormatting>
  <conditionalFormatting sqref="U6">
    <cfRule type="cellIs" dxfId="1872" priority="203" operator="equal">
      <formula>"["</formula>
    </cfRule>
  </conditionalFormatting>
  <conditionalFormatting sqref="U6">
    <cfRule type="cellIs" dxfId="1871" priority="202" operator="equal">
      <formula>"]"</formula>
    </cfRule>
  </conditionalFormatting>
  <conditionalFormatting sqref="U6">
    <cfRule type="cellIs" dxfId="1870" priority="201" operator="equal">
      <formula>"M"</formula>
    </cfRule>
  </conditionalFormatting>
  <conditionalFormatting sqref="U6">
    <cfRule type="cellIs" dxfId="1869" priority="200" operator="equal">
      <formula>"$"</formula>
    </cfRule>
  </conditionalFormatting>
  <conditionalFormatting sqref="U6">
    <cfRule type="cellIs" dxfId="1868" priority="199" operator="equal">
      <formula>"^"</formula>
    </cfRule>
  </conditionalFormatting>
  <conditionalFormatting sqref="AD7">
    <cfRule type="cellIs" dxfId="1867" priority="198" operator="equal">
      <formula>"F"</formula>
    </cfRule>
  </conditionalFormatting>
  <conditionalFormatting sqref="AD7">
    <cfRule type="cellIs" dxfId="1866" priority="197" operator="equal">
      <formula>"T"</formula>
    </cfRule>
  </conditionalFormatting>
  <conditionalFormatting sqref="AD7">
    <cfRule type="cellIs" dxfId="1865" priority="196" operator="equal">
      <formula>"B"</formula>
    </cfRule>
  </conditionalFormatting>
  <conditionalFormatting sqref="AD7">
    <cfRule type="cellIs" dxfId="1864" priority="195" operator="equal">
      <formula>"L"</formula>
    </cfRule>
  </conditionalFormatting>
  <conditionalFormatting sqref="AD7">
    <cfRule type="cellIs" dxfId="1863" priority="194" operator="equal">
      <formula>"R"</formula>
    </cfRule>
  </conditionalFormatting>
  <conditionalFormatting sqref="AD7">
    <cfRule type="cellIs" dxfId="1862" priority="193" operator="equal">
      <formula>"C1"</formula>
    </cfRule>
  </conditionalFormatting>
  <conditionalFormatting sqref="AD7">
    <cfRule type="cellIs" dxfId="1861" priority="192" operator="equal">
      <formula>"C2"</formula>
    </cfRule>
  </conditionalFormatting>
  <conditionalFormatting sqref="AD7">
    <cfRule type="cellIs" dxfId="1860" priority="191" operator="equal">
      <formula>"C3"</formula>
    </cfRule>
  </conditionalFormatting>
  <conditionalFormatting sqref="AD7">
    <cfRule type="cellIs" dxfId="1859" priority="190" operator="equal">
      <formula>"C4"</formula>
    </cfRule>
  </conditionalFormatting>
  <conditionalFormatting sqref="AD7">
    <cfRule type="cellIs" dxfId="1858" priority="189" operator="equal">
      <formula>"V"</formula>
    </cfRule>
  </conditionalFormatting>
  <conditionalFormatting sqref="AD7">
    <cfRule type="cellIs" dxfId="1857" priority="188" operator="equal">
      <formula>"LR"</formula>
    </cfRule>
  </conditionalFormatting>
  <conditionalFormatting sqref="AD7">
    <cfRule type="cellIs" dxfId="1856" priority="187" operator="equal">
      <formula>"H"</formula>
    </cfRule>
  </conditionalFormatting>
  <conditionalFormatting sqref="AD7">
    <cfRule type="cellIs" dxfId="1855" priority="186" operator="equal">
      <formula>"TB"</formula>
    </cfRule>
  </conditionalFormatting>
  <conditionalFormatting sqref="AD7">
    <cfRule type="cellIs" dxfId="1854" priority="185" operator="equal">
      <formula>"N"</formula>
    </cfRule>
  </conditionalFormatting>
  <conditionalFormatting sqref="AD7">
    <cfRule type="cellIs" dxfId="1853" priority="184" operator="equal">
      <formula>"U"</formula>
    </cfRule>
  </conditionalFormatting>
  <conditionalFormatting sqref="AD7">
    <cfRule type="cellIs" dxfId="1852" priority="183" operator="equal">
      <formula>"C"</formula>
    </cfRule>
  </conditionalFormatting>
  <conditionalFormatting sqref="AD7">
    <cfRule type="cellIs" dxfId="1851" priority="182" operator="equal">
      <formula>"D"</formula>
    </cfRule>
  </conditionalFormatting>
  <conditionalFormatting sqref="AD7">
    <cfRule type="cellIs" dxfId="1850" priority="181" operator="equal">
      <formula>"S"</formula>
    </cfRule>
  </conditionalFormatting>
  <conditionalFormatting sqref="AD7">
    <cfRule type="cellIs" dxfId="1849" priority="180" operator="equal">
      <formula>"TL"</formula>
    </cfRule>
  </conditionalFormatting>
  <conditionalFormatting sqref="AD7">
    <cfRule type="cellIs" dxfId="1848" priority="179" operator="equal">
      <formula>"TR"</formula>
    </cfRule>
  </conditionalFormatting>
  <conditionalFormatting sqref="AD7">
    <cfRule type="cellIs" dxfId="1847" priority="178" operator="equal">
      <formula>"BR"</formula>
    </cfRule>
  </conditionalFormatting>
  <conditionalFormatting sqref="AD7">
    <cfRule type="cellIs" dxfId="1846" priority="177" operator="equal">
      <formula>"BL"</formula>
    </cfRule>
  </conditionalFormatting>
  <conditionalFormatting sqref="AD7">
    <cfRule type="cellIs" dxfId="1845" priority="176" operator="equal">
      <formula>"LT"</formula>
    </cfRule>
  </conditionalFormatting>
  <conditionalFormatting sqref="AD7">
    <cfRule type="cellIs" dxfId="1844" priority="175" operator="equal">
      <formula>"RT"</formula>
    </cfRule>
  </conditionalFormatting>
  <conditionalFormatting sqref="AD7">
    <cfRule type="cellIs" dxfId="1843" priority="174" operator="equal">
      <formula>"RB"</formula>
    </cfRule>
  </conditionalFormatting>
  <conditionalFormatting sqref="AD7">
    <cfRule type="cellIs" dxfId="1842" priority="173" operator="equal">
      <formula>"LB"</formula>
    </cfRule>
  </conditionalFormatting>
  <conditionalFormatting sqref="AD7">
    <cfRule type="cellIs" dxfId="1841" priority="172" operator="equal">
      <formula>"RL"</formula>
    </cfRule>
  </conditionalFormatting>
  <conditionalFormatting sqref="AD7">
    <cfRule type="cellIs" dxfId="1840" priority="171" operator="equal">
      <formula>"BT"</formula>
    </cfRule>
  </conditionalFormatting>
  <conditionalFormatting sqref="AD7">
    <cfRule type="cellIs" dxfId="1839" priority="170" operator="equal">
      <formula>"["</formula>
    </cfRule>
  </conditionalFormatting>
  <conditionalFormatting sqref="AD7">
    <cfRule type="cellIs" dxfId="1838" priority="169" operator="equal">
      <formula>"]"</formula>
    </cfRule>
  </conditionalFormatting>
  <conditionalFormatting sqref="AD7">
    <cfRule type="cellIs" dxfId="1837" priority="168" operator="equal">
      <formula>"M"</formula>
    </cfRule>
  </conditionalFormatting>
  <conditionalFormatting sqref="AD7">
    <cfRule type="cellIs" dxfId="1836" priority="167" operator="equal">
      <formula>"$"</formula>
    </cfRule>
  </conditionalFormatting>
  <conditionalFormatting sqref="AD7">
    <cfRule type="cellIs" dxfId="1835" priority="166" operator="equal">
      <formula>"^"</formula>
    </cfRule>
  </conditionalFormatting>
  <conditionalFormatting sqref="AM17">
    <cfRule type="cellIs" dxfId="1834" priority="165" operator="equal">
      <formula>"F"</formula>
    </cfRule>
  </conditionalFormatting>
  <conditionalFormatting sqref="AM17">
    <cfRule type="cellIs" dxfId="1833" priority="164" operator="equal">
      <formula>"T"</formula>
    </cfRule>
  </conditionalFormatting>
  <conditionalFormatting sqref="AM17">
    <cfRule type="cellIs" dxfId="1832" priority="163" operator="equal">
      <formula>"B"</formula>
    </cfRule>
  </conditionalFormatting>
  <conditionalFormatting sqref="AM17">
    <cfRule type="cellIs" dxfId="1831" priority="162" operator="equal">
      <formula>"L"</formula>
    </cfRule>
  </conditionalFormatting>
  <conditionalFormatting sqref="AM17">
    <cfRule type="cellIs" dxfId="1830" priority="161" operator="equal">
      <formula>"R"</formula>
    </cfRule>
  </conditionalFormatting>
  <conditionalFormatting sqref="AM17">
    <cfRule type="cellIs" dxfId="1829" priority="160" operator="equal">
      <formula>"C1"</formula>
    </cfRule>
  </conditionalFormatting>
  <conditionalFormatting sqref="AM17">
    <cfRule type="cellIs" dxfId="1828" priority="159" operator="equal">
      <formula>"C2"</formula>
    </cfRule>
  </conditionalFormatting>
  <conditionalFormatting sqref="AM17">
    <cfRule type="cellIs" dxfId="1827" priority="158" operator="equal">
      <formula>"C3"</formula>
    </cfRule>
  </conditionalFormatting>
  <conditionalFormatting sqref="AM17">
    <cfRule type="cellIs" dxfId="1826" priority="157" operator="equal">
      <formula>"C4"</formula>
    </cfRule>
  </conditionalFormatting>
  <conditionalFormatting sqref="AM17">
    <cfRule type="cellIs" dxfId="1825" priority="156" operator="equal">
      <formula>"V"</formula>
    </cfRule>
  </conditionalFormatting>
  <conditionalFormatting sqref="AM17">
    <cfRule type="cellIs" dxfId="1824" priority="155" operator="equal">
      <formula>"LR"</formula>
    </cfRule>
  </conditionalFormatting>
  <conditionalFormatting sqref="AM17">
    <cfRule type="cellIs" dxfId="1823" priority="154" operator="equal">
      <formula>"H"</formula>
    </cfRule>
  </conditionalFormatting>
  <conditionalFormatting sqref="AM17">
    <cfRule type="cellIs" dxfId="1822" priority="153" operator="equal">
      <formula>"TB"</formula>
    </cfRule>
  </conditionalFormatting>
  <conditionalFormatting sqref="AM17">
    <cfRule type="cellIs" dxfId="1821" priority="152" operator="equal">
      <formula>"N"</formula>
    </cfRule>
  </conditionalFormatting>
  <conditionalFormatting sqref="AM17">
    <cfRule type="cellIs" dxfId="1820" priority="151" operator="equal">
      <formula>"U"</formula>
    </cfRule>
  </conditionalFormatting>
  <conditionalFormatting sqref="AM17">
    <cfRule type="cellIs" dxfId="1819" priority="150" operator="equal">
      <formula>"C"</formula>
    </cfRule>
  </conditionalFormatting>
  <conditionalFormatting sqref="AM17">
    <cfRule type="cellIs" dxfId="1818" priority="149" operator="equal">
      <formula>"D"</formula>
    </cfRule>
  </conditionalFormatting>
  <conditionalFormatting sqref="AM17">
    <cfRule type="cellIs" dxfId="1817" priority="148" operator="equal">
      <formula>"S"</formula>
    </cfRule>
  </conditionalFormatting>
  <conditionalFormatting sqref="AM17">
    <cfRule type="cellIs" dxfId="1816" priority="147" operator="equal">
      <formula>"TL"</formula>
    </cfRule>
  </conditionalFormatting>
  <conditionalFormatting sqref="AM17">
    <cfRule type="cellIs" dxfId="1815" priority="146" operator="equal">
      <formula>"TR"</formula>
    </cfRule>
  </conditionalFormatting>
  <conditionalFormatting sqref="AM17">
    <cfRule type="cellIs" dxfId="1814" priority="145" operator="equal">
      <formula>"BR"</formula>
    </cfRule>
  </conditionalFormatting>
  <conditionalFormatting sqref="AM17">
    <cfRule type="cellIs" dxfId="1813" priority="144" operator="equal">
      <formula>"BL"</formula>
    </cfRule>
  </conditionalFormatting>
  <conditionalFormatting sqref="AM17">
    <cfRule type="cellIs" dxfId="1812" priority="143" operator="equal">
      <formula>"LT"</formula>
    </cfRule>
  </conditionalFormatting>
  <conditionalFormatting sqref="AM17">
    <cfRule type="cellIs" dxfId="1811" priority="142" operator="equal">
      <formula>"RT"</formula>
    </cfRule>
  </conditionalFormatting>
  <conditionalFormatting sqref="AM17">
    <cfRule type="cellIs" dxfId="1810" priority="141" operator="equal">
      <formula>"RB"</formula>
    </cfRule>
  </conditionalFormatting>
  <conditionalFormatting sqref="AM17">
    <cfRule type="cellIs" dxfId="1809" priority="140" operator="equal">
      <formula>"LB"</formula>
    </cfRule>
  </conditionalFormatting>
  <conditionalFormatting sqref="AM17">
    <cfRule type="cellIs" dxfId="1808" priority="139" operator="equal">
      <formula>"RL"</formula>
    </cfRule>
  </conditionalFormatting>
  <conditionalFormatting sqref="AM17">
    <cfRule type="cellIs" dxfId="1807" priority="138" operator="equal">
      <formula>"BT"</formula>
    </cfRule>
  </conditionalFormatting>
  <conditionalFormatting sqref="AM17">
    <cfRule type="cellIs" dxfId="1806" priority="137" operator="equal">
      <formula>"["</formula>
    </cfRule>
  </conditionalFormatting>
  <conditionalFormatting sqref="AM17">
    <cfRule type="cellIs" dxfId="1805" priority="136" operator="equal">
      <formula>"]"</formula>
    </cfRule>
  </conditionalFormatting>
  <conditionalFormatting sqref="AM17">
    <cfRule type="cellIs" dxfId="1804" priority="135" operator="equal">
      <formula>"M"</formula>
    </cfRule>
  </conditionalFormatting>
  <conditionalFormatting sqref="AM17">
    <cfRule type="cellIs" dxfId="1803" priority="134" operator="equal">
      <formula>"$"</formula>
    </cfRule>
  </conditionalFormatting>
  <conditionalFormatting sqref="AM17">
    <cfRule type="cellIs" dxfId="1802" priority="133" operator="equal">
      <formula>"^"</formula>
    </cfRule>
  </conditionalFormatting>
  <conditionalFormatting sqref="AL28">
    <cfRule type="cellIs" dxfId="1801" priority="132" operator="equal">
      <formula>"F"</formula>
    </cfRule>
  </conditionalFormatting>
  <conditionalFormatting sqref="AL28">
    <cfRule type="cellIs" dxfId="1800" priority="131" operator="equal">
      <formula>"T"</formula>
    </cfRule>
  </conditionalFormatting>
  <conditionalFormatting sqref="AL28">
    <cfRule type="cellIs" dxfId="1799" priority="130" operator="equal">
      <formula>"B"</formula>
    </cfRule>
  </conditionalFormatting>
  <conditionalFormatting sqref="AL28">
    <cfRule type="cellIs" dxfId="1798" priority="129" operator="equal">
      <formula>"L"</formula>
    </cfRule>
  </conditionalFormatting>
  <conditionalFormatting sqref="AL28">
    <cfRule type="cellIs" dxfId="1797" priority="128" operator="equal">
      <formula>"R"</formula>
    </cfRule>
  </conditionalFormatting>
  <conditionalFormatting sqref="AL28">
    <cfRule type="cellIs" dxfId="1796" priority="127" operator="equal">
      <formula>"C1"</formula>
    </cfRule>
  </conditionalFormatting>
  <conditionalFormatting sqref="AL28">
    <cfRule type="cellIs" dxfId="1795" priority="126" operator="equal">
      <formula>"C2"</formula>
    </cfRule>
  </conditionalFormatting>
  <conditionalFormatting sqref="AL28">
    <cfRule type="cellIs" dxfId="1794" priority="125" operator="equal">
      <formula>"C3"</formula>
    </cfRule>
  </conditionalFormatting>
  <conditionalFormatting sqref="AL28">
    <cfRule type="cellIs" dxfId="1793" priority="124" operator="equal">
      <formula>"C4"</formula>
    </cfRule>
  </conditionalFormatting>
  <conditionalFormatting sqref="AL28">
    <cfRule type="cellIs" dxfId="1792" priority="123" operator="equal">
      <formula>"V"</formula>
    </cfRule>
  </conditionalFormatting>
  <conditionalFormatting sqref="AL28">
    <cfRule type="cellIs" dxfId="1791" priority="122" operator="equal">
      <formula>"LR"</formula>
    </cfRule>
  </conditionalFormatting>
  <conditionalFormatting sqref="AL28">
    <cfRule type="cellIs" dxfId="1790" priority="121" operator="equal">
      <formula>"H"</formula>
    </cfRule>
  </conditionalFormatting>
  <conditionalFormatting sqref="AL28">
    <cfRule type="cellIs" dxfId="1789" priority="120" operator="equal">
      <formula>"TB"</formula>
    </cfRule>
  </conditionalFormatting>
  <conditionalFormatting sqref="AL28">
    <cfRule type="cellIs" dxfId="1788" priority="119" operator="equal">
      <formula>"N"</formula>
    </cfRule>
  </conditionalFormatting>
  <conditionalFormatting sqref="AL28">
    <cfRule type="cellIs" dxfId="1787" priority="118" operator="equal">
      <formula>"U"</formula>
    </cfRule>
  </conditionalFormatting>
  <conditionalFormatting sqref="AL28">
    <cfRule type="cellIs" dxfId="1786" priority="117" operator="equal">
      <formula>"C"</formula>
    </cfRule>
  </conditionalFormatting>
  <conditionalFormatting sqref="AL28">
    <cfRule type="cellIs" dxfId="1785" priority="116" operator="equal">
      <formula>"D"</formula>
    </cfRule>
  </conditionalFormatting>
  <conditionalFormatting sqref="AL28">
    <cfRule type="cellIs" dxfId="1784" priority="115" operator="equal">
      <formula>"S"</formula>
    </cfRule>
  </conditionalFormatting>
  <conditionalFormatting sqref="AL28">
    <cfRule type="cellIs" dxfId="1783" priority="114" operator="equal">
      <formula>"TL"</formula>
    </cfRule>
  </conditionalFormatting>
  <conditionalFormatting sqref="AL28">
    <cfRule type="cellIs" dxfId="1782" priority="113" operator="equal">
      <formula>"TR"</formula>
    </cfRule>
  </conditionalFormatting>
  <conditionalFormatting sqref="AL28">
    <cfRule type="cellIs" dxfId="1781" priority="112" operator="equal">
      <formula>"BR"</formula>
    </cfRule>
  </conditionalFormatting>
  <conditionalFormatting sqref="AL28">
    <cfRule type="cellIs" dxfId="1780" priority="111" operator="equal">
      <formula>"BL"</formula>
    </cfRule>
  </conditionalFormatting>
  <conditionalFormatting sqref="AL28">
    <cfRule type="cellIs" dxfId="1779" priority="110" operator="equal">
      <formula>"LT"</formula>
    </cfRule>
  </conditionalFormatting>
  <conditionalFormatting sqref="AL28">
    <cfRule type="cellIs" dxfId="1778" priority="109" operator="equal">
      <formula>"RT"</formula>
    </cfRule>
  </conditionalFormatting>
  <conditionalFormatting sqref="AL28">
    <cfRule type="cellIs" dxfId="1777" priority="108" operator="equal">
      <formula>"RB"</formula>
    </cfRule>
  </conditionalFormatting>
  <conditionalFormatting sqref="AL28">
    <cfRule type="cellIs" dxfId="1776" priority="107" operator="equal">
      <formula>"LB"</formula>
    </cfRule>
  </conditionalFormatting>
  <conditionalFormatting sqref="AL28">
    <cfRule type="cellIs" dxfId="1775" priority="106" operator="equal">
      <formula>"RL"</formula>
    </cfRule>
  </conditionalFormatting>
  <conditionalFormatting sqref="AL28">
    <cfRule type="cellIs" dxfId="1774" priority="105" operator="equal">
      <formula>"BT"</formula>
    </cfRule>
  </conditionalFormatting>
  <conditionalFormatting sqref="AL28">
    <cfRule type="cellIs" dxfId="1773" priority="104" operator="equal">
      <formula>"["</formula>
    </cfRule>
  </conditionalFormatting>
  <conditionalFormatting sqref="AL28">
    <cfRule type="cellIs" dxfId="1772" priority="103" operator="equal">
      <formula>"]"</formula>
    </cfRule>
  </conditionalFormatting>
  <conditionalFormatting sqref="AL28">
    <cfRule type="cellIs" dxfId="1771" priority="102" operator="equal">
      <formula>"M"</formula>
    </cfRule>
  </conditionalFormatting>
  <conditionalFormatting sqref="AL28">
    <cfRule type="cellIs" dxfId="1770" priority="101" operator="equal">
      <formula>"$"</formula>
    </cfRule>
  </conditionalFormatting>
  <conditionalFormatting sqref="AL28">
    <cfRule type="cellIs" dxfId="1769" priority="100" operator="equal">
      <formula>"^"</formula>
    </cfRule>
  </conditionalFormatting>
  <conditionalFormatting sqref="Q20">
    <cfRule type="cellIs" dxfId="1768" priority="99" operator="equal">
      <formula>"F"</formula>
    </cfRule>
  </conditionalFormatting>
  <conditionalFormatting sqref="Q20">
    <cfRule type="cellIs" dxfId="1767" priority="98" operator="equal">
      <formula>"T"</formula>
    </cfRule>
  </conditionalFormatting>
  <conditionalFormatting sqref="Q20">
    <cfRule type="cellIs" dxfId="1766" priority="97" operator="equal">
      <formula>"B"</formula>
    </cfRule>
  </conditionalFormatting>
  <conditionalFormatting sqref="Q20">
    <cfRule type="cellIs" dxfId="1765" priority="96" operator="equal">
      <formula>"L"</formula>
    </cfRule>
  </conditionalFormatting>
  <conditionalFormatting sqref="Q20">
    <cfRule type="cellIs" dxfId="1764" priority="95" operator="equal">
      <formula>"R"</formula>
    </cfRule>
  </conditionalFormatting>
  <conditionalFormatting sqref="Q20">
    <cfRule type="cellIs" dxfId="1763" priority="94" operator="equal">
      <formula>"C1"</formula>
    </cfRule>
  </conditionalFormatting>
  <conditionalFormatting sqref="Q20">
    <cfRule type="cellIs" dxfId="1762" priority="93" operator="equal">
      <formula>"C2"</formula>
    </cfRule>
  </conditionalFormatting>
  <conditionalFormatting sqref="Q20">
    <cfRule type="cellIs" dxfId="1761" priority="92" operator="equal">
      <formula>"C3"</formula>
    </cfRule>
  </conditionalFormatting>
  <conditionalFormatting sqref="Q20">
    <cfRule type="cellIs" dxfId="1760" priority="91" operator="equal">
      <formula>"C4"</formula>
    </cfRule>
  </conditionalFormatting>
  <conditionalFormatting sqref="Q20">
    <cfRule type="cellIs" dxfId="1759" priority="90" operator="equal">
      <formula>"V"</formula>
    </cfRule>
  </conditionalFormatting>
  <conditionalFormatting sqref="Q20">
    <cfRule type="cellIs" dxfId="1758" priority="89" operator="equal">
      <formula>"LR"</formula>
    </cfRule>
  </conditionalFormatting>
  <conditionalFormatting sqref="Q20">
    <cfRule type="cellIs" dxfId="1757" priority="88" operator="equal">
      <formula>"H"</formula>
    </cfRule>
  </conditionalFormatting>
  <conditionalFormatting sqref="Q20">
    <cfRule type="cellIs" dxfId="1756" priority="87" operator="equal">
      <formula>"TB"</formula>
    </cfRule>
  </conditionalFormatting>
  <conditionalFormatting sqref="Q20">
    <cfRule type="cellIs" dxfId="1755" priority="86" operator="equal">
      <formula>"N"</formula>
    </cfRule>
  </conditionalFormatting>
  <conditionalFormatting sqref="Q20">
    <cfRule type="cellIs" dxfId="1754" priority="85" operator="equal">
      <formula>"U"</formula>
    </cfRule>
  </conditionalFormatting>
  <conditionalFormatting sqref="Q20">
    <cfRule type="cellIs" dxfId="1753" priority="84" operator="equal">
      <formula>"C"</formula>
    </cfRule>
  </conditionalFormatting>
  <conditionalFormatting sqref="Q20">
    <cfRule type="cellIs" dxfId="1752" priority="83" operator="equal">
      <formula>"D"</formula>
    </cfRule>
  </conditionalFormatting>
  <conditionalFormatting sqref="Q20">
    <cfRule type="cellIs" dxfId="1751" priority="82" operator="equal">
      <formula>"S"</formula>
    </cfRule>
  </conditionalFormatting>
  <conditionalFormatting sqref="Q20">
    <cfRule type="cellIs" dxfId="1750" priority="81" operator="equal">
      <formula>"TL"</formula>
    </cfRule>
  </conditionalFormatting>
  <conditionalFormatting sqref="Q20">
    <cfRule type="cellIs" dxfId="1749" priority="80" operator="equal">
      <formula>"TR"</formula>
    </cfRule>
  </conditionalFormatting>
  <conditionalFormatting sqref="Q20">
    <cfRule type="cellIs" dxfId="1748" priority="79" operator="equal">
      <formula>"BR"</formula>
    </cfRule>
  </conditionalFormatting>
  <conditionalFormatting sqref="Q20">
    <cfRule type="cellIs" dxfId="1747" priority="78" operator="equal">
      <formula>"BL"</formula>
    </cfRule>
  </conditionalFormatting>
  <conditionalFormatting sqref="Q20">
    <cfRule type="cellIs" dxfId="1746" priority="77" operator="equal">
      <formula>"LT"</formula>
    </cfRule>
  </conditionalFormatting>
  <conditionalFormatting sqref="Q20">
    <cfRule type="cellIs" dxfId="1745" priority="76" operator="equal">
      <formula>"RT"</formula>
    </cfRule>
  </conditionalFormatting>
  <conditionalFormatting sqref="Q20">
    <cfRule type="cellIs" dxfId="1744" priority="75" operator="equal">
      <formula>"RB"</formula>
    </cfRule>
  </conditionalFormatting>
  <conditionalFormatting sqref="Q20">
    <cfRule type="cellIs" dxfId="1743" priority="74" operator="equal">
      <formula>"LB"</formula>
    </cfRule>
  </conditionalFormatting>
  <conditionalFormatting sqref="Q20">
    <cfRule type="cellIs" dxfId="1742" priority="73" operator="equal">
      <formula>"RL"</formula>
    </cfRule>
  </conditionalFormatting>
  <conditionalFormatting sqref="Q20">
    <cfRule type="cellIs" dxfId="1741" priority="72" operator="equal">
      <formula>"BT"</formula>
    </cfRule>
  </conditionalFormatting>
  <conditionalFormatting sqref="Q20">
    <cfRule type="cellIs" dxfId="1740" priority="71" operator="equal">
      <formula>"["</formula>
    </cfRule>
  </conditionalFormatting>
  <conditionalFormatting sqref="Q20">
    <cfRule type="cellIs" dxfId="1739" priority="70" operator="equal">
      <formula>"]"</formula>
    </cfRule>
  </conditionalFormatting>
  <conditionalFormatting sqref="Q20">
    <cfRule type="cellIs" dxfId="1738" priority="69" operator="equal">
      <formula>"M"</formula>
    </cfRule>
  </conditionalFormatting>
  <conditionalFormatting sqref="Q20">
    <cfRule type="cellIs" dxfId="1737" priority="68" operator="equal">
      <formula>"$"</formula>
    </cfRule>
  </conditionalFormatting>
  <conditionalFormatting sqref="Q20">
    <cfRule type="cellIs" dxfId="1736" priority="67" operator="equal">
      <formula>"^"</formula>
    </cfRule>
  </conditionalFormatting>
  <conditionalFormatting sqref="AR33">
    <cfRule type="cellIs" dxfId="1735" priority="66" operator="equal">
      <formula>"F"</formula>
    </cfRule>
  </conditionalFormatting>
  <conditionalFormatting sqref="AR33">
    <cfRule type="cellIs" dxfId="1734" priority="65" operator="equal">
      <formula>"T"</formula>
    </cfRule>
  </conditionalFormatting>
  <conditionalFormatting sqref="AR33">
    <cfRule type="cellIs" dxfId="1733" priority="64" operator="equal">
      <formula>"B"</formula>
    </cfRule>
  </conditionalFormatting>
  <conditionalFormatting sqref="AR33">
    <cfRule type="cellIs" dxfId="1732" priority="63" operator="equal">
      <formula>"L"</formula>
    </cfRule>
  </conditionalFormatting>
  <conditionalFormatting sqref="AR33">
    <cfRule type="cellIs" dxfId="1731" priority="62" operator="equal">
      <formula>"R"</formula>
    </cfRule>
  </conditionalFormatting>
  <conditionalFormatting sqref="AR33">
    <cfRule type="cellIs" dxfId="1730" priority="61" operator="equal">
      <formula>"C1"</formula>
    </cfRule>
  </conditionalFormatting>
  <conditionalFormatting sqref="AR33">
    <cfRule type="cellIs" dxfId="1729" priority="60" operator="equal">
      <formula>"C2"</formula>
    </cfRule>
  </conditionalFormatting>
  <conditionalFormatting sqref="AR33">
    <cfRule type="cellIs" dxfId="1728" priority="59" operator="equal">
      <formula>"C3"</formula>
    </cfRule>
  </conditionalFormatting>
  <conditionalFormatting sqref="AR33">
    <cfRule type="cellIs" dxfId="1727" priority="58" operator="equal">
      <formula>"C4"</formula>
    </cfRule>
  </conditionalFormatting>
  <conditionalFormatting sqref="AR33">
    <cfRule type="cellIs" dxfId="1726" priority="57" operator="equal">
      <formula>"V"</formula>
    </cfRule>
  </conditionalFormatting>
  <conditionalFormatting sqref="AR33">
    <cfRule type="cellIs" dxfId="1725" priority="56" operator="equal">
      <formula>"LR"</formula>
    </cfRule>
  </conditionalFormatting>
  <conditionalFormatting sqref="AR33">
    <cfRule type="cellIs" dxfId="1724" priority="55" operator="equal">
      <formula>"H"</formula>
    </cfRule>
  </conditionalFormatting>
  <conditionalFormatting sqref="AR33">
    <cfRule type="cellIs" dxfId="1723" priority="54" operator="equal">
      <formula>"TB"</formula>
    </cfRule>
  </conditionalFormatting>
  <conditionalFormatting sqref="AR33">
    <cfRule type="cellIs" dxfId="1722" priority="53" operator="equal">
      <formula>"N"</formula>
    </cfRule>
  </conditionalFormatting>
  <conditionalFormatting sqref="AR33">
    <cfRule type="cellIs" dxfId="1721" priority="52" operator="equal">
      <formula>"U"</formula>
    </cfRule>
  </conditionalFormatting>
  <conditionalFormatting sqref="AR33">
    <cfRule type="cellIs" dxfId="1720" priority="51" operator="equal">
      <formula>"C"</formula>
    </cfRule>
  </conditionalFormatting>
  <conditionalFormatting sqref="AR33">
    <cfRule type="cellIs" dxfId="1719" priority="50" operator="equal">
      <formula>"D"</formula>
    </cfRule>
  </conditionalFormatting>
  <conditionalFormatting sqref="AR33">
    <cfRule type="cellIs" dxfId="1718" priority="49" operator="equal">
      <formula>"S"</formula>
    </cfRule>
  </conditionalFormatting>
  <conditionalFormatting sqref="AR33">
    <cfRule type="cellIs" dxfId="1717" priority="48" operator="equal">
      <formula>"TL"</formula>
    </cfRule>
  </conditionalFormatting>
  <conditionalFormatting sqref="AR33">
    <cfRule type="cellIs" dxfId="1716" priority="47" operator="equal">
      <formula>"TR"</formula>
    </cfRule>
  </conditionalFormatting>
  <conditionalFormatting sqref="AR33">
    <cfRule type="cellIs" dxfId="1715" priority="46" operator="equal">
      <formula>"BR"</formula>
    </cfRule>
  </conditionalFormatting>
  <conditionalFormatting sqref="AR33">
    <cfRule type="cellIs" dxfId="1714" priority="45" operator="equal">
      <formula>"BL"</formula>
    </cfRule>
  </conditionalFormatting>
  <conditionalFormatting sqref="AR33">
    <cfRule type="cellIs" dxfId="1713" priority="44" operator="equal">
      <formula>"LT"</formula>
    </cfRule>
  </conditionalFormatting>
  <conditionalFormatting sqref="AR33">
    <cfRule type="cellIs" dxfId="1712" priority="43" operator="equal">
      <formula>"RT"</formula>
    </cfRule>
  </conditionalFormatting>
  <conditionalFormatting sqref="AR33">
    <cfRule type="cellIs" dxfId="1711" priority="42" operator="equal">
      <formula>"RB"</formula>
    </cfRule>
  </conditionalFormatting>
  <conditionalFormatting sqref="AR33">
    <cfRule type="cellIs" dxfId="1710" priority="41" operator="equal">
      <formula>"LB"</formula>
    </cfRule>
  </conditionalFormatting>
  <conditionalFormatting sqref="AR33">
    <cfRule type="cellIs" dxfId="1709" priority="40" operator="equal">
      <formula>"RL"</formula>
    </cfRule>
  </conditionalFormatting>
  <conditionalFormatting sqref="AR33">
    <cfRule type="cellIs" dxfId="1708" priority="39" operator="equal">
      <formula>"BT"</formula>
    </cfRule>
  </conditionalFormatting>
  <conditionalFormatting sqref="AR33">
    <cfRule type="cellIs" dxfId="1707" priority="38" operator="equal">
      <formula>"["</formula>
    </cfRule>
  </conditionalFormatting>
  <conditionalFormatting sqref="AR33">
    <cfRule type="cellIs" dxfId="1706" priority="37" operator="equal">
      <formula>"]"</formula>
    </cfRule>
  </conditionalFormatting>
  <conditionalFormatting sqref="AR33">
    <cfRule type="cellIs" dxfId="1705" priority="36" operator="equal">
      <formula>"M"</formula>
    </cfRule>
  </conditionalFormatting>
  <conditionalFormatting sqref="AR33">
    <cfRule type="cellIs" dxfId="1704" priority="35" operator="equal">
      <formula>"$"</formula>
    </cfRule>
  </conditionalFormatting>
  <conditionalFormatting sqref="AR33">
    <cfRule type="cellIs" dxfId="1703" priority="34" operator="equal">
      <formula>"^"</formula>
    </cfRule>
  </conditionalFormatting>
  <conditionalFormatting sqref="P20">
    <cfRule type="cellIs" dxfId="1702" priority="33" operator="equal">
      <formula>"F"</formula>
    </cfRule>
  </conditionalFormatting>
  <conditionalFormatting sqref="P20">
    <cfRule type="cellIs" dxfId="1701" priority="32" operator="equal">
      <formula>"T"</formula>
    </cfRule>
  </conditionalFormatting>
  <conditionalFormatting sqref="P20">
    <cfRule type="cellIs" dxfId="1700" priority="31" operator="equal">
      <formula>"B"</formula>
    </cfRule>
  </conditionalFormatting>
  <conditionalFormatting sqref="P20">
    <cfRule type="cellIs" dxfId="1699" priority="30" operator="equal">
      <formula>"L"</formula>
    </cfRule>
  </conditionalFormatting>
  <conditionalFormatting sqref="P20">
    <cfRule type="cellIs" dxfId="1698" priority="29" operator="equal">
      <formula>"R"</formula>
    </cfRule>
  </conditionalFormatting>
  <conditionalFormatting sqref="P20">
    <cfRule type="cellIs" dxfId="1697" priority="28" operator="equal">
      <formula>"C1"</formula>
    </cfRule>
  </conditionalFormatting>
  <conditionalFormatting sqref="P20">
    <cfRule type="cellIs" dxfId="1696" priority="27" operator="equal">
      <formula>"C2"</formula>
    </cfRule>
  </conditionalFormatting>
  <conditionalFormatting sqref="P20">
    <cfRule type="cellIs" dxfId="1695" priority="26" operator="equal">
      <formula>"C3"</formula>
    </cfRule>
  </conditionalFormatting>
  <conditionalFormatting sqref="P20">
    <cfRule type="cellIs" dxfId="1694" priority="25" operator="equal">
      <formula>"C4"</formula>
    </cfRule>
  </conditionalFormatting>
  <conditionalFormatting sqref="P20">
    <cfRule type="cellIs" dxfId="1693" priority="24" operator="equal">
      <formula>"V"</formula>
    </cfRule>
  </conditionalFormatting>
  <conditionalFormatting sqref="P20">
    <cfRule type="cellIs" dxfId="1692" priority="23" operator="equal">
      <formula>"LR"</formula>
    </cfRule>
  </conditionalFormatting>
  <conditionalFormatting sqref="P20">
    <cfRule type="cellIs" dxfId="1691" priority="22" operator="equal">
      <formula>"H"</formula>
    </cfRule>
  </conditionalFormatting>
  <conditionalFormatting sqref="P20">
    <cfRule type="cellIs" dxfId="1690" priority="21" operator="equal">
      <formula>"TB"</formula>
    </cfRule>
  </conditionalFormatting>
  <conditionalFormatting sqref="P20">
    <cfRule type="cellIs" dxfId="1689" priority="20" operator="equal">
      <formula>"N"</formula>
    </cfRule>
  </conditionalFormatting>
  <conditionalFormatting sqref="P20">
    <cfRule type="cellIs" dxfId="1688" priority="19" operator="equal">
      <formula>"U"</formula>
    </cfRule>
  </conditionalFormatting>
  <conditionalFormatting sqref="P20">
    <cfRule type="cellIs" dxfId="1687" priority="18" operator="equal">
      <formula>"C"</formula>
    </cfRule>
  </conditionalFormatting>
  <conditionalFormatting sqref="P20">
    <cfRule type="cellIs" dxfId="1686" priority="17" operator="equal">
      <formula>"D"</formula>
    </cfRule>
  </conditionalFormatting>
  <conditionalFormatting sqref="P20">
    <cfRule type="cellIs" dxfId="1685" priority="16" operator="equal">
      <formula>"S"</formula>
    </cfRule>
  </conditionalFormatting>
  <conditionalFormatting sqref="P20">
    <cfRule type="cellIs" dxfId="1684" priority="15" operator="equal">
      <formula>"TL"</formula>
    </cfRule>
  </conditionalFormatting>
  <conditionalFormatting sqref="P20">
    <cfRule type="cellIs" dxfId="1683" priority="14" operator="equal">
      <formula>"TR"</formula>
    </cfRule>
  </conditionalFormatting>
  <conditionalFormatting sqref="P20">
    <cfRule type="cellIs" dxfId="1682" priority="13" operator="equal">
      <formula>"BR"</formula>
    </cfRule>
  </conditionalFormatting>
  <conditionalFormatting sqref="P20">
    <cfRule type="cellIs" dxfId="1681" priority="12" operator="equal">
      <formula>"BL"</formula>
    </cfRule>
  </conditionalFormatting>
  <conditionalFormatting sqref="P20">
    <cfRule type="cellIs" dxfId="1680" priority="11" operator="equal">
      <formula>"LT"</formula>
    </cfRule>
  </conditionalFormatting>
  <conditionalFormatting sqref="P20">
    <cfRule type="cellIs" dxfId="1679" priority="10" operator="equal">
      <formula>"RT"</formula>
    </cfRule>
  </conditionalFormatting>
  <conditionalFormatting sqref="P20">
    <cfRule type="cellIs" dxfId="1678" priority="9" operator="equal">
      <formula>"RB"</formula>
    </cfRule>
  </conditionalFormatting>
  <conditionalFormatting sqref="P20">
    <cfRule type="cellIs" dxfId="1677" priority="8" operator="equal">
      <formula>"LB"</formula>
    </cfRule>
  </conditionalFormatting>
  <conditionalFormatting sqref="P20">
    <cfRule type="cellIs" dxfId="1676" priority="7" operator="equal">
      <formula>"RL"</formula>
    </cfRule>
  </conditionalFormatting>
  <conditionalFormatting sqref="P20">
    <cfRule type="cellIs" dxfId="1675" priority="6" operator="equal">
      <formula>"BT"</formula>
    </cfRule>
  </conditionalFormatting>
  <conditionalFormatting sqref="P20">
    <cfRule type="cellIs" dxfId="1674" priority="5" operator="equal">
      <formula>"["</formula>
    </cfRule>
  </conditionalFormatting>
  <conditionalFormatting sqref="P20">
    <cfRule type="cellIs" dxfId="1673" priority="4" operator="equal">
      <formula>"]"</formula>
    </cfRule>
  </conditionalFormatting>
  <conditionalFormatting sqref="P20">
    <cfRule type="cellIs" dxfId="1672" priority="3" operator="equal">
      <formula>"M"</formula>
    </cfRule>
  </conditionalFormatting>
  <conditionalFormatting sqref="P20">
    <cfRule type="cellIs" dxfId="1671" priority="2" operator="equal">
      <formula>"$"</formula>
    </cfRule>
  </conditionalFormatting>
  <conditionalFormatting sqref="P20">
    <cfRule type="cellIs" dxfId="1670" priority="1" operator="equal">
      <formula>"^"</formula>
    </cfRule>
  </conditionalFormatting>
  <pageMargins left="0.7" right="0.7" top="0.75" bottom="0.75" header="0.3" footer="0.3"/>
  <pageSetup paperSize="9" orientation="portrait" horizontalDpi="300" verticalDpi="300" r:id="rId1"/>
  <drawing r:id="rId2"/>
  <legacyDrawing r:id="rId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21DAF4-2198-4156-948C-9E333FF0A273}">
  <dimension ref="A1:BZ93"/>
  <sheetViews>
    <sheetView zoomScale="70" zoomScaleNormal="70" workbookViewId="0">
      <selection activeCell="Z12" sqref="Z12"/>
    </sheetView>
  </sheetViews>
  <sheetFormatPr defaultColWidth="2.88671875" defaultRowHeight="15" customHeight="1" x14ac:dyDescent="0.2"/>
  <cols>
    <col min="1" max="7" width="2.88671875" style="41"/>
    <col min="8" max="8" width="2.88671875" style="41" customWidth="1"/>
    <col min="9" max="17" width="2.88671875" style="41"/>
    <col min="18" max="18" width="2.88671875" style="41" customWidth="1"/>
    <col min="19" max="25" width="2.88671875" style="41"/>
    <col min="26" max="26" width="2.88671875" style="41" customWidth="1"/>
    <col min="27" max="29" width="2.88671875" style="41"/>
    <col min="30" max="30" width="2.88671875" style="41" customWidth="1"/>
    <col min="31" max="31" width="2.88671875" style="41"/>
    <col min="32" max="32" width="2.88671875" style="41" customWidth="1"/>
    <col min="33" max="33" width="2.88671875" style="41"/>
    <col min="34" max="34" width="2.88671875" style="41" customWidth="1"/>
    <col min="35" max="37" width="2.88671875" style="41"/>
    <col min="38" max="38" width="2.88671875" style="41" customWidth="1"/>
    <col min="39" max="47" width="2.88671875" style="41"/>
    <col min="48" max="48" width="2.88671875" style="41" customWidth="1"/>
    <col min="49" max="49" width="2.88671875" style="41"/>
    <col min="50" max="50" width="2.88671875" style="41" customWidth="1"/>
    <col min="51" max="51" width="2.88671875" style="41"/>
    <col min="52" max="52" width="2.88671875" style="41" customWidth="1"/>
    <col min="53" max="57" width="2.88671875" style="41"/>
    <col min="58" max="58" width="2.88671875" style="41" customWidth="1"/>
    <col min="59" max="59" width="2.88671875" style="41"/>
    <col min="60" max="60" width="2.88671875" style="41" customWidth="1"/>
    <col min="61" max="61" width="2.88671875" style="41"/>
    <col min="62" max="62" width="2.88671875" style="41" customWidth="1"/>
    <col min="63" max="63" width="2.88671875" style="41"/>
    <col min="64" max="64" width="2.88671875" style="41" customWidth="1"/>
    <col min="65" max="65" width="2.88671875" style="41"/>
    <col min="66" max="66" width="2.88671875" style="41" customWidth="1"/>
    <col min="67" max="67" width="2.88671875" style="41"/>
    <col min="68" max="68" width="2.88671875" style="41" customWidth="1"/>
    <col min="69" max="69" width="2.88671875" style="41"/>
    <col min="70" max="70" width="2.88671875" style="41" customWidth="1"/>
    <col min="71" max="16384" width="2.88671875" style="41"/>
  </cols>
  <sheetData>
    <row r="1" spans="1:78" ht="15" customHeight="1" x14ac:dyDescent="0.2">
      <c r="A1" s="40" t="s">
        <v>1998</v>
      </c>
      <c r="B1" s="40" t="s">
        <v>1998</v>
      </c>
      <c r="C1" s="40" t="s">
        <v>1998</v>
      </c>
      <c r="D1" s="40" t="s">
        <v>1998</v>
      </c>
      <c r="E1" s="40" t="s">
        <v>1998</v>
      </c>
      <c r="F1" s="40" t="s">
        <v>1998</v>
      </c>
      <c r="G1" s="40" t="s">
        <v>1998</v>
      </c>
      <c r="H1" s="40" t="s">
        <v>1998</v>
      </c>
      <c r="I1" s="40" t="s">
        <v>1998</v>
      </c>
      <c r="J1" s="40" t="s">
        <v>1998</v>
      </c>
      <c r="K1" s="40" t="s">
        <v>1998</v>
      </c>
      <c r="L1" s="40" t="s">
        <v>1998</v>
      </c>
      <c r="M1" s="40" t="s">
        <v>1998</v>
      </c>
      <c r="N1" s="40" t="s">
        <v>1998</v>
      </c>
      <c r="O1" s="40" t="s">
        <v>1998</v>
      </c>
      <c r="P1" s="40" t="s">
        <v>1998</v>
      </c>
      <c r="Q1" s="40" t="s">
        <v>1998</v>
      </c>
      <c r="R1" s="40" t="s">
        <v>1998</v>
      </c>
      <c r="S1" s="40" t="s">
        <v>1998</v>
      </c>
      <c r="T1" s="40" t="s">
        <v>1998</v>
      </c>
      <c r="U1" s="40" t="s">
        <v>1998</v>
      </c>
      <c r="V1" s="40" t="s">
        <v>1998</v>
      </c>
      <c r="W1" s="40" t="s">
        <v>1998</v>
      </c>
      <c r="X1" s="40" t="s">
        <v>1998</v>
      </c>
      <c r="Y1" s="40" t="s">
        <v>1998</v>
      </c>
      <c r="Z1" s="40" t="s">
        <v>1998</v>
      </c>
      <c r="AA1" s="40" t="s">
        <v>1998</v>
      </c>
      <c r="AB1" s="40" t="s">
        <v>1998</v>
      </c>
      <c r="AC1" s="40" t="s">
        <v>1998</v>
      </c>
      <c r="AD1" s="40" t="s">
        <v>1998</v>
      </c>
      <c r="AE1" s="40" t="s">
        <v>1998</v>
      </c>
      <c r="AF1" s="40" t="s">
        <v>1998</v>
      </c>
      <c r="AG1" s="40" t="s">
        <v>1998</v>
      </c>
      <c r="AH1" s="40" t="s">
        <v>1998</v>
      </c>
      <c r="AI1" s="40" t="s">
        <v>1998</v>
      </c>
      <c r="AJ1" s="40" t="s">
        <v>1998</v>
      </c>
      <c r="AK1" s="40" t="s">
        <v>1998</v>
      </c>
      <c r="AL1" s="40" t="s">
        <v>1998</v>
      </c>
      <c r="AM1" s="40" t="s">
        <v>1998</v>
      </c>
      <c r="AN1" s="40" t="s">
        <v>1998</v>
      </c>
      <c r="AO1" s="40" t="s">
        <v>1998</v>
      </c>
      <c r="AP1" s="40" t="s">
        <v>1998</v>
      </c>
      <c r="AQ1" s="40" t="s">
        <v>1998</v>
      </c>
      <c r="AR1" s="40" t="s">
        <v>1998</v>
      </c>
      <c r="AS1" s="40" t="s">
        <v>1998</v>
      </c>
      <c r="AT1" s="40" t="s">
        <v>1998</v>
      </c>
      <c r="AU1" s="40" t="s">
        <v>1998</v>
      </c>
      <c r="AV1" s="40" t="s">
        <v>1998</v>
      </c>
      <c r="AW1" s="40" t="s">
        <v>1998</v>
      </c>
      <c r="AX1" s="40" t="s">
        <v>1998</v>
      </c>
      <c r="AY1" s="40" t="s">
        <v>1998</v>
      </c>
      <c r="AZ1" s="40" t="s">
        <v>1998</v>
      </c>
      <c r="BA1" s="40" t="s">
        <v>1998</v>
      </c>
      <c r="BB1" s="40" t="s">
        <v>1998</v>
      </c>
      <c r="BC1" s="40" t="s">
        <v>1998</v>
      </c>
      <c r="BD1" s="40" t="s">
        <v>1998</v>
      </c>
      <c r="BE1" s="40" t="s">
        <v>1998</v>
      </c>
      <c r="BF1" s="40" t="s">
        <v>1998</v>
      </c>
      <c r="BG1" s="40" t="s">
        <v>1998</v>
      </c>
      <c r="BH1" s="40" t="s">
        <v>1998</v>
      </c>
      <c r="BI1" s="40" t="s">
        <v>1998</v>
      </c>
      <c r="BJ1" s="40" t="s">
        <v>1998</v>
      </c>
      <c r="BK1" s="40" t="s">
        <v>1998</v>
      </c>
      <c r="BL1" s="40" t="s">
        <v>1998</v>
      </c>
      <c r="BM1" s="40" t="s">
        <v>1998</v>
      </c>
      <c r="BN1" s="40" t="s">
        <v>1998</v>
      </c>
      <c r="BO1" s="40" t="s">
        <v>1998</v>
      </c>
      <c r="BP1" s="40" t="s">
        <v>1998</v>
      </c>
      <c r="BQ1" s="40" t="s">
        <v>1998</v>
      </c>
      <c r="BR1" s="40" t="s">
        <v>1998</v>
      </c>
      <c r="BS1" s="40" t="s">
        <v>1998</v>
      </c>
      <c r="BT1" s="40" t="s">
        <v>1998</v>
      </c>
      <c r="BU1" s="40" t="s">
        <v>1998</v>
      </c>
      <c r="BV1" s="40" t="s">
        <v>1998</v>
      </c>
      <c r="BW1" s="40" t="s">
        <v>1998</v>
      </c>
    </row>
    <row r="2" spans="1:78" ht="15" customHeight="1" x14ac:dyDescent="0.2">
      <c r="A2" s="40" t="s">
        <v>1998</v>
      </c>
      <c r="B2" s="40" t="s">
        <v>1998</v>
      </c>
      <c r="C2" s="40" t="s">
        <v>1998</v>
      </c>
      <c r="D2" s="40" t="s">
        <v>1998</v>
      </c>
      <c r="E2" s="40" t="s">
        <v>1998</v>
      </c>
      <c r="F2" s="40" t="s">
        <v>1998</v>
      </c>
      <c r="G2" s="40" t="s">
        <v>1998</v>
      </c>
      <c r="H2" s="40" t="s">
        <v>1998</v>
      </c>
      <c r="I2" s="40" t="s">
        <v>1998</v>
      </c>
      <c r="J2" s="40" t="s">
        <v>1998</v>
      </c>
      <c r="K2" s="40" t="s">
        <v>1998</v>
      </c>
      <c r="L2" s="40" t="s">
        <v>1998</v>
      </c>
      <c r="M2" s="40" t="s">
        <v>1998</v>
      </c>
      <c r="N2" s="40" t="s">
        <v>1998</v>
      </c>
      <c r="O2" s="40" t="s">
        <v>1998</v>
      </c>
      <c r="P2" s="40" t="s">
        <v>1998</v>
      </c>
      <c r="Q2" s="40" t="s">
        <v>1998</v>
      </c>
      <c r="R2" s="40" t="s">
        <v>1998</v>
      </c>
      <c r="S2" s="40" t="s">
        <v>1998</v>
      </c>
      <c r="T2" s="40" t="s">
        <v>1998</v>
      </c>
      <c r="U2" s="40" t="s">
        <v>1998</v>
      </c>
      <c r="V2" s="40" t="s">
        <v>1998</v>
      </c>
      <c r="W2" s="40" t="s">
        <v>1998</v>
      </c>
      <c r="X2" s="40" t="s">
        <v>1998</v>
      </c>
      <c r="Y2" s="40" t="s">
        <v>1998</v>
      </c>
      <c r="Z2" s="40" t="s">
        <v>1998</v>
      </c>
      <c r="AA2" s="40" t="s">
        <v>1998</v>
      </c>
      <c r="AB2" s="40" t="s">
        <v>1998</v>
      </c>
      <c r="AC2" s="40" t="s">
        <v>1998</v>
      </c>
      <c r="AD2" s="40" t="s">
        <v>1998</v>
      </c>
      <c r="AE2" s="40" t="s">
        <v>1998</v>
      </c>
      <c r="AF2" s="40" t="s">
        <v>1998</v>
      </c>
      <c r="AG2" s="40" t="s">
        <v>1998</v>
      </c>
      <c r="AH2" s="40" t="s">
        <v>1998</v>
      </c>
      <c r="AI2" s="40" t="s">
        <v>1998</v>
      </c>
      <c r="AJ2" s="40" t="s">
        <v>1998</v>
      </c>
      <c r="AK2" s="40" t="s">
        <v>1998</v>
      </c>
      <c r="AL2" s="40" t="s">
        <v>1998</v>
      </c>
      <c r="AM2" s="40" t="s">
        <v>1998</v>
      </c>
      <c r="AN2" s="40" t="s">
        <v>1998</v>
      </c>
      <c r="AO2" s="40" t="s">
        <v>1998</v>
      </c>
      <c r="AP2" s="40" t="s">
        <v>1998</v>
      </c>
      <c r="AQ2" s="40" t="s">
        <v>1998</v>
      </c>
      <c r="AR2" s="40" t="s">
        <v>1998</v>
      </c>
      <c r="AS2" s="40" t="s">
        <v>1998</v>
      </c>
      <c r="AT2" s="40" t="s">
        <v>1998</v>
      </c>
      <c r="AU2" s="40" t="s">
        <v>1998</v>
      </c>
      <c r="AV2" s="40" t="s">
        <v>1998</v>
      </c>
      <c r="AW2" s="40" t="s">
        <v>1998</v>
      </c>
      <c r="AX2" s="40" t="s">
        <v>1998</v>
      </c>
      <c r="AY2" s="40" t="s">
        <v>1998</v>
      </c>
      <c r="AZ2" s="40" t="s">
        <v>1998</v>
      </c>
      <c r="BA2" s="40" t="s">
        <v>1998</v>
      </c>
      <c r="BB2" s="40" t="s">
        <v>1998</v>
      </c>
      <c r="BC2" s="40" t="s">
        <v>1998</v>
      </c>
      <c r="BD2" s="40" t="s">
        <v>1998</v>
      </c>
      <c r="BE2" s="40" t="s">
        <v>1998</v>
      </c>
      <c r="BF2" s="40" t="s">
        <v>1998</v>
      </c>
      <c r="BG2" s="40" t="s">
        <v>1998</v>
      </c>
      <c r="BH2" s="40" t="s">
        <v>1998</v>
      </c>
      <c r="BI2" s="40" t="s">
        <v>1998</v>
      </c>
      <c r="BJ2" s="40" t="s">
        <v>1998</v>
      </c>
      <c r="BK2" s="40" t="s">
        <v>1998</v>
      </c>
      <c r="BL2" s="40" t="s">
        <v>1998</v>
      </c>
      <c r="BM2" s="40" t="s">
        <v>1998</v>
      </c>
      <c r="BN2" s="40" t="s">
        <v>1998</v>
      </c>
      <c r="BO2" s="40" t="s">
        <v>1998</v>
      </c>
      <c r="BP2" s="40" t="s">
        <v>1998</v>
      </c>
      <c r="BQ2" s="40" t="s">
        <v>1998</v>
      </c>
      <c r="BR2" s="40" t="s">
        <v>1998</v>
      </c>
      <c r="BS2" s="40" t="s">
        <v>1998</v>
      </c>
      <c r="BT2" s="40" t="s">
        <v>1998</v>
      </c>
      <c r="BU2" s="40" t="s">
        <v>1998</v>
      </c>
      <c r="BV2" s="40" t="s">
        <v>1998</v>
      </c>
      <c r="BW2" s="40" t="s">
        <v>1998</v>
      </c>
    </row>
    <row r="3" spans="1:78" ht="15" customHeight="1" x14ac:dyDescent="0.2">
      <c r="A3" s="40" t="s">
        <v>1999</v>
      </c>
      <c r="B3" s="40" t="s">
        <v>1999</v>
      </c>
      <c r="C3" s="40" t="s">
        <v>1998</v>
      </c>
      <c r="D3" s="40" t="s">
        <v>1998</v>
      </c>
      <c r="E3" s="40" t="s">
        <v>1998</v>
      </c>
      <c r="F3" s="40" t="s">
        <v>1998</v>
      </c>
      <c r="G3" s="40" t="s">
        <v>1998</v>
      </c>
      <c r="H3" s="40" t="s">
        <v>1998</v>
      </c>
      <c r="I3" s="40" t="s">
        <v>1998</v>
      </c>
      <c r="J3" s="40" t="s">
        <v>1998</v>
      </c>
      <c r="K3" s="40" t="s">
        <v>1998</v>
      </c>
      <c r="L3" s="40" t="s">
        <v>1998</v>
      </c>
      <c r="M3" s="40" t="s">
        <v>1998</v>
      </c>
      <c r="N3" s="40" t="s">
        <v>1998</v>
      </c>
      <c r="O3" s="40" t="s">
        <v>1998</v>
      </c>
      <c r="P3" s="40" t="s">
        <v>1998</v>
      </c>
      <c r="Q3" s="40" t="s">
        <v>1998</v>
      </c>
      <c r="R3" s="40" t="s">
        <v>1998</v>
      </c>
      <c r="S3" s="40" t="s">
        <v>1998</v>
      </c>
      <c r="T3" s="40" t="s">
        <v>1998</v>
      </c>
      <c r="U3" s="40" t="s">
        <v>1998</v>
      </c>
      <c r="V3" s="40" t="s">
        <v>1998</v>
      </c>
      <c r="W3" s="40" t="s">
        <v>1998</v>
      </c>
      <c r="X3" s="40" t="s">
        <v>1998</v>
      </c>
      <c r="Y3" s="40" t="s">
        <v>1998</v>
      </c>
      <c r="Z3" s="40" t="s">
        <v>1998</v>
      </c>
      <c r="AA3" s="40" t="s">
        <v>1998</v>
      </c>
      <c r="AB3" s="40" t="s">
        <v>1998</v>
      </c>
      <c r="AC3" s="40" t="s">
        <v>1998</v>
      </c>
      <c r="AD3" s="40" t="s">
        <v>1998</v>
      </c>
      <c r="AE3" s="40" t="s">
        <v>1998</v>
      </c>
      <c r="AF3" s="40" t="s">
        <v>1998</v>
      </c>
      <c r="AG3" s="40" t="s">
        <v>1998</v>
      </c>
      <c r="AH3" s="40" t="s">
        <v>1998</v>
      </c>
      <c r="AI3" s="40" t="s">
        <v>1998</v>
      </c>
      <c r="AJ3" s="40" t="s">
        <v>1998</v>
      </c>
      <c r="AK3" s="40" t="s">
        <v>1998</v>
      </c>
      <c r="AL3" s="40" t="s">
        <v>1998</v>
      </c>
      <c r="AM3" s="40" t="s">
        <v>1998</v>
      </c>
      <c r="AN3" s="40" t="s">
        <v>1998</v>
      </c>
      <c r="AO3" s="40" t="s">
        <v>1998</v>
      </c>
      <c r="AP3" s="40" t="s">
        <v>1998</v>
      </c>
      <c r="AQ3" s="40" t="s">
        <v>1998</v>
      </c>
      <c r="AR3" s="40" t="s">
        <v>1998</v>
      </c>
      <c r="AS3" s="40" t="s">
        <v>1998</v>
      </c>
      <c r="AT3" s="40" t="s">
        <v>1998</v>
      </c>
      <c r="AU3" s="40" t="s">
        <v>1998</v>
      </c>
      <c r="AV3" s="40" t="s">
        <v>1998</v>
      </c>
      <c r="AW3" s="40" t="s">
        <v>1998</v>
      </c>
      <c r="AX3" s="40" t="s">
        <v>1998</v>
      </c>
      <c r="AY3" s="40" t="s">
        <v>1998</v>
      </c>
      <c r="AZ3" s="40" t="s">
        <v>1998</v>
      </c>
      <c r="BA3" s="40" t="s">
        <v>1998</v>
      </c>
      <c r="BB3" s="40" t="s">
        <v>1998</v>
      </c>
      <c r="BC3" s="40" t="s">
        <v>1998</v>
      </c>
      <c r="BD3" s="40" t="s">
        <v>1998</v>
      </c>
      <c r="BE3" s="40" t="s">
        <v>1998</v>
      </c>
      <c r="BF3" s="40" t="s">
        <v>1998</v>
      </c>
      <c r="BG3" s="40" t="s">
        <v>1998</v>
      </c>
      <c r="BH3" s="40" t="s">
        <v>1998</v>
      </c>
      <c r="BI3" s="40" t="s">
        <v>1998</v>
      </c>
      <c r="BJ3" s="40" t="s">
        <v>1998</v>
      </c>
      <c r="BK3" s="40" t="s">
        <v>1998</v>
      </c>
      <c r="BL3" s="40" t="s">
        <v>1998</v>
      </c>
      <c r="BM3" s="40" t="s">
        <v>1998</v>
      </c>
      <c r="BN3" s="40" t="s">
        <v>1998</v>
      </c>
      <c r="BO3" s="40" t="s">
        <v>1998</v>
      </c>
      <c r="BP3" s="40" t="s">
        <v>1998</v>
      </c>
      <c r="BQ3" s="40" t="s">
        <v>1998</v>
      </c>
      <c r="BR3" s="40" t="s">
        <v>1998</v>
      </c>
      <c r="BS3" s="40" t="s">
        <v>1998</v>
      </c>
      <c r="BT3" s="40" t="s">
        <v>1998</v>
      </c>
      <c r="BU3" s="40" t="s">
        <v>1998</v>
      </c>
      <c r="BV3" s="40" t="s">
        <v>1998</v>
      </c>
      <c r="BW3" s="40" t="s">
        <v>1998</v>
      </c>
      <c r="BX3" s="40" t="s">
        <v>1998</v>
      </c>
      <c r="BY3" s="40" t="s">
        <v>1998</v>
      </c>
      <c r="BZ3" s="40" t="s">
        <v>1998</v>
      </c>
    </row>
    <row r="4" spans="1:78" ht="15" customHeight="1" x14ac:dyDescent="0.2">
      <c r="A4" s="40" t="s">
        <v>1998</v>
      </c>
      <c r="B4" s="40" t="s">
        <v>1999</v>
      </c>
      <c r="C4" s="40" t="s">
        <v>1999</v>
      </c>
      <c r="D4" s="40" t="s">
        <v>1999</v>
      </c>
      <c r="E4" s="40" t="s">
        <v>1998</v>
      </c>
      <c r="F4" s="40" t="s">
        <v>1998</v>
      </c>
      <c r="G4" s="40" t="s">
        <v>1998</v>
      </c>
      <c r="H4" s="40" t="s">
        <v>1998</v>
      </c>
      <c r="I4" s="40" t="s">
        <v>1998</v>
      </c>
      <c r="J4" s="40" t="s">
        <v>1998</v>
      </c>
      <c r="K4" s="40" t="s">
        <v>1998</v>
      </c>
      <c r="L4" s="40" t="s">
        <v>1998</v>
      </c>
      <c r="M4" s="40" t="s">
        <v>1998</v>
      </c>
      <c r="N4" s="40" t="s">
        <v>1998</v>
      </c>
      <c r="O4" s="40" t="s">
        <v>1998</v>
      </c>
      <c r="P4" s="40" t="s">
        <v>1998</v>
      </c>
      <c r="Q4" s="40" t="s">
        <v>1998</v>
      </c>
      <c r="R4" s="40" t="s">
        <v>1998</v>
      </c>
      <c r="S4" s="40"/>
      <c r="T4" s="40"/>
      <c r="U4" s="40"/>
      <c r="V4" s="40"/>
      <c r="W4" s="40"/>
      <c r="X4" s="40"/>
      <c r="Y4" s="40"/>
      <c r="Z4" s="40"/>
      <c r="AA4" s="40"/>
      <c r="AB4" s="40"/>
      <c r="AC4" s="40"/>
      <c r="AD4" s="40"/>
      <c r="AE4" s="40"/>
      <c r="AF4" s="40"/>
      <c r="AG4" s="40"/>
      <c r="AH4" s="40"/>
      <c r="AI4" s="40"/>
      <c r="AJ4" s="40"/>
      <c r="AK4" s="40"/>
      <c r="AL4" s="40"/>
      <c r="AM4" s="40"/>
      <c r="AN4" s="40"/>
      <c r="AO4" s="40"/>
      <c r="AP4" s="40"/>
      <c r="AQ4" s="40"/>
      <c r="AR4" s="40"/>
      <c r="AS4" s="40"/>
      <c r="AT4" s="40"/>
      <c r="AU4" s="40"/>
      <c r="AV4" s="40"/>
      <c r="AW4" s="40"/>
      <c r="AX4" s="40"/>
      <c r="AY4" s="40"/>
      <c r="AZ4" s="40"/>
      <c r="BA4" s="40"/>
      <c r="BB4" s="40"/>
      <c r="BC4" s="40"/>
      <c r="BD4" s="40"/>
      <c r="BE4" s="40" t="s">
        <v>1998</v>
      </c>
      <c r="BF4" s="40" t="s">
        <v>1998</v>
      </c>
      <c r="BG4" s="40" t="s">
        <v>1998</v>
      </c>
      <c r="BH4" s="40" t="s">
        <v>1998</v>
      </c>
      <c r="BI4" s="40" t="s">
        <v>1998</v>
      </c>
      <c r="BJ4" s="40" t="s">
        <v>1998</v>
      </c>
      <c r="BK4" s="40" t="s">
        <v>1998</v>
      </c>
      <c r="BL4" s="40" t="s">
        <v>1998</v>
      </c>
      <c r="BM4" s="40" t="s">
        <v>1998</v>
      </c>
      <c r="BN4" s="40" t="s">
        <v>1998</v>
      </c>
      <c r="BO4" s="40" t="s">
        <v>1998</v>
      </c>
      <c r="BP4" s="40" t="s">
        <v>1998</v>
      </c>
      <c r="BQ4" s="40" t="s">
        <v>1998</v>
      </c>
      <c r="BR4" s="40" t="s">
        <v>1998</v>
      </c>
      <c r="BS4" s="40" t="s">
        <v>1998</v>
      </c>
      <c r="BT4" s="40" t="s">
        <v>1998</v>
      </c>
      <c r="BU4" s="40" t="s">
        <v>1998</v>
      </c>
      <c r="BV4" s="40" t="s">
        <v>1998</v>
      </c>
      <c r="BW4" s="40" t="s">
        <v>1998</v>
      </c>
    </row>
    <row r="5" spans="1:78" ht="15" customHeight="1" x14ac:dyDescent="0.2">
      <c r="A5" s="40" t="s">
        <v>1998</v>
      </c>
      <c r="B5" s="40" t="s">
        <v>1998</v>
      </c>
      <c r="C5" s="40" t="s">
        <v>1998</v>
      </c>
      <c r="D5" s="40" t="s">
        <v>1999</v>
      </c>
      <c r="E5" s="40" t="s">
        <v>1999</v>
      </c>
      <c r="F5" s="40" t="s">
        <v>1999</v>
      </c>
      <c r="G5" s="40" t="s">
        <v>1998</v>
      </c>
      <c r="H5" s="40" t="s">
        <v>1998</v>
      </c>
      <c r="I5" s="40" t="s">
        <v>1998</v>
      </c>
      <c r="J5" s="40" t="s">
        <v>1998</v>
      </c>
      <c r="K5" s="40" t="s">
        <v>1998</v>
      </c>
      <c r="L5" s="40" t="s">
        <v>1998</v>
      </c>
      <c r="M5" s="40" t="s">
        <v>1998</v>
      </c>
      <c r="N5" s="40" t="s">
        <v>1998</v>
      </c>
      <c r="O5" s="40" t="s">
        <v>1998</v>
      </c>
      <c r="P5" s="40" t="s">
        <v>1998</v>
      </c>
      <c r="Q5" s="40" t="s">
        <v>1998</v>
      </c>
      <c r="R5" s="40" t="s">
        <v>1998</v>
      </c>
      <c r="S5" s="40"/>
      <c r="T5" s="40"/>
      <c r="U5" s="40"/>
      <c r="V5" s="40"/>
      <c r="W5" s="40"/>
      <c r="X5" s="40"/>
      <c r="Y5" s="40"/>
      <c r="Z5" s="40"/>
      <c r="AA5" s="40"/>
      <c r="AB5" s="40"/>
      <c r="AC5" s="40"/>
      <c r="AD5" s="40"/>
      <c r="AE5" s="40"/>
      <c r="AF5" s="40"/>
      <c r="AG5" s="40"/>
      <c r="AH5" s="40"/>
      <c r="AI5" s="40"/>
      <c r="AJ5" s="40"/>
      <c r="AK5" s="40"/>
      <c r="AL5" s="40"/>
      <c r="AM5" s="40"/>
      <c r="AN5" s="40"/>
      <c r="AO5" s="40"/>
      <c r="AP5" s="40"/>
      <c r="AQ5" s="40"/>
      <c r="AR5" s="40"/>
      <c r="AS5" s="40"/>
      <c r="AT5" s="40"/>
      <c r="AU5" s="40"/>
      <c r="AV5" s="40"/>
      <c r="AW5" s="40"/>
      <c r="AX5" s="40"/>
      <c r="AY5" s="40"/>
      <c r="AZ5" s="40"/>
      <c r="BA5" s="40"/>
      <c r="BB5" s="40"/>
      <c r="BC5" s="40"/>
      <c r="BD5" s="40"/>
      <c r="BE5" s="40" t="s">
        <v>1998</v>
      </c>
      <c r="BF5" s="40" t="s">
        <v>1998</v>
      </c>
      <c r="BG5" s="40" t="s">
        <v>1998</v>
      </c>
      <c r="BH5" s="40" t="s">
        <v>1998</v>
      </c>
      <c r="BI5" s="40" t="s">
        <v>1998</v>
      </c>
      <c r="BJ5" s="40" t="s">
        <v>1998</v>
      </c>
      <c r="BK5" s="40" t="s">
        <v>1998</v>
      </c>
      <c r="BL5" s="40" t="s">
        <v>1998</v>
      </c>
      <c r="BM5" s="40" t="s">
        <v>1998</v>
      </c>
      <c r="BN5" s="40" t="s">
        <v>1998</v>
      </c>
      <c r="BO5" s="40" t="s">
        <v>1998</v>
      </c>
      <c r="BP5" s="40" t="s">
        <v>1998</v>
      </c>
      <c r="BQ5" s="40" t="s">
        <v>1998</v>
      </c>
      <c r="BR5" s="40" t="s">
        <v>1998</v>
      </c>
      <c r="BS5" s="40" t="s">
        <v>1998</v>
      </c>
      <c r="BT5" s="40" t="s">
        <v>1998</v>
      </c>
      <c r="BU5" s="40" t="s">
        <v>1998</v>
      </c>
      <c r="BV5" s="40" t="s">
        <v>1998</v>
      </c>
      <c r="BW5" s="40" t="s">
        <v>1998</v>
      </c>
    </row>
    <row r="6" spans="1:78" ht="15" customHeight="1" x14ac:dyDescent="0.2">
      <c r="A6" s="40" t="s">
        <v>1998</v>
      </c>
      <c r="B6" s="40" t="s">
        <v>1998</v>
      </c>
      <c r="C6" s="40" t="s">
        <v>1998</v>
      </c>
      <c r="D6" s="40" t="s">
        <v>1998</v>
      </c>
      <c r="E6" s="40" t="s">
        <v>1998</v>
      </c>
      <c r="F6" s="40" t="s">
        <v>1999</v>
      </c>
      <c r="G6" s="40" t="s">
        <v>1999</v>
      </c>
      <c r="H6" s="40" t="s">
        <v>1998</v>
      </c>
      <c r="I6" s="40" t="s">
        <v>1998</v>
      </c>
      <c r="J6" s="40" t="s">
        <v>1998</v>
      </c>
      <c r="K6" s="40" t="s">
        <v>1998</v>
      </c>
      <c r="L6" s="40" t="s">
        <v>1998</v>
      </c>
      <c r="M6" s="40" t="s">
        <v>1998</v>
      </c>
      <c r="N6" s="40" t="s">
        <v>1998</v>
      </c>
      <c r="O6" s="40" t="s">
        <v>1998</v>
      </c>
      <c r="P6" s="40" t="s">
        <v>1998</v>
      </c>
      <c r="Q6" s="40" t="s">
        <v>1998</v>
      </c>
      <c r="R6" s="40" t="s">
        <v>1998</v>
      </c>
      <c r="S6" s="40"/>
      <c r="T6" s="40"/>
      <c r="U6" s="40"/>
      <c r="V6" s="40"/>
      <c r="W6" s="40"/>
      <c r="X6" s="40"/>
      <c r="Y6" s="40" t="s">
        <v>1998</v>
      </c>
      <c r="Z6" s="40" t="s">
        <v>1998</v>
      </c>
      <c r="AA6" s="40" t="s">
        <v>1998</v>
      </c>
      <c r="AB6" s="40" t="s">
        <v>1998</v>
      </c>
      <c r="AC6" s="40"/>
      <c r="AD6" s="40"/>
      <c r="AE6" s="40"/>
      <c r="AF6" s="40"/>
      <c r="AG6" s="40" t="s">
        <v>1998</v>
      </c>
      <c r="AH6" s="40" t="s">
        <v>1998</v>
      </c>
      <c r="AI6" s="40"/>
      <c r="AJ6" s="40"/>
      <c r="AK6" s="40" t="s">
        <v>1998</v>
      </c>
      <c r="AL6" s="40" t="s">
        <v>1998</v>
      </c>
      <c r="AM6" s="40"/>
      <c r="AN6" s="40"/>
      <c r="AO6" s="40"/>
      <c r="AP6" s="40"/>
      <c r="AQ6" s="40"/>
      <c r="AR6" s="40"/>
      <c r="AS6" s="40"/>
      <c r="AT6" s="40"/>
      <c r="AU6" s="40"/>
      <c r="AV6" s="40"/>
      <c r="AW6" s="40"/>
      <c r="AX6" s="40"/>
      <c r="AY6" s="40"/>
      <c r="AZ6" s="40"/>
      <c r="BA6" s="40"/>
      <c r="BB6" s="40"/>
      <c r="BC6" s="40"/>
      <c r="BD6" s="40"/>
      <c r="BE6" s="40" t="s">
        <v>1998</v>
      </c>
      <c r="BF6" s="40" t="s">
        <v>1998</v>
      </c>
      <c r="BG6" s="40" t="s">
        <v>1998</v>
      </c>
      <c r="BH6" s="40" t="s">
        <v>1998</v>
      </c>
      <c r="BI6" s="40" t="s">
        <v>1998</v>
      </c>
      <c r="BJ6" s="40" t="s">
        <v>1998</v>
      </c>
      <c r="BK6" s="40" t="s">
        <v>1998</v>
      </c>
      <c r="BL6" s="40" t="s">
        <v>1998</v>
      </c>
      <c r="BM6" s="40" t="s">
        <v>1998</v>
      </c>
      <c r="BN6" s="40" t="s">
        <v>1998</v>
      </c>
      <c r="BO6" s="40" t="s">
        <v>1998</v>
      </c>
      <c r="BP6" s="40" t="s">
        <v>1998</v>
      </c>
      <c r="BQ6" s="40" t="s">
        <v>1998</v>
      </c>
      <c r="BR6" s="40" t="s">
        <v>1998</v>
      </c>
      <c r="BS6" s="40" t="s">
        <v>1998</v>
      </c>
      <c r="BT6" s="40" t="s">
        <v>1998</v>
      </c>
      <c r="BU6" s="40" t="s">
        <v>1998</v>
      </c>
      <c r="BV6" s="40" t="s">
        <v>1998</v>
      </c>
      <c r="BW6" s="40" t="s">
        <v>1998</v>
      </c>
    </row>
    <row r="7" spans="1:78" ht="15" customHeight="1" x14ac:dyDescent="0.2">
      <c r="A7" s="40" t="s">
        <v>1998</v>
      </c>
      <c r="B7" s="40" t="s">
        <v>1998</v>
      </c>
      <c r="C7" s="40" t="s">
        <v>1998</v>
      </c>
      <c r="D7" s="40" t="s">
        <v>1998</v>
      </c>
      <c r="E7" s="40" t="s">
        <v>1998</v>
      </c>
      <c r="F7" s="40" t="s">
        <v>1998</v>
      </c>
      <c r="G7" s="40" t="s">
        <v>1999</v>
      </c>
      <c r="H7" s="40" t="s">
        <v>1999</v>
      </c>
      <c r="I7" s="40" t="s">
        <v>1999</v>
      </c>
      <c r="J7" s="40" t="s">
        <v>1999</v>
      </c>
      <c r="K7" s="40" t="s">
        <v>1998</v>
      </c>
      <c r="L7" s="40" t="s">
        <v>1998</v>
      </c>
      <c r="M7" s="40" t="s">
        <v>1998</v>
      </c>
      <c r="N7" s="40" t="s">
        <v>1998</v>
      </c>
      <c r="O7" s="40" t="s">
        <v>1998</v>
      </c>
      <c r="P7" s="40" t="s">
        <v>1998</v>
      </c>
      <c r="Q7" s="40" t="s">
        <v>1998</v>
      </c>
      <c r="R7" s="40" t="s">
        <v>1998</v>
      </c>
      <c r="S7" s="40"/>
      <c r="T7" s="40"/>
      <c r="U7" s="40"/>
      <c r="V7" s="40"/>
      <c r="W7" s="40"/>
      <c r="X7" s="43"/>
      <c r="Y7" s="40" t="s">
        <v>1998</v>
      </c>
      <c r="Z7" s="40" t="s">
        <v>1998</v>
      </c>
      <c r="AA7" s="40" t="s">
        <v>1998</v>
      </c>
      <c r="AB7" s="40" t="s">
        <v>1998</v>
      </c>
      <c r="AC7" s="40"/>
      <c r="AD7" s="40"/>
      <c r="AE7" s="40"/>
      <c r="AF7" s="40"/>
      <c r="AG7" s="40" t="s">
        <v>1998</v>
      </c>
      <c r="AH7" s="40" t="s">
        <v>1998</v>
      </c>
      <c r="AI7" s="40"/>
      <c r="AJ7" s="40"/>
      <c r="AK7" s="40" t="s">
        <v>1998</v>
      </c>
      <c r="AL7" s="40" t="s">
        <v>1998</v>
      </c>
      <c r="AM7" s="40"/>
      <c r="AN7" s="40"/>
      <c r="AO7" s="40"/>
      <c r="AP7" s="40"/>
      <c r="AQ7" s="40"/>
      <c r="AR7" s="40"/>
      <c r="AS7" s="40"/>
      <c r="AT7" s="40"/>
      <c r="AU7" s="40"/>
      <c r="AV7" s="40"/>
      <c r="AW7" s="40"/>
      <c r="AX7" s="40"/>
      <c r="AY7" s="40"/>
      <c r="AZ7" s="40"/>
      <c r="BA7" s="40"/>
      <c r="BB7" s="40"/>
      <c r="BC7" s="40"/>
      <c r="BD7" s="40"/>
      <c r="BE7" s="40" t="s">
        <v>1998</v>
      </c>
      <c r="BF7" s="40" t="s">
        <v>1998</v>
      </c>
      <c r="BG7" s="40" t="s">
        <v>1998</v>
      </c>
      <c r="BH7" s="40" t="s">
        <v>1998</v>
      </c>
      <c r="BI7" s="40" t="s">
        <v>1998</v>
      </c>
      <c r="BJ7" s="40" t="s">
        <v>1998</v>
      </c>
      <c r="BK7" s="40" t="s">
        <v>1998</v>
      </c>
      <c r="BL7" s="40" t="s">
        <v>1998</v>
      </c>
      <c r="BM7" s="40" t="s">
        <v>1998</v>
      </c>
      <c r="BN7" s="40" t="s">
        <v>1998</v>
      </c>
      <c r="BO7" s="40" t="s">
        <v>1998</v>
      </c>
      <c r="BP7" s="40" t="s">
        <v>1998</v>
      </c>
      <c r="BQ7" s="40" t="s">
        <v>1998</v>
      </c>
      <c r="BR7" s="40" t="s">
        <v>1998</v>
      </c>
      <c r="BS7" s="40" t="s">
        <v>1998</v>
      </c>
      <c r="BT7" s="40" t="s">
        <v>1998</v>
      </c>
      <c r="BU7" s="40" t="s">
        <v>1998</v>
      </c>
      <c r="BV7" s="40" t="s">
        <v>1998</v>
      </c>
      <c r="BW7" s="40" t="s">
        <v>1998</v>
      </c>
    </row>
    <row r="8" spans="1:78" ht="15" customHeight="1" x14ac:dyDescent="0.2">
      <c r="A8" s="40" t="s">
        <v>1998</v>
      </c>
      <c r="B8" s="40" t="s">
        <v>1998</v>
      </c>
      <c r="C8" s="40" t="s">
        <v>1998</v>
      </c>
      <c r="D8" s="40" t="s">
        <v>1998</v>
      </c>
      <c r="E8" s="40" t="s">
        <v>1998</v>
      </c>
      <c r="F8" s="40" t="s">
        <v>1998</v>
      </c>
      <c r="G8" s="40" t="s">
        <v>1998</v>
      </c>
      <c r="H8" s="40" t="s">
        <v>1998</v>
      </c>
      <c r="I8" s="40" t="s">
        <v>1998</v>
      </c>
      <c r="J8" s="40" t="s">
        <v>1999</v>
      </c>
      <c r="K8" s="40" t="s">
        <v>1999</v>
      </c>
      <c r="L8" s="40" t="s">
        <v>1999</v>
      </c>
      <c r="M8" s="40" t="s">
        <v>1998</v>
      </c>
      <c r="N8" s="40" t="s">
        <v>1998</v>
      </c>
      <c r="O8" s="40" t="s">
        <v>1998</v>
      </c>
      <c r="P8" s="40" t="s">
        <v>1998</v>
      </c>
      <c r="Q8" s="40" t="s">
        <v>1998</v>
      </c>
      <c r="R8" s="40" t="s">
        <v>1998</v>
      </c>
      <c r="S8" s="40"/>
      <c r="T8" s="40"/>
      <c r="U8" s="40"/>
      <c r="V8" s="40"/>
      <c r="W8" s="40"/>
      <c r="X8" s="43"/>
      <c r="Y8" s="40" t="s">
        <v>1998</v>
      </c>
      <c r="Z8" s="40" t="s">
        <v>1998</v>
      </c>
      <c r="AA8" s="40" t="s">
        <v>1998</v>
      </c>
      <c r="AB8" s="40" t="s">
        <v>1998</v>
      </c>
      <c r="AC8" s="40"/>
      <c r="AD8" s="40"/>
      <c r="AE8" s="40"/>
      <c r="AF8" s="40"/>
      <c r="AG8" s="40" t="s">
        <v>1998</v>
      </c>
      <c r="AH8" s="40" t="s">
        <v>1998</v>
      </c>
      <c r="AI8" s="40"/>
      <c r="AJ8" s="40"/>
      <c r="AK8" s="40" t="s">
        <v>1998</v>
      </c>
      <c r="AL8" s="40" t="s">
        <v>1998</v>
      </c>
      <c r="AM8" s="40" t="s">
        <v>1998</v>
      </c>
      <c r="AN8" s="40" t="s">
        <v>1998</v>
      </c>
      <c r="AO8" s="40" t="s">
        <v>1998</v>
      </c>
      <c r="AP8" s="40" t="s">
        <v>1998</v>
      </c>
      <c r="AQ8" s="40" t="s">
        <v>1998</v>
      </c>
      <c r="AR8" s="40" t="s">
        <v>1998</v>
      </c>
      <c r="AS8" s="40" t="s">
        <v>1998</v>
      </c>
      <c r="AT8" s="40" t="s">
        <v>1998</v>
      </c>
      <c r="AU8" s="40" t="s">
        <v>1998</v>
      </c>
      <c r="AV8" s="40" t="s">
        <v>1998</v>
      </c>
      <c r="AW8" s="40" t="s">
        <v>1998</v>
      </c>
      <c r="AX8" s="40" t="s">
        <v>1998</v>
      </c>
      <c r="AY8" s="40" t="s">
        <v>1998</v>
      </c>
      <c r="AZ8" s="40" t="s">
        <v>1998</v>
      </c>
      <c r="BA8" s="40" t="s">
        <v>1998</v>
      </c>
      <c r="BB8" s="40" t="s">
        <v>1998</v>
      </c>
      <c r="BC8" s="40" t="s">
        <v>1998</v>
      </c>
      <c r="BD8" s="40" t="s">
        <v>1998</v>
      </c>
      <c r="BE8" s="40" t="s">
        <v>1998</v>
      </c>
      <c r="BF8" s="40" t="s">
        <v>1998</v>
      </c>
      <c r="BG8" s="40" t="s">
        <v>1998</v>
      </c>
      <c r="BH8" s="40" t="s">
        <v>1998</v>
      </c>
      <c r="BI8" s="40" t="s">
        <v>1998</v>
      </c>
      <c r="BJ8" s="40" t="s">
        <v>1998</v>
      </c>
      <c r="BK8" s="40" t="s">
        <v>1998</v>
      </c>
      <c r="BL8" s="40" t="s">
        <v>1998</v>
      </c>
      <c r="BM8" s="40" t="s">
        <v>1998</v>
      </c>
      <c r="BN8" s="40" t="s">
        <v>1998</v>
      </c>
      <c r="BO8" s="40" t="s">
        <v>1998</v>
      </c>
      <c r="BP8" s="40" t="s">
        <v>1998</v>
      </c>
      <c r="BQ8" s="40" t="s">
        <v>1998</v>
      </c>
      <c r="BR8" s="40" t="s">
        <v>1998</v>
      </c>
      <c r="BS8" s="40" t="s">
        <v>1998</v>
      </c>
      <c r="BT8" s="40" t="s">
        <v>1998</v>
      </c>
      <c r="BU8" s="40" t="s">
        <v>1998</v>
      </c>
      <c r="BV8" s="40" t="s">
        <v>1998</v>
      </c>
      <c r="BW8" s="40" t="s">
        <v>1998</v>
      </c>
    </row>
    <row r="9" spans="1:78" ht="15" customHeight="1" x14ac:dyDescent="0.2">
      <c r="A9" s="40" t="s">
        <v>1998</v>
      </c>
      <c r="B9" s="40" t="s">
        <v>1998</v>
      </c>
      <c r="C9" s="40" t="s">
        <v>1998</v>
      </c>
      <c r="D9" s="40" t="s">
        <v>1998</v>
      </c>
      <c r="E9" s="40" t="s">
        <v>1998</v>
      </c>
      <c r="F9" s="40" t="s">
        <v>1998</v>
      </c>
      <c r="G9" s="40" t="s">
        <v>1998</v>
      </c>
      <c r="H9" s="40" t="s">
        <v>1998</v>
      </c>
      <c r="I9" s="40" t="s">
        <v>1998</v>
      </c>
      <c r="J9" s="40" t="s">
        <v>1998</v>
      </c>
      <c r="K9" s="40" t="s">
        <v>1998</v>
      </c>
      <c r="L9" s="40" t="s">
        <v>1999</v>
      </c>
      <c r="M9" s="40" t="s">
        <v>1999</v>
      </c>
      <c r="N9" s="40" t="s">
        <v>1998</v>
      </c>
      <c r="O9" s="40" t="s">
        <v>1998</v>
      </c>
      <c r="P9" s="40" t="s">
        <v>1998</v>
      </c>
      <c r="Q9" s="40" t="s">
        <v>1998</v>
      </c>
      <c r="R9" s="40" t="s">
        <v>1998</v>
      </c>
      <c r="S9" s="40"/>
      <c r="T9" s="40"/>
      <c r="U9" s="40"/>
      <c r="V9" s="40"/>
      <c r="W9" s="40"/>
      <c r="X9" s="43"/>
      <c r="Y9" s="40" t="s">
        <v>1998</v>
      </c>
      <c r="Z9" s="40" t="s">
        <v>1998</v>
      </c>
      <c r="AA9" s="40" t="s">
        <v>1998</v>
      </c>
      <c r="AB9" s="40" t="s">
        <v>1998</v>
      </c>
      <c r="AC9" s="40"/>
      <c r="AD9" s="40"/>
      <c r="AE9" s="40"/>
      <c r="AF9" s="40"/>
      <c r="AG9" s="40" t="s">
        <v>1998</v>
      </c>
      <c r="AH9" s="40" t="s">
        <v>1998</v>
      </c>
      <c r="AI9" s="40"/>
      <c r="AJ9" s="40"/>
      <c r="AK9" s="40" t="s">
        <v>1998</v>
      </c>
      <c r="AL9" s="40" t="s">
        <v>1998</v>
      </c>
      <c r="AM9" s="40" t="s">
        <v>1998</v>
      </c>
      <c r="AN9" s="40" t="s">
        <v>1998</v>
      </c>
      <c r="AO9" s="40" t="s">
        <v>1998</v>
      </c>
      <c r="AP9" s="40" t="s">
        <v>1998</v>
      </c>
      <c r="AQ9" s="40" t="s">
        <v>1998</v>
      </c>
      <c r="AR9" s="40" t="s">
        <v>1998</v>
      </c>
      <c r="AS9" s="40" t="s">
        <v>1998</v>
      </c>
      <c r="AT9" s="40" t="s">
        <v>1998</v>
      </c>
      <c r="AU9" s="40" t="s">
        <v>1998</v>
      </c>
      <c r="AV9" s="40" t="s">
        <v>1998</v>
      </c>
      <c r="AW9" s="40" t="s">
        <v>1998</v>
      </c>
      <c r="AX9" s="40" t="s">
        <v>1998</v>
      </c>
      <c r="AY9" s="40" t="s">
        <v>1998</v>
      </c>
      <c r="AZ9" s="40" t="s">
        <v>1998</v>
      </c>
      <c r="BA9" s="40" t="s">
        <v>1998</v>
      </c>
      <c r="BB9" s="40" t="s">
        <v>1998</v>
      </c>
      <c r="BC9" s="40" t="s">
        <v>1998</v>
      </c>
      <c r="BD9" s="40" t="s">
        <v>1998</v>
      </c>
      <c r="BE9" s="40" t="s">
        <v>1998</v>
      </c>
      <c r="BF9" s="40" t="s">
        <v>1998</v>
      </c>
      <c r="BG9" s="40" t="s">
        <v>1998</v>
      </c>
      <c r="BH9" s="40" t="s">
        <v>1998</v>
      </c>
      <c r="BI9" s="40" t="s">
        <v>1998</v>
      </c>
      <c r="BJ9" s="40" t="s">
        <v>1998</v>
      </c>
      <c r="BK9" s="40" t="s">
        <v>1998</v>
      </c>
      <c r="BL9" s="40" t="s">
        <v>1998</v>
      </c>
      <c r="BM9" s="40" t="s">
        <v>1998</v>
      </c>
      <c r="BN9" s="40" t="s">
        <v>1998</v>
      </c>
      <c r="BO9" s="40" t="s">
        <v>1998</v>
      </c>
      <c r="BP9" s="40" t="s">
        <v>1998</v>
      </c>
      <c r="BQ9" s="40" t="s">
        <v>1998</v>
      </c>
      <c r="BR9" s="40" t="s">
        <v>1998</v>
      </c>
      <c r="BS9" s="40" t="s">
        <v>1998</v>
      </c>
      <c r="BT9" s="40" t="s">
        <v>1998</v>
      </c>
      <c r="BU9" s="40" t="s">
        <v>1998</v>
      </c>
      <c r="BV9" s="40" t="s">
        <v>1998</v>
      </c>
      <c r="BW9" s="40" t="s">
        <v>1998</v>
      </c>
    </row>
    <row r="10" spans="1:78" ht="15" customHeight="1" x14ac:dyDescent="0.2">
      <c r="A10" s="40" t="s">
        <v>1998</v>
      </c>
      <c r="B10" s="40" t="s">
        <v>1998</v>
      </c>
      <c r="C10" s="40" t="s">
        <v>1998</v>
      </c>
      <c r="D10" s="40" t="s">
        <v>1998</v>
      </c>
      <c r="E10" s="40" t="s">
        <v>1998</v>
      </c>
      <c r="F10" s="40" t="s">
        <v>1998</v>
      </c>
      <c r="G10" s="40" t="s">
        <v>1998</v>
      </c>
      <c r="H10" s="40" t="s">
        <v>1998</v>
      </c>
      <c r="I10" s="40" t="s">
        <v>1998</v>
      </c>
      <c r="J10" s="40" t="s">
        <v>1998</v>
      </c>
      <c r="K10" s="40" t="s">
        <v>1998</v>
      </c>
      <c r="L10" s="40" t="s">
        <v>1998</v>
      </c>
      <c r="M10" s="40" t="s">
        <v>1999</v>
      </c>
      <c r="N10" s="40" t="s">
        <v>1999</v>
      </c>
      <c r="O10" s="40" t="s">
        <v>1998</v>
      </c>
      <c r="P10" s="40" t="s">
        <v>1998</v>
      </c>
      <c r="Q10" s="40" t="s">
        <v>1998</v>
      </c>
      <c r="R10" s="40" t="s">
        <v>1998</v>
      </c>
      <c r="S10" s="40" t="s">
        <v>1998</v>
      </c>
      <c r="T10" s="40" t="s">
        <v>1998</v>
      </c>
      <c r="U10" s="40" t="s">
        <v>1998</v>
      </c>
      <c r="V10" s="40" t="s">
        <v>1998</v>
      </c>
      <c r="W10" s="40" t="s">
        <v>1998</v>
      </c>
      <c r="X10" s="40" t="s">
        <v>1998</v>
      </c>
      <c r="Y10" s="40" t="s">
        <v>1998</v>
      </c>
      <c r="Z10" s="40" t="s">
        <v>1998</v>
      </c>
      <c r="AA10" s="40" t="s">
        <v>1998</v>
      </c>
      <c r="AB10" s="40" t="s">
        <v>1998</v>
      </c>
      <c r="AC10" s="40" t="s">
        <v>1998</v>
      </c>
      <c r="AD10" s="40" t="s">
        <v>1998</v>
      </c>
      <c r="AE10" s="40" t="s">
        <v>1998</v>
      </c>
      <c r="AF10" s="40" t="s">
        <v>1998</v>
      </c>
      <c r="AG10" s="40" t="s">
        <v>1998</v>
      </c>
      <c r="AH10" s="40" t="s">
        <v>1998</v>
      </c>
      <c r="AI10" s="40"/>
      <c r="AJ10" s="40"/>
      <c r="AK10" s="40" t="s">
        <v>1998</v>
      </c>
      <c r="AL10" s="40" t="s">
        <v>1998</v>
      </c>
      <c r="AM10" s="40" t="s">
        <v>1998</v>
      </c>
      <c r="AN10" s="40" t="s">
        <v>1998</v>
      </c>
      <c r="AO10" s="40" t="s">
        <v>1998</v>
      </c>
      <c r="AP10" s="40" t="s">
        <v>1998</v>
      </c>
      <c r="AQ10" s="40" t="s">
        <v>1998</v>
      </c>
      <c r="AR10" s="40" t="s">
        <v>1998</v>
      </c>
      <c r="AS10" s="40" t="s">
        <v>1998</v>
      </c>
      <c r="AT10" s="40" t="s">
        <v>1998</v>
      </c>
      <c r="AU10" s="40" t="s">
        <v>1998</v>
      </c>
      <c r="AV10" s="40" t="s">
        <v>1998</v>
      </c>
      <c r="AW10" s="40" t="s">
        <v>1998</v>
      </c>
      <c r="AX10" s="40" t="s">
        <v>1998</v>
      </c>
      <c r="AY10" s="40" t="s">
        <v>1998</v>
      </c>
      <c r="AZ10" s="40" t="s">
        <v>1998</v>
      </c>
      <c r="BA10" s="40" t="s">
        <v>1998</v>
      </c>
      <c r="BB10" s="40" t="s">
        <v>1998</v>
      </c>
      <c r="BC10" s="40" t="s">
        <v>1998</v>
      </c>
      <c r="BD10" s="40" t="s">
        <v>1998</v>
      </c>
      <c r="BE10" s="40" t="s">
        <v>1998</v>
      </c>
      <c r="BF10" s="40" t="s">
        <v>1998</v>
      </c>
      <c r="BG10" s="40" t="s">
        <v>1998</v>
      </c>
      <c r="BH10" s="40" t="s">
        <v>1998</v>
      </c>
      <c r="BI10" s="40" t="s">
        <v>1998</v>
      </c>
      <c r="BJ10" s="40" t="s">
        <v>1998</v>
      </c>
      <c r="BK10" s="40" t="s">
        <v>1998</v>
      </c>
      <c r="BL10" s="40" t="s">
        <v>1998</v>
      </c>
      <c r="BM10" s="40" t="s">
        <v>1998</v>
      </c>
      <c r="BN10" s="40" t="s">
        <v>1998</v>
      </c>
      <c r="BO10" s="40" t="s">
        <v>1998</v>
      </c>
      <c r="BP10" s="40" t="s">
        <v>1998</v>
      </c>
      <c r="BQ10" s="40" t="s">
        <v>1998</v>
      </c>
      <c r="BR10" s="40" t="s">
        <v>1998</v>
      </c>
      <c r="BS10" s="40" t="s">
        <v>1998</v>
      </c>
      <c r="BT10" s="40" t="s">
        <v>1998</v>
      </c>
      <c r="BU10" s="40" t="s">
        <v>1998</v>
      </c>
      <c r="BV10" s="40" t="s">
        <v>1998</v>
      </c>
      <c r="BW10" s="40" t="s">
        <v>1998</v>
      </c>
    </row>
    <row r="11" spans="1:78" ht="15" customHeight="1" x14ac:dyDescent="0.2">
      <c r="A11" s="40" t="s">
        <v>1998</v>
      </c>
      <c r="B11" s="40" t="s">
        <v>1998</v>
      </c>
      <c r="C11" s="40" t="s">
        <v>1998</v>
      </c>
      <c r="D11" s="40" t="s">
        <v>1998</v>
      </c>
      <c r="E11" s="40" t="s">
        <v>1998</v>
      </c>
      <c r="F11" s="40" t="s">
        <v>1998</v>
      </c>
      <c r="G11" s="40" t="s">
        <v>1998</v>
      </c>
      <c r="H11" s="40" t="s">
        <v>1998</v>
      </c>
      <c r="I11" s="40" t="s">
        <v>1998</v>
      </c>
      <c r="J11" s="40" t="s">
        <v>1998</v>
      </c>
      <c r="K11" s="40" t="s">
        <v>1998</v>
      </c>
      <c r="L11" s="40" t="s">
        <v>1998</v>
      </c>
      <c r="M11" s="40" t="s">
        <v>1998</v>
      </c>
      <c r="N11" s="40" t="s">
        <v>1999</v>
      </c>
      <c r="O11" s="40" t="s">
        <v>1998</v>
      </c>
      <c r="P11" s="40" t="s">
        <v>1998</v>
      </c>
      <c r="Q11" s="40" t="s">
        <v>1998</v>
      </c>
      <c r="R11" s="40" t="s">
        <v>1998</v>
      </c>
      <c r="S11" s="40" t="s">
        <v>1998</v>
      </c>
      <c r="T11" s="40" t="s">
        <v>1998</v>
      </c>
      <c r="U11" s="40" t="s">
        <v>1998</v>
      </c>
      <c r="V11" s="40" t="s">
        <v>1998</v>
      </c>
      <c r="W11" s="40" t="s">
        <v>1998</v>
      </c>
      <c r="X11" s="40" t="s">
        <v>1998</v>
      </c>
      <c r="Y11" s="40" t="s">
        <v>1998</v>
      </c>
      <c r="Z11" s="40" t="s">
        <v>1998</v>
      </c>
      <c r="AA11" s="40" t="s">
        <v>1998</v>
      </c>
      <c r="AB11" s="40" t="s">
        <v>1998</v>
      </c>
      <c r="AC11" s="40" t="s">
        <v>1998</v>
      </c>
      <c r="AD11" s="40" t="s">
        <v>1998</v>
      </c>
      <c r="AE11" s="40" t="s">
        <v>1998</v>
      </c>
      <c r="AF11" s="40" t="s">
        <v>1998</v>
      </c>
      <c r="AG11" s="40" t="s">
        <v>1998</v>
      </c>
      <c r="AH11" s="40" t="s">
        <v>1998</v>
      </c>
      <c r="AI11" s="40"/>
      <c r="AJ11" s="40"/>
      <c r="AK11" s="40" t="s">
        <v>1998</v>
      </c>
      <c r="AL11" s="40" t="s">
        <v>1998</v>
      </c>
      <c r="AM11" s="40" t="s">
        <v>1998</v>
      </c>
      <c r="AN11" s="40" t="s">
        <v>1998</v>
      </c>
      <c r="AO11" s="40" t="s">
        <v>1998</v>
      </c>
      <c r="AP11" s="40" t="s">
        <v>1998</v>
      </c>
      <c r="AQ11" s="40" t="s">
        <v>1998</v>
      </c>
      <c r="AR11" s="40" t="s">
        <v>1998</v>
      </c>
      <c r="AS11" s="40" t="s">
        <v>1998</v>
      </c>
      <c r="AT11" s="40" t="s">
        <v>1998</v>
      </c>
      <c r="AU11" s="40" t="s">
        <v>1998</v>
      </c>
      <c r="AV11" s="40" t="s">
        <v>1998</v>
      </c>
      <c r="AW11" s="40" t="s">
        <v>1998</v>
      </c>
      <c r="AX11" s="40" t="s">
        <v>1998</v>
      </c>
      <c r="AY11" s="40" t="s">
        <v>1998</v>
      </c>
      <c r="AZ11" s="40" t="s">
        <v>1998</v>
      </c>
      <c r="BA11" s="40" t="s">
        <v>1998</v>
      </c>
      <c r="BB11" s="40" t="s">
        <v>1998</v>
      </c>
      <c r="BC11" s="40" t="s">
        <v>1998</v>
      </c>
      <c r="BD11" s="40" t="s">
        <v>1998</v>
      </c>
      <c r="BE11" s="40" t="s">
        <v>1998</v>
      </c>
      <c r="BF11" s="40" t="s">
        <v>1998</v>
      </c>
      <c r="BG11" s="40" t="s">
        <v>1998</v>
      </c>
      <c r="BH11" s="40" t="s">
        <v>1998</v>
      </c>
      <c r="BI11" s="40" t="s">
        <v>1998</v>
      </c>
      <c r="BJ11" s="40" t="s">
        <v>1998</v>
      </c>
      <c r="BK11" s="40" t="s">
        <v>1998</v>
      </c>
      <c r="BL11" s="40" t="s">
        <v>1998</v>
      </c>
      <c r="BM11" s="40" t="s">
        <v>1998</v>
      </c>
      <c r="BN11" s="40" t="s">
        <v>1998</v>
      </c>
      <c r="BO11" s="40" t="s">
        <v>1998</v>
      </c>
      <c r="BP11" s="40" t="s">
        <v>1998</v>
      </c>
      <c r="BQ11" s="40" t="s">
        <v>1998</v>
      </c>
      <c r="BR11" s="40" t="s">
        <v>1998</v>
      </c>
      <c r="BS11" s="40" t="s">
        <v>1998</v>
      </c>
      <c r="BT11" s="40" t="s">
        <v>1998</v>
      </c>
      <c r="BU11" s="40" t="s">
        <v>1998</v>
      </c>
      <c r="BV11" s="40" t="s">
        <v>1998</v>
      </c>
      <c r="BW11" s="40" t="s">
        <v>1998</v>
      </c>
    </row>
    <row r="12" spans="1:78" ht="15" customHeight="1" x14ac:dyDescent="0.2">
      <c r="A12" s="40" t="s">
        <v>1998</v>
      </c>
      <c r="B12" s="40" t="s">
        <v>1998</v>
      </c>
      <c r="C12" s="40" t="s">
        <v>1998</v>
      </c>
      <c r="D12" s="40" t="s">
        <v>1998</v>
      </c>
      <c r="E12" s="40" t="s">
        <v>1998</v>
      </c>
      <c r="F12" s="40" t="s">
        <v>1998</v>
      </c>
      <c r="G12" s="40" t="s">
        <v>1998</v>
      </c>
      <c r="H12" s="40" t="s">
        <v>1998</v>
      </c>
      <c r="I12" s="40" t="s">
        <v>1998</v>
      </c>
      <c r="J12" s="40" t="s">
        <v>1998</v>
      </c>
      <c r="K12" s="40" t="s">
        <v>1998</v>
      </c>
      <c r="L12" s="40" t="s">
        <v>1998</v>
      </c>
      <c r="M12" s="40" t="s">
        <v>1998</v>
      </c>
      <c r="N12" s="40" t="s">
        <v>1999</v>
      </c>
      <c r="O12" s="40" t="s">
        <v>1999</v>
      </c>
      <c r="P12" s="40" t="s">
        <v>1999</v>
      </c>
      <c r="Q12" s="40"/>
      <c r="R12" s="40"/>
      <c r="S12" s="40" t="s">
        <v>1998</v>
      </c>
      <c r="T12" s="40" t="s">
        <v>1998</v>
      </c>
      <c r="U12" s="40" t="s">
        <v>1998</v>
      </c>
      <c r="V12" s="40" t="s">
        <v>1998</v>
      </c>
      <c r="W12" s="40" t="s">
        <v>1998</v>
      </c>
      <c r="X12" s="40" t="s">
        <v>1998</v>
      </c>
      <c r="Y12" s="40"/>
      <c r="Z12" s="40"/>
      <c r="AA12" s="40"/>
      <c r="AB12" s="40"/>
      <c r="AC12" s="40"/>
      <c r="AD12" s="40"/>
      <c r="AE12" s="40" t="s">
        <v>1998</v>
      </c>
      <c r="AF12" s="40" t="s">
        <v>1998</v>
      </c>
      <c r="AG12" s="40" t="s">
        <v>1998</v>
      </c>
      <c r="AH12" s="40" t="s">
        <v>1998</v>
      </c>
      <c r="AI12" s="40"/>
      <c r="AJ12" s="40"/>
      <c r="AK12" s="40"/>
      <c r="AL12" s="40"/>
      <c r="AM12" s="40"/>
      <c r="AN12" s="40"/>
      <c r="AO12" s="40"/>
      <c r="AP12" s="40"/>
      <c r="AQ12" s="40"/>
      <c r="AR12" s="40"/>
      <c r="AS12" s="40"/>
      <c r="AT12" s="40"/>
      <c r="AU12" s="40"/>
      <c r="AV12" s="40"/>
      <c r="AW12" s="40"/>
      <c r="AX12" s="40"/>
      <c r="AY12" s="40"/>
      <c r="AZ12" s="40"/>
      <c r="BA12" s="40"/>
      <c r="BB12" s="40"/>
      <c r="BC12" s="40"/>
      <c r="BD12" s="40"/>
      <c r="BE12" s="40"/>
      <c r="BF12" s="40"/>
      <c r="BG12" s="40"/>
      <c r="BH12" s="40"/>
      <c r="BI12" s="40" t="s">
        <v>1998</v>
      </c>
      <c r="BJ12" s="40" t="s">
        <v>1998</v>
      </c>
      <c r="BK12" s="40" t="s">
        <v>1998</v>
      </c>
      <c r="BL12" s="40" t="s">
        <v>1998</v>
      </c>
      <c r="BM12" s="40" t="s">
        <v>1998</v>
      </c>
      <c r="BN12" s="40" t="s">
        <v>1998</v>
      </c>
      <c r="BO12" s="40" t="s">
        <v>1998</v>
      </c>
      <c r="BP12" s="40" t="s">
        <v>1998</v>
      </c>
      <c r="BQ12" s="40" t="s">
        <v>1998</v>
      </c>
      <c r="BR12" s="40" t="s">
        <v>1998</v>
      </c>
      <c r="BS12" s="40" t="s">
        <v>1998</v>
      </c>
      <c r="BT12" s="40" t="s">
        <v>1998</v>
      </c>
      <c r="BU12" s="40" t="s">
        <v>1998</v>
      </c>
      <c r="BV12" s="40" t="s">
        <v>1998</v>
      </c>
      <c r="BW12" s="40" t="s">
        <v>1998</v>
      </c>
    </row>
    <row r="13" spans="1:78" ht="15" customHeight="1" x14ac:dyDescent="0.2">
      <c r="A13" s="40" t="s">
        <v>1998</v>
      </c>
      <c r="B13" s="40" t="s">
        <v>1998</v>
      </c>
      <c r="C13" s="40" t="s">
        <v>1998</v>
      </c>
      <c r="D13" s="40" t="s">
        <v>1998</v>
      </c>
      <c r="E13" s="40" t="s">
        <v>1998</v>
      </c>
      <c r="F13" s="40" t="s">
        <v>1998</v>
      </c>
      <c r="G13" s="40" t="s">
        <v>1998</v>
      </c>
      <c r="H13" s="40" t="s">
        <v>1998</v>
      </c>
      <c r="I13" s="40" t="s">
        <v>1998</v>
      </c>
      <c r="J13" s="40" t="s">
        <v>1998</v>
      </c>
      <c r="K13" s="40" t="s">
        <v>1998</v>
      </c>
      <c r="L13" s="40" t="s">
        <v>1998</v>
      </c>
      <c r="M13" s="40" t="s">
        <v>1998</v>
      </c>
      <c r="N13" s="40" t="s">
        <v>1998</v>
      </c>
      <c r="O13" s="40" t="s">
        <v>1998</v>
      </c>
      <c r="P13" s="40" t="s">
        <v>1999</v>
      </c>
      <c r="Q13" s="40" t="s">
        <v>1999</v>
      </c>
      <c r="R13" s="40"/>
      <c r="S13" s="40"/>
      <c r="T13" s="40" t="s">
        <v>1998</v>
      </c>
      <c r="U13" s="40" t="s">
        <v>1998</v>
      </c>
      <c r="V13" s="40" t="s">
        <v>1998</v>
      </c>
      <c r="W13" s="40" t="s">
        <v>1998</v>
      </c>
      <c r="X13" s="40" t="s">
        <v>1998</v>
      </c>
      <c r="Y13" s="40"/>
      <c r="Z13" s="40"/>
      <c r="AA13" s="40"/>
      <c r="AB13" s="40"/>
      <c r="AC13" s="40"/>
      <c r="AD13" s="40"/>
      <c r="AE13" s="40" t="s">
        <v>1998</v>
      </c>
      <c r="AF13" s="40" t="s">
        <v>1998</v>
      </c>
      <c r="AG13" s="40" t="s">
        <v>1998</v>
      </c>
      <c r="AH13" s="40" t="s">
        <v>1998</v>
      </c>
      <c r="AI13" s="40"/>
      <c r="AJ13" s="40"/>
      <c r="AK13" s="40"/>
      <c r="AL13" s="40"/>
      <c r="AM13" s="40"/>
      <c r="AN13" s="40"/>
      <c r="AO13" s="40"/>
      <c r="AP13" s="40"/>
      <c r="AQ13" s="40"/>
      <c r="AR13" s="40"/>
      <c r="AS13" s="40"/>
      <c r="AT13" s="40"/>
      <c r="AU13" s="40"/>
      <c r="AV13" s="40"/>
      <c r="AW13" s="40"/>
      <c r="AX13" s="40"/>
      <c r="AY13" s="40"/>
      <c r="AZ13" s="40"/>
      <c r="BA13" s="40"/>
      <c r="BB13" s="40"/>
      <c r="BC13" s="40"/>
      <c r="BD13" s="40"/>
      <c r="BE13" s="40"/>
      <c r="BF13" s="40"/>
      <c r="BG13" s="40"/>
      <c r="BH13" s="40"/>
      <c r="BI13" s="40" t="s">
        <v>1998</v>
      </c>
      <c r="BJ13" s="40" t="s">
        <v>1998</v>
      </c>
      <c r="BK13" s="40" t="s">
        <v>1998</v>
      </c>
      <c r="BL13" s="40" t="s">
        <v>1998</v>
      </c>
      <c r="BM13" s="40" t="s">
        <v>1998</v>
      </c>
      <c r="BN13" s="40" t="s">
        <v>1998</v>
      </c>
      <c r="BO13" s="40" t="s">
        <v>1998</v>
      </c>
      <c r="BP13" s="40" t="s">
        <v>1998</v>
      </c>
      <c r="BQ13" s="40" t="s">
        <v>1998</v>
      </c>
      <c r="BR13" s="40" t="s">
        <v>1998</v>
      </c>
      <c r="BS13" s="40" t="s">
        <v>1998</v>
      </c>
      <c r="BT13" s="40" t="s">
        <v>1998</v>
      </c>
      <c r="BU13" s="40" t="s">
        <v>1998</v>
      </c>
      <c r="BV13" s="40" t="s">
        <v>1998</v>
      </c>
      <c r="BW13" s="40" t="s">
        <v>1998</v>
      </c>
    </row>
    <row r="14" spans="1:78" ht="15" customHeight="1" x14ac:dyDescent="0.2">
      <c r="A14" s="40" t="s">
        <v>1998</v>
      </c>
      <c r="B14" s="40" t="s">
        <v>1998</v>
      </c>
      <c r="C14" s="40" t="s">
        <v>1998</v>
      </c>
      <c r="D14" s="40" t="s">
        <v>1998</v>
      </c>
      <c r="E14" s="40" t="s">
        <v>1998</v>
      </c>
      <c r="F14" s="40" t="s">
        <v>1998</v>
      </c>
      <c r="G14" s="40" t="s">
        <v>1998</v>
      </c>
      <c r="H14" s="40" t="s">
        <v>1998</v>
      </c>
      <c r="I14" s="40" t="s">
        <v>1998</v>
      </c>
      <c r="J14" s="40" t="s">
        <v>1998</v>
      </c>
      <c r="K14" s="40" t="s">
        <v>1998</v>
      </c>
      <c r="L14" s="40" t="s">
        <v>1998</v>
      </c>
      <c r="M14" s="40" t="s">
        <v>1998</v>
      </c>
      <c r="N14" s="40" t="s">
        <v>1998</v>
      </c>
      <c r="O14" s="40" t="s">
        <v>1998</v>
      </c>
      <c r="P14" s="40"/>
      <c r="Q14" s="40" t="s">
        <v>1999</v>
      </c>
      <c r="R14" s="40"/>
      <c r="S14" s="40"/>
      <c r="T14" s="40"/>
      <c r="U14" s="40"/>
      <c r="V14" s="40"/>
      <c r="W14" s="40"/>
      <c r="X14" s="40"/>
      <c r="Y14" s="40"/>
      <c r="Z14" s="40"/>
      <c r="AA14" s="40"/>
      <c r="AB14" s="40"/>
      <c r="AC14" s="40"/>
      <c r="AD14" s="40"/>
      <c r="AE14" s="40"/>
      <c r="AF14" s="40"/>
      <c r="AG14" s="40"/>
      <c r="AH14" s="40"/>
      <c r="AI14" s="40"/>
      <c r="AJ14" s="40"/>
      <c r="AK14" s="40" t="s">
        <v>1998</v>
      </c>
      <c r="AL14" s="40" t="s">
        <v>1998</v>
      </c>
      <c r="AM14" s="40" t="s">
        <v>1998</v>
      </c>
      <c r="AN14" s="40" t="s">
        <v>1998</v>
      </c>
      <c r="AO14" s="40" t="s">
        <v>1998</v>
      </c>
      <c r="AP14" s="40" t="s">
        <v>1998</v>
      </c>
      <c r="AQ14" s="40"/>
      <c r="AR14" s="40"/>
      <c r="AS14" s="40" t="s">
        <v>1998</v>
      </c>
      <c r="AT14" s="40" t="s">
        <v>1998</v>
      </c>
      <c r="AU14" s="40" t="s">
        <v>1998</v>
      </c>
      <c r="AV14" s="40" t="s">
        <v>1998</v>
      </c>
      <c r="AW14" s="40" t="s">
        <v>1998</v>
      </c>
      <c r="AX14" s="40" t="s">
        <v>1998</v>
      </c>
      <c r="AY14" s="40"/>
      <c r="AZ14" s="40"/>
      <c r="BA14" s="40" t="s">
        <v>1998</v>
      </c>
      <c r="BB14" s="40" t="s">
        <v>1998</v>
      </c>
      <c r="BC14" s="40" t="s">
        <v>1998</v>
      </c>
      <c r="BD14" s="40" t="s">
        <v>1998</v>
      </c>
      <c r="BE14" s="40" t="s">
        <v>1998</v>
      </c>
      <c r="BF14" s="40" t="s">
        <v>1998</v>
      </c>
      <c r="BG14" s="40"/>
      <c r="BH14" s="40"/>
      <c r="BI14" s="40" t="s">
        <v>1998</v>
      </c>
      <c r="BJ14" s="40" t="s">
        <v>1998</v>
      </c>
      <c r="BK14" s="40" t="s">
        <v>1998</v>
      </c>
      <c r="BL14" s="40" t="s">
        <v>1998</v>
      </c>
      <c r="BM14" s="40" t="s">
        <v>1998</v>
      </c>
      <c r="BN14" s="40" t="s">
        <v>1998</v>
      </c>
      <c r="BO14" s="40" t="s">
        <v>1998</v>
      </c>
      <c r="BP14" s="40" t="s">
        <v>1998</v>
      </c>
      <c r="BQ14" s="40" t="s">
        <v>1998</v>
      </c>
      <c r="BR14" s="40" t="s">
        <v>1998</v>
      </c>
      <c r="BS14" s="40" t="s">
        <v>1998</v>
      </c>
      <c r="BT14" s="40" t="s">
        <v>1998</v>
      </c>
      <c r="BU14" s="40" t="s">
        <v>1998</v>
      </c>
      <c r="BV14" s="40" t="s">
        <v>1998</v>
      </c>
      <c r="BW14" s="40" t="s">
        <v>1998</v>
      </c>
    </row>
    <row r="15" spans="1:78" ht="15" customHeight="1" x14ac:dyDescent="0.2">
      <c r="A15" s="40" t="s">
        <v>1998</v>
      </c>
      <c r="B15" s="40" t="s">
        <v>1998</v>
      </c>
      <c r="C15" s="40" t="s">
        <v>1998</v>
      </c>
      <c r="D15" s="40" t="s">
        <v>1998</v>
      </c>
      <c r="E15" s="40" t="s">
        <v>1998</v>
      </c>
      <c r="F15" s="40" t="s">
        <v>1998</v>
      </c>
      <c r="G15" s="40" t="s">
        <v>1998</v>
      </c>
      <c r="H15" s="40" t="s">
        <v>1998</v>
      </c>
      <c r="I15" s="40" t="s">
        <v>1998</v>
      </c>
      <c r="J15" s="40" t="s">
        <v>1998</v>
      </c>
      <c r="K15" s="40" t="s">
        <v>1998</v>
      </c>
      <c r="L15" s="40" t="s">
        <v>1998</v>
      </c>
      <c r="M15" s="40" t="s">
        <v>1998</v>
      </c>
      <c r="N15" s="40" t="s">
        <v>1998</v>
      </c>
      <c r="O15" s="40" t="s">
        <v>1998</v>
      </c>
      <c r="P15" s="40"/>
      <c r="Q15" s="40" t="s">
        <v>1999</v>
      </c>
      <c r="R15" s="40"/>
      <c r="S15" s="40"/>
      <c r="T15" s="40"/>
      <c r="U15" s="40"/>
      <c r="V15" s="40"/>
      <c r="W15" s="40"/>
      <c r="X15" s="40"/>
      <c r="Y15" s="40"/>
      <c r="Z15" s="40"/>
      <c r="AA15" s="40"/>
      <c r="AB15" s="40"/>
      <c r="AC15" s="40"/>
      <c r="AD15" s="40"/>
      <c r="AE15" s="40"/>
      <c r="AF15" s="40"/>
      <c r="AG15" s="40"/>
      <c r="AH15" s="40"/>
      <c r="AI15" s="40"/>
      <c r="AJ15" s="40"/>
      <c r="AK15" s="40" t="s">
        <v>1998</v>
      </c>
      <c r="AL15" s="40" t="s">
        <v>1998</v>
      </c>
      <c r="AM15" s="40" t="s">
        <v>1998</v>
      </c>
      <c r="AN15" s="40" t="s">
        <v>1998</v>
      </c>
      <c r="AO15" s="40" t="s">
        <v>1998</v>
      </c>
      <c r="AP15" s="40" t="s">
        <v>1998</v>
      </c>
      <c r="AQ15" s="40"/>
      <c r="AR15" s="40"/>
      <c r="AS15" s="40" t="s">
        <v>1998</v>
      </c>
      <c r="AT15" s="40" t="s">
        <v>1998</v>
      </c>
      <c r="AU15" s="40" t="s">
        <v>1998</v>
      </c>
      <c r="AV15" s="40" t="s">
        <v>1998</v>
      </c>
      <c r="AW15" s="40" t="s">
        <v>1998</v>
      </c>
      <c r="AX15" s="40" t="s">
        <v>1998</v>
      </c>
      <c r="AY15" s="40"/>
      <c r="AZ15" s="40"/>
      <c r="BA15" s="40" t="s">
        <v>1998</v>
      </c>
      <c r="BB15" s="40" t="s">
        <v>1998</v>
      </c>
      <c r="BC15" s="40" t="s">
        <v>1998</v>
      </c>
      <c r="BD15" s="40" t="s">
        <v>1998</v>
      </c>
      <c r="BE15" s="40" t="s">
        <v>1998</v>
      </c>
      <c r="BF15" s="40" t="s">
        <v>1998</v>
      </c>
      <c r="BG15" s="40"/>
      <c r="BH15" s="40"/>
      <c r="BI15" s="40" t="s">
        <v>1998</v>
      </c>
      <c r="BJ15" s="40" t="s">
        <v>1998</v>
      </c>
      <c r="BK15" s="40" t="s">
        <v>1998</v>
      </c>
      <c r="BL15" s="40" t="s">
        <v>1998</v>
      </c>
      <c r="BM15" s="40" t="s">
        <v>1998</v>
      </c>
      <c r="BN15" s="40" t="s">
        <v>1998</v>
      </c>
      <c r="BO15" s="40" t="s">
        <v>1998</v>
      </c>
      <c r="BP15" s="40" t="s">
        <v>1998</v>
      </c>
      <c r="BQ15" s="40" t="s">
        <v>1998</v>
      </c>
      <c r="BR15" s="40" t="s">
        <v>1998</v>
      </c>
      <c r="BS15" s="40" t="s">
        <v>1998</v>
      </c>
      <c r="BT15" s="40" t="s">
        <v>1998</v>
      </c>
      <c r="BU15" s="40" t="s">
        <v>1998</v>
      </c>
      <c r="BV15" s="40" t="s">
        <v>1998</v>
      </c>
      <c r="BW15" s="40" t="s">
        <v>1998</v>
      </c>
    </row>
    <row r="16" spans="1:78" ht="15" customHeight="1" x14ac:dyDescent="0.2">
      <c r="A16" s="40" t="s">
        <v>1998</v>
      </c>
      <c r="B16" s="40" t="s">
        <v>1998</v>
      </c>
      <c r="C16" s="40" t="s">
        <v>1998</v>
      </c>
      <c r="D16" s="40" t="s">
        <v>1998</v>
      </c>
      <c r="E16" s="40" t="s">
        <v>1998</v>
      </c>
      <c r="F16" s="40" t="s">
        <v>1998</v>
      </c>
      <c r="G16" s="40" t="s">
        <v>1998</v>
      </c>
      <c r="H16" s="40" t="s">
        <v>1998</v>
      </c>
      <c r="I16" s="40" t="s">
        <v>1998</v>
      </c>
      <c r="J16" s="40" t="s">
        <v>1998</v>
      </c>
      <c r="K16" s="40" t="s">
        <v>1998</v>
      </c>
      <c r="L16" s="40" t="s">
        <v>1998</v>
      </c>
      <c r="M16" s="40" t="s">
        <v>1998</v>
      </c>
      <c r="N16" s="40" t="s">
        <v>1998</v>
      </c>
      <c r="O16" s="40" t="s">
        <v>1998</v>
      </c>
      <c r="P16" s="40"/>
      <c r="Q16" s="40" t="s">
        <v>1999</v>
      </c>
      <c r="R16" s="40"/>
      <c r="S16" s="40"/>
      <c r="T16" s="40"/>
      <c r="U16" s="40" t="s">
        <v>1998</v>
      </c>
      <c r="V16" s="40" t="s">
        <v>1998</v>
      </c>
      <c r="W16" s="40" t="s">
        <v>1998</v>
      </c>
      <c r="X16" s="40" t="s">
        <v>1998</v>
      </c>
      <c r="Y16" s="40"/>
      <c r="Z16" s="40"/>
      <c r="AA16" s="40"/>
      <c r="AB16" s="40"/>
      <c r="AC16" s="40"/>
      <c r="AD16" s="40"/>
      <c r="AE16" s="40" t="s">
        <v>1998</v>
      </c>
      <c r="AF16" s="40" t="s">
        <v>1998</v>
      </c>
      <c r="AG16" s="40"/>
      <c r="AH16" s="40"/>
      <c r="AI16" s="40" t="s">
        <v>1998</v>
      </c>
      <c r="AJ16" s="40" t="s">
        <v>1998</v>
      </c>
      <c r="AK16" s="40"/>
      <c r="AL16" s="40"/>
      <c r="AM16" s="40"/>
      <c r="AN16" s="40"/>
      <c r="AO16" s="40"/>
      <c r="AP16" s="43"/>
      <c r="AQ16" s="40"/>
      <c r="AR16" s="40"/>
      <c r="AS16" s="40" t="s">
        <v>1998</v>
      </c>
      <c r="AT16" s="40" t="s">
        <v>1998</v>
      </c>
      <c r="AU16" s="40" t="s">
        <v>1998</v>
      </c>
      <c r="AV16" s="40" t="s">
        <v>1998</v>
      </c>
      <c r="AW16" s="40" t="s">
        <v>1998</v>
      </c>
      <c r="AX16" s="40" t="s">
        <v>1998</v>
      </c>
      <c r="AY16" s="40"/>
      <c r="AZ16" s="40"/>
      <c r="BA16" s="40"/>
      <c r="BB16" s="40"/>
      <c r="BC16" s="40" t="s">
        <v>1998</v>
      </c>
      <c r="BD16" s="40" t="s">
        <v>1998</v>
      </c>
      <c r="BE16" s="40" t="s">
        <v>1998</v>
      </c>
      <c r="BF16" s="40" t="s">
        <v>1998</v>
      </c>
      <c r="BG16" s="40"/>
      <c r="BH16" s="40"/>
      <c r="BI16" s="40"/>
      <c r="BJ16" s="40"/>
      <c r="BK16" s="40"/>
      <c r="BL16" s="40"/>
      <c r="BM16" s="40"/>
      <c r="BN16" s="40"/>
      <c r="BO16" s="40" t="s">
        <v>1998</v>
      </c>
      <c r="BP16" s="40" t="s">
        <v>1998</v>
      </c>
      <c r="BQ16" s="40" t="s">
        <v>1998</v>
      </c>
      <c r="BR16" s="40" t="s">
        <v>1998</v>
      </c>
      <c r="BS16" s="40" t="s">
        <v>1998</v>
      </c>
      <c r="BT16" s="40" t="s">
        <v>1998</v>
      </c>
      <c r="BU16" s="40" t="s">
        <v>1998</v>
      </c>
      <c r="BV16" s="40" t="s">
        <v>1998</v>
      </c>
      <c r="BW16" s="40" t="s">
        <v>1998</v>
      </c>
    </row>
    <row r="17" spans="1:75" ht="15" customHeight="1" x14ac:dyDescent="0.2">
      <c r="A17" s="40" t="s">
        <v>1998</v>
      </c>
      <c r="B17" s="40" t="s">
        <v>1998</v>
      </c>
      <c r="C17" s="40" t="s">
        <v>1998</v>
      </c>
      <c r="D17" s="40" t="s">
        <v>1998</v>
      </c>
      <c r="E17" s="40" t="s">
        <v>1998</v>
      </c>
      <c r="F17" s="40" t="s">
        <v>1998</v>
      </c>
      <c r="G17" s="40" t="s">
        <v>1998</v>
      </c>
      <c r="H17" s="40" t="s">
        <v>1998</v>
      </c>
      <c r="I17" s="40" t="s">
        <v>1998</v>
      </c>
      <c r="J17" s="40" t="s">
        <v>1998</v>
      </c>
      <c r="K17" s="40" t="s">
        <v>1998</v>
      </c>
      <c r="L17" s="40" t="s">
        <v>1998</v>
      </c>
      <c r="M17" s="40" t="s">
        <v>1998</v>
      </c>
      <c r="N17" s="40" t="s">
        <v>1998</v>
      </c>
      <c r="O17" s="40" t="s">
        <v>1998</v>
      </c>
      <c r="P17" s="40" t="s">
        <v>1999</v>
      </c>
      <c r="Q17" s="40" t="s">
        <v>1999</v>
      </c>
      <c r="R17" s="40"/>
      <c r="S17" s="40"/>
      <c r="T17" s="40"/>
      <c r="U17" s="40" t="s">
        <v>1998</v>
      </c>
      <c r="V17" s="40" t="s">
        <v>1998</v>
      </c>
      <c r="W17" s="40" t="s">
        <v>1998</v>
      </c>
      <c r="X17" s="40" t="s">
        <v>1998</v>
      </c>
      <c r="Y17" s="40"/>
      <c r="Z17" s="40"/>
      <c r="AA17" s="40"/>
      <c r="AB17" s="40"/>
      <c r="AC17" s="40"/>
      <c r="AD17" s="40"/>
      <c r="AE17" s="40" t="s">
        <v>1998</v>
      </c>
      <c r="AF17" s="40" t="s">
        <v>1998</v>
      </c>
      <c r="AG17" s="40"/>
      <c r="AH17" s="40"/>
      <c r="AI17" s="40" t="s">
        <v>1998</v>
      </c>
      <c r="AJ17" s="40" t="s">
        <v>1998</v>
      </c>
      <c r="AK17" s="40"/>
      <c r="AL17" s="40"/>
      <c r="AM17" s="40"/>
      <c r="AN17" s="40"/>
      <c r="AO17" s="40"/>
      <c r="AP17" s="43"/>
      <c r="AQ17" s="40"/>
      <c r="AR17" s="40"/>
      <c r="AS17" s="40" t="s">
        <v>1998</v>
      </c>
      <c r="AT17" s="40" t="s">
        <v>1998</v>
      </c>
      <c r="AU17" s="40" t="s">
        <v>1998</v>
      </c>
      <c r="AV17" s="40" t="s">
        <v>1998</v>
      </c>
      <c r="AW17" s="40" t="s">
        <v>1998</v>
      </c>
      <c r="AX17" s="40" t="s">
        <v>1998</v>
      </c>
      <c r="AY17" s="40"/>
      <c r="AZ17" s="40"/>
      <c r="BA17" s="40"/>
      <c r="BB17" s="40"/>
      <c r="BC17" s="40" t="s">
        <v>1998</v>
      </c>
      <c r="BD17" s="40" t="s">
        <v>1998</v>
      </c>
      <c r="BE17" s="40" t="s">
        <v>1998</v>
      </c>
      <c r="BF17" s="40" t="s">
        <v>1998</v>
      </c>
      <c r="BG17" s="40"/>
      <c r="BH17" s="40"/>
      <c r="BI17" s="40"/>
      <c r="BJ17" s="40"/>
      <c r="BK17" s="40"/>
      <c r="BL17" s="40"/>
      <c r="BM17" s="40"/>
      <c r="BN17" s="40"/>
      <c r="BO17" s="40" t="s">
        <v>1998</v>
      </c>
      <c r="BP17" s="40" t="s">
        <v>1998</v>
      </c>
      <c r="BQ17" s="40" t="s">
        <v>1998</v>
      </c>
      <c r="BR17" s="40" t="s">
        <v>1998</v>
      </c>
      <c r="BS17" s="40" t="s">
        <v>1998</v>
      </c>
      <c r="BT17" s="40" t="s">
        <v>1998</v>
      </c>
      <c r="BU17" s="40" t="s">
        <v>1998</v>
      </c>
      <c r="BV17" s="40" t="s">
        <v>1998</v>
      </c>
      <c r="BW17" s="40" t="s">
        <v>1998</v>
      </c>
    </row>
    <row r="18" spans="1:75" ht="15" customHeight="1" x14ac:dyDescent="0.2">
      <c r="A18" s="40" t="s">
        <v>1998</v>
      </c>
      <c r="B18" s="40" t="s">
        <v>1998</v>
      </c>
      <c r="C18" s="40" t="s">
        <v>1998</v>
      </c>
      <c r="D18" s="40" t="s">
        <v>1998</v>
      </c>
      <c r="E18" s="40" t="s">
        <v>1998</v>
      </c>
      <c r="F18" s="40" t="s">
        <v>1998</v>
      </c>
      <c r="G18" s="40" t="s">
        <v>1998</v>
      </c>
      <c r="H18" s="40" t="s">
        <v>1998</v>
      </c>
      <c r="I18" s="40" t="s">
        <v>1998</v>
      </c>
      <c r="J18" s="40" t="s">
        <v>1998</v>
      </c>
      <c r="K18" s="40" t="s">
        <v>1998</v>
      </c>
      <c r="L18" s="40" t="s">
        <v>1998</v>
      </c>
      <c r="M18" s="40" t="s">
        <v>1998</v>
      </c>
      <c r="N18" s="40" t="s">
        <v>1998</v>
      </c>
      <c r="O18" s="40" t="s">
        <v>1998</v>
      </c>
      <c r="P18" s="40" t="s">
        <v>1999</v>
      </c>
      <c r="Q18" s="40"/>
      <c r="R18" s="40"/>
      <c r="S18" s="40"/>
      <c r="T18" s="40"/>
      <c r="U18" s="40" t="s">
        <v>1998</v>
      </c>
      <c r="V18" s="40" t="s">
        <v>1998</v>
      </c>
      <c r="W18" s="40" t="s">
        <v>1998</v>
      </c>
      <c r="X18" s="40" t="s">
        <v>1998</v>
      </c>
      <c r="Y18" s="40" t="s">
        <v>1998</v>
      </c>
      <c r="Z18" s="40" t="s">
        <v>1998</v>
      </c>
      <c r="AA18" s="40"/>
      <c r="AB18" s="40"/>
      <c r="AC18" s="40" t="s">
        <v>1998</v>
      </c>
      <c r="AD18" s="40" t="s">
        <v>1998</v>
      </c>
      <c r="AE18" s="40"/>
      <c r="AF18" s="40"/>
      <c r="AG18" s="40"/>
      <c r="AH18" s="40"/>
      <c r="AI18" s="40" t="s">
        <v>1998</v>
      </c>
      <c r="AJ18" s="40" t="s">
        <v>1998</v>
      </c>
      <c r="AK18" s="40"/>
      <c r="AL18" s="40"/>
      <c r="AM18" s="40"/>
      <c r="AN18" s="40"/>
      <c r="AO18" s="40"/>
      <c r="AP18" s="40"/>
      <c r="AQ18" s="40"/>
      <c r="AR18" s="40"/>
      <c r="AS18" s="40" t="s">
        <v>1998</v>
      </c>
      <c r="AT18" s="40" t="s">
        <v>1998</v>
      </c>
      <c r="AU18" s="40" t="s">
        <v>1998</v>
      </c>
      <c r="AV18" s="40" t="s">
        <v>1998</v>
      </c>
      <c r="AW18" s="40"/>
      <c r="AX18" s="40"/>
      <c r="AY18" s="40"/>
      <c r="AZ18" s="40"/>
      <c r="BA18" s="40" t="s">
        <v>1998</v>
      </c>
      <c r="BB18" s="40" t="s">
        <v>1998</v>
      </c>
      <c r="BC18" s="40" t="s">
        <v>1998</v>
      </c>
      <c r="BD18" s="40" t="s">
        <v>1998</v>
      </c>
      <c r="BE18" s="40" t="s">
        <v>1998</v>
      </c>
      <c r="BF18" s="40" t="s">
        <v>1998</v>
      </c>
      <c r="BG18" s="40"/>
      <c r="BH18" s="40"/>
      <c r="BI18" s="40" t="s">
        <v>1998</v>
      </c>
      <c r="BJ18" s="40" t="s">
        <v>1998</v>
      </c>
      <c r="BK18" s="40"/>
      <c r="BL18" s="40"/>
      <c r="BM18" s="40"/>
      <c r="BN18" s="40"/>
      <c r="BO18" s="40" t="s">
        <v>1998</v>
      </c>
      <c r="BP18" s="40" t="s">
        <v>1998</v>
      </c>
      <c r="BQ18" s="40" t="s">
        <v>1998</v>
      </c>
      <c r="BR18" s="40" t="s">
        <v>1998</v>
      </c>
      <c r="BS18" s="40" t="s">
        <v>1998</v>
      </c>
      <c r="BT18" s="40" t="s">
        <v>1998</v>
      </c>
      <c r="BU18" s="40" t="s">
        <v>1998</v>
      </c>
      <c r="BV18" s="40" t="s">
        <v>1998</v>
      </c>
      <c r="BW18" s="40" t="s">
        <v>1998</v>
      </c>
    </row>
    <row r="19" spans="1:75" ht="15" customHeight="1" x14ac:dyDescent="0.2">
      <c r="A19" s="40" t="s">
        <v>1998</v>
      </c>
      <c r="B19" s="40" t="s">
        <v>1998</v>
      </c>
      <c r="C19" s="40" t="s">
        <v>1998</v>
      </c>
      <c r="D19" s="40" t="s">
        <v>1998</v>
      </c>
      <c r="E19" s="40" t="s">
        <v>1998</v>
      </c>
      <c r="F19" s="40" t="s">
        <v>1998</v>
      </c>
      <c r="G19" s="40" t="s">
        <v>1998</v>
      </c>
      <c r="H19" s="40" t="s">
        <v>1998</v>
      </c>
      <c r="I19" s="40" t="s">
        <v>1998</v>
      </c>
      <c r="J19" s="40" t="s">
        <v>1998</v>
      </c>
      <c r="K19" s="40" t="s">
        <v>1998</v>
      </c>
      <c r="L19" s="40" t="s">
        <v>1998</v>
      </c>
      <c r="M19" s="40" t="s">
        <v>1998</v>
      </c>
      <c r="N19" s="40" t="s">
        <v>1998</v>
      </c>
      <c r="O19" s="40" t="s">
        <v>1999</v>
      </c>
      <c r="P19" s="40" t="s">
        <v>1999</v>
      </c>
      <c r="Q19" s="40" t="s">
        <v>1999</v>
      </c>
      <c r="R19" s="40"/>
      <c r="S19" s="40"/>
      <c r="T19" s="40"/>
      <c r="U19" s="40" t="s">
        <v>1998</v>
      </c>
      <c r="V19" s="40" t="s">
        <v>1998</v>
      </c>
      <c r="W19" s="40" t="s">
        <v>1998</v>
      </c>
      <c r="X19" s="40" t="s">
        <v>1998</v>
      </c>
      <c r="Y19" s="40" t="s">
        <v>1998</v>
      </c>
      <c r="Z19" s="40" t="s">
        <v>1998</v>
      </c>
      <c r="AA19" s="40"/>
      <c r="AB19" s="40"/>
      <c r="AC19" s="40" t="s">
        <v>1998</v>
      </c>
      <c r="AD19" s="40" t="s">
        <v>1998</v>
      </c>
      <c r="AE19" s="44"/>
      <c r="AF19" s="40"/>
      <c r="AG19" s="40"/>
      <c r="AH19" s="40"/>
      <c r="AI19" s="40" t="s">
        <v>1998</v>
      </c>
      <c r="AJ19" s="40" t="s">
        <v>1998</v>
      </c>
      <c r="AK19" s="40"/>
      <c r="AL19" s="40"/>
      <c r="AM19" s="40"/>
      <c r="AN19" s="40"/>
      <c r="AO19" s="40"/>
      <c r="AP19" s="40"/>
      <c r="AQ19" s="40"/>
      <c r="AR19" s="40"/>
      <c r="AS19" s="40" t="s">
        <v>1998</v>
      </c>
      <c r="AT19" s="40" t="s">
        <v>1998</v>
      </c>
      <c r="AU19" s="40" t="s">
        <v>1998</v>
      </c>
      <c r="AV19" s="40" t="s">
        <v>1998</v>
      </c>
      <c r="AW19" s="40"/>
      <c r="AX19" s="40"/>
      <c r="AY19" s="40"/>
      <c r="AZ19" s="40"/>
      <c r="BA19" s="40" t="s">
        <v>1998</v>
      </c>
      <c r="BB19" s="40" t="s">
        <v>1998</v>
      </c>
      <c r="BC19" s="40" t="s">
        <v>1998</v>
      </c>
      <c r="BD19" s="40" t="s">
        <v>1998</v>
      </c>
      <c r="BE19" s="40" t="s">
        <v>1998</v>
      </c>
      <c r="BF19" s="40" t="s">
        <v>1998</v>
      </c>
      <c r="BG19" s="40"/>
      <c r="BH19" s="40"/>
      <c r="BI19" s="40" t="s">
        <v>1998</v>
      </c>
      <c r="BJ19" s="40" t="s">
        <v>1998</v>
      </c>
      <c r="BK19" s="40"/>
      <c r="BL19" s="40"/>
      <c r="BM19" s="40"/>
      <c r="BN19" s="40"/>
      <c r="BO19" s="40" t="s">
        <v>1998</v>
      </c>
      <c r="BP19" s="40" t="s">
        <v>1998</v>
      </c>
      <c r="BQ19" s="40" t="s">
        <v>1998</v>
      </c>
      <c r="BR19" s="40" t="s">
        <v>1998</v>
      </c>
      <c r="BS19" s="40" t="s">
        <v>1998</v>
      </c>
      <c r="BT19" s="40" t="s">
        <v>1998</v>
      </c>
      <c r="BU19" s="40" t="s">
        <v>1998</v>
      </c>
      <c r="BV19" s="40" t="s">
        <v>1998</v>
      </c>
      <c r="BW19" s="40" t="s">
        <v>1998</v>
      </c>
    </row>
    <row r="20" spans="1:75" ht="15" customHeight="1" x14ac:dyDescent="0.2">
      <c r="A20" s="40" t="s">
        <v>1998</v>
      </c>
      <c r="B20" s="40" t="s">
        <v>1998</v>
      </c>
      <c r="C20" s="40" t="s">
        <v>1998</v>
      </c>
      <c r="D20" s="40" t="s">
        <v>1998</v>
      </c>
      <c r="E20" s="40" t="s">
        <v>1998</v>
      </c>
      <c r="F20" s="40" t="s">
        <v>1998</v>
      </c>
      <c r="G20" s="40" t="s">
        <v>1998</v>
      </c>
      <c r="H20" s="40" t="s">
        <v>1998</v>
      </c>
      <c r="I20" s="40" t="s">
        <v>1998</v>
      </c>
      <c r="J20" s="40" t="s">
        <v>1998</v>
      </c>
      <c r="K20" s="40" t="s">
        <v>1998</v>
      </c>
      <c r="L20" s="40" t="s">
        <v>1998</v>
      </c>
      <c r="M20" s="40" t="s">
        <v>1998</v>
      </c>
      <c r="N20" s="40" t="s">
        <v>1998</v>
      </c>
      <c r="O20" s="40" t="s">
        <v>1999</v>
      </c>
      <c r="P20" s="42" t="s">
        <v>1999</v>
      </c>
      <c r="Q20" s="42" t="s">
        <v>1999</v>
      </c>
      <c r="R20" s="40" t="s">
        <v>1999</v>
      </c>
      <c r="S20" s="40"/>
      <c r="T20" s="40"/>
      <c r="U20" s="40" t="s">
        <v>1998</v>
      </c>
      <c r="V20" s="40" t="s">
        <v>1998</v>
      </c>
      <c r="W20" s="40" t="s">
        <v>1998</v>
      </c>
      <c r="X20" s="40" t="s">
        <v>1998</v>
      </c>
      <c r="Y20" s="40" t="s">
        <v>1998</v>
      </c>
      <c r="Z20" s="40" t="s">
        <v>1998</v>
      </c>
      <c r="AA20" s="40"/>
      <c r="AB20" s="40"/>
      <c r="AC20" s="40" t="s">
        <v>1998</v>
      </c>
      <c r="AD20" s="40" t="s">
        <v>1998</v>
      </c>
      <c r="AE20" s="40"/>
      <c r="AF20" s="40"/>
      <c r="AG20" s="40" t="s">
        <v>1998</v>
      </c>
      <c r="AH20" s="40" t="s">
        <v>1998</v>
      </c>
      <c r="AI20" s="40" t="s">
        <v>1998</v>
      </c>
      <c r="AJ20" s="40" t="s">
        <v>1998</v>
      </c>
      <c r="AK20" s="40" t="s">
        <v>1998</v>
      </c>
      <c r="AL20" s="40" t="s">
        <v>1998</v>
      </c>
      <c r="AM20" s="40" t="s">
        <v>1998</v>
      </c>
      <c r="AN20" s="40" t="s">
        <v>1998</v>
      </c>
      <c r="AO20" s="40" t="s">
        <v>1998</v>
      </c>
      <c r="AP20" s="40" t="s">
        <v>1998</v>
      </c>
      <c r="AQ20" s="40"/>
      <c r="AR20" s="40"/>
      <c r="AS20" s="40" t="s">
        <v>1998</v>
      </c>
      <c r="AT20" s="40" t="s">
        <v>1998</v>
      </c>
      <c r="AU20" s="40" t="s">
        <v>1998</v>
      </c>
      <c r="AV20" s="40" t="s">
        <v>1998</v>
      </c>
      <c r="AW20" s="40" t="s">
        <v>1998</v>
      </c>
      <c r="AX20" s="40" t="s">
        <v>1998</v>
      </c>
      <c r="AY20" s="40"/>
      <c r="AZ20" s="40"/>
      <c r="BA20" s="40"/>
      <c r="BB20" s="40"/>
      <c r="BC20" s="40" t="s">
        <v>1998</v>
      </c>
      <c r="BD20" s="40" t="s">
        <v>1998</v>
      </c>
      <c r="BE20" s="40" t="s">
        <v>1998</v>
      </c>
      <c r="BF20" s="40" t="s">
        <v>1998</v>
      </c>
      <c r="BG20" s="40"/>
      <c r="BH20" s="40"/>
      <c r="BI20" s="40"/>
      <c r="BJ20" s="40"/>
      <c r="BK20" s="40"/>
      <c r="BL20" s="40"/>
      <c r="BM20" s="40"/>
      <c r="BN20" s="40"/>
      <c r="BO20" s="40" t="s">
        <v>1998</v>
      </c>
      <c r="BP20" s="40" t="s">
        <v>1998</v>
      </c>
      <c r="BQ20" s="40" t="s">
        <v>1998</v>
      </c>
      <c r="BR20" s="40" t="s">
        <v>1998</v>
      </c>
      <c r="BS20" s="40" t="s">
        <v>1998</v>
      </c>
      <c r="BT20" s="40" t="s">
        <v>1998</v>
      </c>
      <c r="BU20" s="40" t="s">
        <v>1998</v>
      </c>
      <c r="BV20" s="40" t="s">
        <v>1998</v>
      </c>
      <c r="BW20" s="40" t="s">
        <v>1998</v>
      </c>
    </row>
    <row r="21" spans="1:75" ht="15" customHeight="1" x14ac:dyDescent="0.2">
      <c r="A21" s="40" t="s">
        <v>1998</v>
      </c>
      <c r="B21" s="40" t="s">
        <v>1998</v>
      </c>
      <c r="C21" s="40" t="s">
        <v>1998</v>
      </c>
      <c r="D21" s="40" t="s">
        <v>1998</v>
      </c>
      <c r="E21" s="40" t="s">
        <v>1998</v>
      </c>
      <c r="F21" s="40" t="s">
        <v>1998</v>
      </c>
      <c r="G21" s="40" t="s">
        <v>1998</v>
      </c>
      <c r="H21" s="40" t="s">
        <v>1998</v>
      </c>
      <c r="I21" s="40" t="s">
        <v>1998</v>
      </c>
      <c r="J21" s="40" t="s">
        <v>1998</v>
      </c>
      <c r="K21" s="40" t="s">
        <v>1998</v>
      </c>
      <c r="L21" s="40" t="s">
        <v>1998</v>
      </c>
      <c r="M21" s="40" t="s">
        <v>1998</v>
      </c>
      <c r="N21" s="40" t="s">
        <v>1998</v>
      </c>
      <c r="O21" s="40" t="s">
        <v>1999</v>
      </c>
      <c r="P21" s="40" t="s">
        <v>1999</v>
      </c>
      <c r="Q21" s="40" t="s">
        <v>1999</v>
      </c>
      <c r="R21" s="40" t="s">
        <v>1999</v>
      </c>
      <c r="S21" s="40"/>
      <c r="T21" s="40"/>
      <c r="U21" s="40" t="s">
        <v>1998</v>
      </c>
      <c r="V21" s="40" t="s">
        <v>1998</v>
      </c>
      <c r="W21" s="40" t="s">
        <v>1998</v>
      </c>
      <c r="X21" s="40" t="s">
        <v>1998</v>
      </c>
      <c r="Y21" s="40" t="s">
        <v>1998</v>
      </c>
      <c r="Z21" s="40" t="s">
        <v>1998</v>
      </c>
      <c r="AA21" s="40"/>
      <c r="AB21" s="40"/>
      <c r="AC21" s="40" t="s">
        <v>1998</v>
      </c>
      <c r="AD21" s="40" t="s">
        <v>1998</v>
      </c>
      <c r="AE21" s="40"/>
      <c r="AF21" s="40"/>
      <c r="AG21" s="40" t="s">
        <v>1998</v>
      </c>
      <c r="AH21" s="40" t="s">
        <v>1998</v>
      </c>
      <c r="AI21" s="40" t="s">
        <v>1998</v>
      </c>
      <c r="AJ21" s="40" t="s">
        <v>1998</v>
      </c>
      <c r="AK21" s="40" t="s">
        <v>1998</v>
      </c>
      <c r="AL21" s="40" t="s">
        <v>1998</v>
      </c>
      <c r="AM21" s="40" t="s">
        <v>1998</v>
      </c>
      <c r="AN21" s="40" t="s">
        <v>1998</v>
      </c>
      <c r="AO21" s="40" t="s">
        <v>1998</v>
      </c>
      <c r="AP21" s="40" t="s">
        <v>1998</v>
      </c>
      <c r="AQ21" s="40"/>
      <c r="AR21" s="40"/>
      <c r="AS21" s="40" t="s">
        <v>1998</v>
      </c>
      <c r="AT21" s="40" t="s">
        <v>1998</v>
      </c>
      <c r="AU21" s="40" t="s">
        <v>1998</v>
      </c>
      <c r="AV21" s="40" t="s">
        <v>1998</v>
      </c>
      <c r="AW21" s="40" t="s">
        <v>1998</v>
      </c>
      <c r="AX21" s="40" t="s">
        <v>1998</v>
      </c>
      <c r="AY21" s="40"/>
      <c r="AZ21" s="40"/>
      <c r="BA21" s="40"/>
      <c r="BB21" s="40"/>
      <c r="BC21" s="40" t="s">
        <v>1998</v>
      </c>
      <c r="BD21" s="40" t="s">
        <v>1998</v>
      </c>
      <c r="BE21" s="40" t="s">
        <v>1998</v>
      </c>
      <c r="BF21" s="40" t="s">
        <v>1998</v>
      </c>
      <c r="BG21" s="40"/>
      <c r="BH21" s="40"/>
      <c r="BI21" s="40"/>
      <c r="BJ21" s="40"/>
      <c r="BK21" s="40"/>
      <c r="BL21" s="40"/>
      <c r="BM21" s="40"/>
      <c r="BN21" s="40"/>
      <c r="BO21" s="40" t="s">
        <v>1998</v>
      </c>
      <c r="BP21" s="40" t="s">
        <v>1998</v>
      </c>
      <c r="BQ21" s="40" t="s">
        <v>1998</v>
      </c>
      <c r="BR21" s="40" t="s">
        <v>1998</v>
      </c>
      <c r="BS21" s="40" t="s">
        <v>1998</v>
      </c>
      <c r="BT21" s="40" t="s">
        <v>1998</v>
      </c>
      <c r="BU21" s="40" t="s">
        <v>1998</v>
      </c>
      <c r="BV21" s="40" t="s">
        <v>1998</v>
      </c>
      <c r="BW21" s="40" t="s">
        <v>1998</v>
      </c>
    </row>
    <row r="22" spans="1:75" ht="15" customHeight="1" x14ac:dyDescent="0.2">
      <c r="A22" s="40" t="s">
        <v>1998</v>
      </c>
      <c r="B22" s="40" t="s">
        <v>1998</v>
      </c>
      <c r="C22" s="40" t="s">
        <v>1998</v>
      </c>
      <c r="D22" s="40" t="s">
        <v>1998</v>
      </c>
      <c r="E22" s="40" t="s">
        <v>1998</v>
      </c>
      <c r="F22" s="40" t="s">
        <v>1998</v>
      </c>
      <c r="G22" s="40" t="s">
        <v>1998</v>
      </c>
      <c r="H22" s="40" t="s">
        <v>1998</v>
      </c>
      <c r="I22" s="40" t="s">
        <v>1998</v>
      </c>
      <c r="J22" s="40" t="s">
        <v>1998</v>
      </c>
      <c r="K22" s="40" t="s">
        <v>1998</v>
      </c>
      <c r="L22" s="40" t="s">
        <v>1998</v>
      </c>
      <c r="M22" s="40" t="s">
        <v>1998</v>
      </c>
      <c r="N22" s="40" t="s">
        <v>1998</v>
      </c>
      <c r="O22" s="40" t="s">
        <v>1998</v>
      </c>
      <c r="P22" s="40" t="s">
        <v>1998</v>
      </c>
      <c r="Q22" s="40" t="s">
        <v>1999</v>
      </c>
      <c r="R22" s="40"/>
      <c r="S22" s="40"/>
      <c r="T22" s="40"/>
      <c r="U22" s="40" t="s">
        <v>1998</v>
      </c>
      <c r="V22" s="40" t="s">
        <v>1998</v>
      </c>
      <c r="W22" s="40" t="s">
        <v>1998</v>
      </c>
      <c r="X22" s="40" t="s">
        <v>1998</v>
      </c>
      <c r="Y22" s="40" t="s">
        <v>1998</v>
      </c>
      <c r="Z22" s="40" t="s">
        <v>1998</v>
      </c>
      <c r="AA22" s="40"/>
      <c r="AB22" s="40"/>
      <c r="AC22" s="40" t="s">
        <v>1998</v>
      </c>
      <c r="AD22" s="40" t="s">
        <v>1998</v>
      </c>
      <c r="AE22" s="40"/>
      <c r="AF22" s="40"/>
      <c r="AG22" s="40" t="s">
        <v>1998</v>
      </c>
      <c r="AH22" s="40" t="s">
        <v>1998</v>
      </c>
      <c r="AI22" s="40" t="s">
        <v>1998</v>
      </c>
      <c r="AJ22" s="40" t="s">
        <v>1998</v>
      </c>
      <c r="AK22" s="40"/>
      <c r="AL22" s="40"/>
      <c r="AM22" s="40"/>
      <c r="AN22" s="40"/>
      <c r="AO22" s="40"/>
      <c r="AP22" s="40"/>
      <c r="AQ22" s="40"/>
      <c r="AR22" s="40"/>
      <c r="AS22" s="40" t="s">
        <v>1998</v>
      </c>
      <c r="AT22" s="40" t="s">
        <v>1998</v>
      </c>
      <c r="AU22" s="40" t="s">
        <v>1998</v>
      </c>
      <c r="AV22" s="40" t="s">
        <v>1998</v>
      </c>
      <c r="AW22" s="40"/>
      <c r="AX22" s="40"/>
      <c r="AY22" s="40"/>
      <c r="AZ22" s="40"/>
      <c r="BA22" s="40" t="s">
        <v>1998</v>
      </c>
      <c r="BB22" s="40" t="s">
        <v>1998</v>
      </c>
      <c r="BC22" s="40" t="s">
        <v>1998</v>
      </c>
      <c r="BD22" s="40" t="s">
        <v>1998</v>
      </c>
      <c r="BE22" s="40" t="s">
        <v>1998</v>
      </c>
      <c r="BF22" s="40" t="s">
        <v>1998</v>
      </c>
      <c r="BG22" s="40"/>
      <c r="BH22" s="40"/>
      <c r="BI22" s="40" t="s">
        <v>1998</v>
      </c>
      <c r="BJ22" s="40" t="s">
        <v>1998</v>
      </c>
      <c r="BK22" s="40" t="s">
        <v>1998</v>
      </c>
      <c r="BL22" s="40" t="s">
        <v>1998</v>
      </c>
      <c r="BM22" s="40" t="s">
        <v>1998</v>
      </c>
      <c r="BN22" s="40" t="s">
        <v>1998</v>
      </c>
      <c r="BO22" s="40" t="s">
        <v>1998</v>
      </c>
      <c r="BP22" s="40" t="s">
        <v>1998</v>
      </c>
      <c r="BQ22" s="40" t="s">
        <v>1998</v>
      </c>
      <c r="BR22" s="40" t="s">
        <v>1998</v>
      </c>
      <c r="BS22" s="40" t="s">
        <v>1998</v>
      </c>
      <c r="BT22" s="40" t="s">
        <v>1998</v>
      </c>
      <c r="BU22" s="40" t="s">
        <v>1998</v>
      </c>
      <c r="BV22" s="40" t="s">
        <v>1998</v>
      </c>
      <c r="BW22" s="40" t="s">
        <v>1998</v>
      </c>
    </row>
    <row r="23" spans="1:75" ht="15" customHeight="1" x14ac:dyDescent="0.2">
      <c r="A23" s="40" t="s">
        <v>1998</v>
      </c>
      <c r="B23" s="40" t="s">
        <v>1998</v>
      </c>
      <c r="C23" s="40" t="s">
        <v>1998</v>
      </c>
      <c r="D23" s="40" t="s">
        <v>1998</v>
      </c>
      <c r="E23" s="40" t="s">
        <v>1998</v>
      </c>
      <c r="F23" s="40" t="s">
        <v>1998</v>
      </c>
      <c r="G23" s="40" t="s">
        <v>1998</v>
      </c>
      <c r="H23" s="40" t="s">
        <v>1998</v>
      </c>
      <c r="I23" s="40" t="s">
        <v>1998</v>
      </c>
      <c r="J23" s="40" t="s">
        <v>1998</v>
      </c>
      <c r="K23" s="40" t="s">
        <v>1998</v>
      </c>
      <c r="L23" s="40" t="s">
        <v>1998</v>
      </c>
      <c r="M23" s="40" t="s">
        <v>1998</v>
      </c>
      <c r="N23" s="40" t="s">
        <v>1998</v>
      </c>
      <c r="O23" s="40" t="s">
        <v>1998</v>
      </c>
      <c r="P23" s="40" t="s">
        <v>1998</v>
      </c>
      <c r="Q23" s="40" t="s">
        <v>1999</v>
      </c>
      <c r="R23" s="40"/>
      <c r="S23" s="40"/>
      <c r="T23" s="40" t="s">
        <v>1998</v>
      </c>
      <c r="U23" s="40" t="s">
        <v>1998</v>
      </c>
      <c r="V23" s="40" t="s">
        <v>1998</v>
      </c>
      <c r="W23" s="40" t="s">
        <v>1998</v>
      </c>
      <c r="X23" s="40" t="s">
        <v>1998</v>
      </c>
      <c r="Y23" s="40" t="s">
        <v>1998</v>
      </c>
      <c r="Z23" s="40" t="s">
        <v>1998</v>
      </c>
      <c r="AA23" s="40"/>
      <c r="AB23" s="40"/>
      <c r="AC23" s="40" t="s">
        <v>1998</v>
      </c>
      <c r="AD23" s="40" t="s">
        <v>1998</v>
      </c>
      <c r="AE23" s="40"/>
      <c r="AF23" s="40"/>
      <c r="AG23" s="40" t="s">
        <v>1998</v>
      </c>
      <c r="AH23" s="40" t="s">
        <v>1998</v>
      </c>
      <c r="AI23" s="40" t="s">
        <v>1998</v>
      </c>
      <c r="AJ23" s="40" t="s">
        <v>1998</v>
      </c>
      <c r="AK23" s="40"/>
      <c r="AL23" s="40"/>
      <c r="AM23" s="40"/>
      <c r="AN23" s="40"/>
      <c r="AO23" s="40"/>
      <c r="AP23" s="40"/>
      <c r="AQ23" s="40"/>
      <c r="AR23" s="40"/>
      <c r="AS23" s="40" t="s">
        <v>1998</v>
      </c>
      <c r="AT23" s="40" t="s">
        <v>1998</v>
      </c>
      <c r="AU23" s="40" t="s">
        <v>1998</v>
      </c>
      <c r="AV23" s="40" t="s">
        <v>1998</v>
      </c>
      <c r="AW23" s="40"/>
      <c r="AX23" s="40"/>
      <c r="AY23" s="40"/>
      <c r="AZ23" s="40"/>
      <c r="BA23" s="40" t="s">
        <v>1998</v>
      </c>
      <c r="BB23" s="40" t="s">
        <v>1998</v>
      </c>
      <c r="BC23" s="40" t="s">
        <v>1998</v>
      </c>
      <c r="BD23" s="40" t="s">
        <v>1998</v>
      </c>
      <c r="BE23" s="40" t="s">
        <v>1998</v>
      </c>
      <c r="BF23" s="40" t="s">
        <v>1998</v>
      </c>
      <c r="BG23" s="40"/>
      <c r="BH23" s="40"/>
      <c r="BI23" s="40" t="s">
        <v>1998</v>
      </c>
      <c r="BJ23" s="40" t="s">
        <v>1998</v>
      </c>
      <c r="BK23" s="40" t="s">
        <v>1998</v>
      </c>
      <c r="BL23" s="40" t="s">
        <v>1998</v>
      </c>
      <c r="BM23" s="40" t="s">
        <v>1998</v>
      </c>
      <c r="BN23" s="40" t="s">
        <v>1998</v>
      </c>
      <c r="BO23" s="40" t="s">
        <v>1998</v>
      </c>
      <c r="BP23" s="40" t="s">
        <v>1998</v>
      </c>
      <c r="BQ23" s="40" t="s">
        <v>1998</v>
      </c>
      <c r="BR23" s="40" t="s">
        <v>1998</v>
      </c>
      <c r="BS23" s="40" t="s">
        <v>1998</v>
      </c>
      <c r="BT23" s="40" t="s">
        <v>1998</v>
      </c>
      <c r="BU23" s="40" t="s">
        <v>1998</v>
      </c>
      <c r="BV23" s="40" t="s">
        <v>1998</v>
      </c>
      <c r="BW23" s="40" t="s">
        <v>1998</v>
      </c>
    </row>
    <row r="24" spans="1:75" ht="15" customHeight="1" x14ac:dyDescent="0.2">
      <c r="A24" s="40" t="s">
        <v>1998</v>
      </c>
      <c r="B24" s="40" t="s">
        <v>1998</v>
      </c>
      <c r="C24" s="40" t="s">
        <v>1998</v>
      </c>
      <c r="D24" s="40" t="s">
        <v>1998</v>
      </c>
      <c r="E24" s="40" t="s">
        <v>1998</v>
      </c>
      <c r="F24" s="40" t="s">
        <v>1998</v>
      </c>
      <c r="G24" s="40" t="s">
        <v>1998</v>
      </c>
      <c r="H24" s="40" t="s">
        <v>1998</v>
      </c>
      <c r="I24" s="40" t="s">
        <v>1998</v>
      </c>
      <c r="J24" s="40" t="s">
        <v>1998</v>
      </c>
      <c r="K24" s="40" t="s">
        <v>1998</v>
      </c>
      <c r="L24" s="40" t="s">
        <v>1998</v>
      </c>
      <c r="M24" s="40" t="s">
        <v>1998</v>
      </c>
      <c r="N24" s="40" t="s">
        <v>1998</v>
      </c>
      <c r="O24" s="40" t="s">
        <v>1999</v>
      </c>
      <c r="P24" s="40" t="s">
        <v>1999</v>
      </c>
      <c r="Q24" s="40" t="s">
        <v>1999</v>
      </c>
      <c r="R24" s="40" t="s">
        <v>1998</v>
      </c>
      <c r="S24" s="40" t="s">
        <v>1998</v>
      </c>
      <c r="T24" s="40" t="s">
        <v>1998</v>
      </c>
      <c r="U24" s="40" t="s">
        <v>1998</v>
      </c>
      <c r="V24" s="40" t="s">
        <v>1998</v>
      </c>
      <c r="W24" s="40" t="s">
        <v>1998</v>
      </c>
      <c r="X24" s="40" t="s">
        <v>1998</v>
      </c>
      <c r="Y24" s="40" t="s">
        <v>1998</v>
      </c>
      <c r="Z24" s="40" t="s">
        <v>1998</v>
      </c>
      <c r="AA24" s="40"/>
      <c r="AB24" s="40"/>
      <c r="AC24" s="40" t="s">
        <v>1998</v>
      </c>
      <c r="AD24" s="40" t="s">
        <v>1998</v>
      </c>
      <c r="AE24" s="40"/>
      <c r="AF24" s="40"/>
      <c r="AG24" s="40" t="s">
        <v>1998</v>
      </c>
      <c r="AH24" s="40" t="s">
        <v>1998</v>
      </c>
      <c r="AI24" s="40" t="s">
        <v>1998</v>
      </c>
      <c r="AJ24" s="40" t="s">
        <v>1998</v>
      </c>
      <c r="AK24" s="40"/>
      <c r="AL24" s="40"/>
      <c r="AM24" s="40" t="s">
        <v>1998</v>
      </c>
      <c r="AN24" s="40" t="s">
        <v>1998</v>
      </c>
      <c r="AO24" s="40" t="s">
        <v>1998</v>
      </c>
      <c r="AP24" s="40" t="s">
        <v>1998</v>
      </c>
      <c r="AQ24" s="40"/>
      <c r="AR24" s="40"/>
      <c r="AS24" s="40" t="s">
        <v>1998</v>
      </c>
      <c r="AT24" s="40" t="s">
        <v>1998</v>
      </c>
      <c r="AU24" s="40" t="s">
        <v>1998</v>
      </c>
      <c r="AV24" s="40" t="s">
        <v>1998</v>
      </c>
      <c r="AW24" s="40" t="s">
        <v>1998</v>
      </c>
      <c r="AX24" s="40" t="s">
        <v>1998</v>
      </c>
      <c r="AY24" s="40"/>
      <c r="AZ24" s="40"/>
      <c r="BA24" s="40"/>
      <c r="BB24" s="40"/>
      <c r="BC24" s="40" t="s">
        <v>1998</v>
      </c>
      <c r="BD24" s="40" t="s">
        <v>1998</v>
      </c>
      <c r="BE24" s="40" t="s">
        <v>1998</v>
      </c>
      <c r="BF24" s="40" t="s">
        <v>1998</v>
      </c>
      <c r="BG24" s="40"/>
      <c r="BH24" s="40"/>
      <c r="BI24" s="40" t="s">
        <v>1998</v>
      </c>
      <c r="BJ24" s="40" t="s">
        <v>1998</v>
      </c>
      <c r="BK24" s="40" t="s">
        <v>1998</v>
      </c>
      <c r="BL24" s="40" t="s">
        <v>1998</v>
      </c>
      <c r="BM24" s="40" t="s">
        <v>1998</v>
      </c>
      <c r="BN24" s="40" t="s">
        <v>1998</v>
      </c>
      <c r="BO24" s="40" t="s">
        <v>1998</v>
      </c>
      <c r="BP24" s="40" t="s">
        <v>1998</v>
      </c>
      <c r="BQ24" s="40" t="s">
        <v>1998</v>
      </c>
      <c r="BR24" s="40" t="s">
        <v>1998</v>
      </c>
      <c r="BS24" s="40" t="s">
        <v>1998</v>
      </c>
      <c r="BT24" s="40" t="s">
        <v>1998</v>
      </c>
      <c r="BU24" s="40" t="s">
        <v>1998</v>
      </c>
      <c r="BV24" s="40" t="s">
        <v>1998</v>
      </c>
      <c r="BW24" s="40" t="s">
        <v>1998</v>
      </c>
    </row>
    <row r="25" spans="1:75" ht="15" customHeight="1" x14ac:dyDescent="0.2">
      <c r="A25" s="40" t="s">
        <v>1998</v>
      </c>
      <c r="B25" s="40" t="s">
        <v>1998</v>
      </c>
      <c r="C25" s="40" t="s">
        <v>1998</v>
      </c>
      <c r="D25" s="40" t="s">
        <v>1998</v>
      </c>
      <c r="E25" s="40" t="s">
        <v>1998</v>
      </c>
      <c r="F25" s="40" t="s">
        <v>1998</v>
      </c>
      <c r="G25" s="40" t="s">
        <v>1998</v>
      </c>
      <c r="H25" s="40" t="s">
        <v>1998</v>
      </c>
      <c r="I25" s="40" t="s">
        <v>1998</v>
      </c>
      <c r="J25" s="40" t="s">
        <v>1998</v>
      </c>
      <c r="K25" s="40" t="s">
        <v>1998</v>
      </c>
      <c r="L25" s="40" t="s">
        <v>1998</v>
      </c>
      <c r="M25" s="40" t="s">
        <v>1998</v>
      </c>
      <c r="N25" s="40" t="s">
        <v>1999</v>
      </c>
      <c r="O25" s="40" t="s">
        <v>1999</v>
      </c>
      <c r="P25" s="40" t="s">
        <v>1998</v>
      </c>
      <c r="Q25" s="40" t="s">
        <v>1998</v>
      </c>
      <c r="R25" s="40" t="s">
        <v>1998</v>
      </c>
      <c r="S25" s="40" t="s">
        <v>1998</v>
      </c>
      <c r="T25" s="40" t="s">
        <v>1998</v>
      </c>
      <c r="U25" s="40" t="s">
        <v>1998</v>
      </c>
      <c r="V25" s="40" t="s">
        <v>1998</v>
      </c>
      <c r="W25" s="40" t="s">
        <v>1998</v>
      </c>
      <c r="X25" s="40" t="s">
        <v>1998</v>
      </c>
      <c r="Y25" s="40" t="s">
        <v>1998</v>
      </c>
      <c r="Z25" s="40" t="s">
        <v>1998</v>
      </c>
      <c r="AA25" s="40"/>
      <c r="AB25" s="40"/>
      <c r="AC25" s="40" t="s">
        <v>1998</v>
      </c>
      <c r="AD25" s="40" t="s">
        <v>1998</v>
      </c>
      <c r="AE25" s="40"/>
      <c r="AF25" s="40"/>
      <c r="AG25" s="40" t="s">
        <v>1998</v>
      </c>
      <c r="AH25" s="40" t="s">
        <v>1998</v>
      </c>
      <c r="AI25" s="40" t="s">
        <v>1998</v>
      </c>
      <c r="AJ25" s="40" t="s">
        <v>1998</v>
      </c>
      <c r="AK25" s="40"/>
      <c r="AL25" s="40"/>
      <c r="AM25" s="40" t="s">
        <v>1998</v>
      </c>
      <c r="AN25" s="40" t="s">
        <v>1998</v>
      </c>
      <c r="AO25" s="40" t="s">
        <v>1998</v>
      </c>
      <c r="AP25" s="40" t="s">
        <v>1998</v>
      </c>
      <c r="AQ25" s="40"/>
      <c r="AR25" s="40"/>
      <c r="AS25" s="40" t="s">
        <v>1998</v>
      </c>
      <c r="AT25" s="40" t="s">
        <v>1998</v>
      </c>
      <c r="AU25" s="40" t="s">
        <v>1998</v>
      </c>
      <c r="AV25" s="40" t="s">
        <v>1998</v>
      </c>
      <c r="AW25" s="40" t="s">
        <v>1998</v>
      </c>
      <c r="AX25" s="40" t="s">
        <v>1998</v>
      </c>
      <c r="AY25" s="40"/>
      <c r="AZ25" s="40"/>
      <c r="BA25" s="40"/>
      <c r="BB25" s="40"/>
      <c r="BC25" s="40" t="s">
        <v>1998</v>
      </c>
      <c r="BD25" s="40" t="s">
        <v>1998</v>
      </c>
      <c r="BE25" s="40" t="s">
        <v>1998</v>
      </c>
      <c r="BF25" s="40" t="s">
        <v>1998</v>
      </c>
      <c r="BG25" s="40"/>
      <c r="BH25" s="40"/>
      <c r="BI25" s="40" t="s">
        <v>1998</v>
      </c>
      <c r="BJ25" s="40" t="s">
        <v>1998</v>
      </c>
      <c r="BK25" s="40" t="s">
        <v>1998</v>
      </c>
      <c r="BL25" s="40" t="s">
        <v>1998</v>
      </c>
      <c r="BM25" s="40" t="s">
        <v>1998</v>
      </c>
      <c r="BN25" s="40" t="s">
        <v>1998</v>
      </c>
      <c r="BO25" s="40" t="s">
        <v>1998</v>
      </c>
      <c r="BP25" s="40" t="s">
        <v>1998</v>
      </c>
      <c r="BQ25" s="40" t="s">
        <v>1998</v>
      </c>
      <c r="BR25" s="40" t="s">
        <v>1998</v>
      </c>
      <c r="BS25" s="40" t="s">
        <v>1998</v>
      </c>
      <c r="BT25" s="40" t="s">
        <v>1998</v>
      </c>
      <c r="BU25" s="40" t="s">
        <v>1998</v>
      </c>
      <c r="BV25" s="40" t="s">
        <v>1998</v>
      </c>
      <c r="BW25" s="40" t="s">
        <v>1998</v>
      </c>
    </row>
    <row r="26" spans="1:75" ht="15" customHeight="1" x14ac:dyDescent="0.2">
      <c r="A26" s="40" t="s">
        <v>1998</v>
      </c>
      <c r="B26" s="40" t="s">
        <v>1998</v>
      </c>
      <c r="C26" s="40" t="s">
        <v>1998</v>
      </c>
      <c r="D26" s="40" t="s">
        <v>1998</v>
      </c>
      <c r="E26" s="40" t="s">
        <v>1998</v>
      </c>
      <c r="F26" s="40" t="s">
        <v>1998</v>
      </c>
      <c r="G26" s="40" t="s">
        <v>1998</v>
      </c>
      <c r="H26" s="40" t="s">
        <v>1998</v>
      </c>
      <c r="I26" s="40" t="s">
        <v>1998</v>
      </c>
      <c r="J26" s="40" t="s">
        <v>1998</v>
      </c>
      <c r="K26" s="40" t="s">
        <v>1999</v>
      </c>
      <c r="L26" s="40" t="s">
        <v>1999</v>
      </c>
      <c r="M26" s="40" t="s">
        <v>1999</v>
      </c>
      <c r="N26" s="40" t="s">
        <v>1999</v>
      </c>
      <c r="O26" s="40" t="s">
        <v>1998</v>
      </c>
      <c r="P26" s="40" t="s">
        <v>1998</v>
      </c>
      <c r="Q26" s="40" t="s">
        <v>1998</v>
      </c>
      <c r="R26" s="40" t="s">
        <v>1998</v>
      </c>
      <c r="S26" s="40" t="s">
        <v>1998</v>
      </c>
      <c r="T26" s="40" t="s">
        <v>1998</v>
      </c>
      <c r="U26" s="40" t="s">
        <v>1998</v>
      </c>
      <c r="V26" s="40" t="s">
        <v>1998</v>
      </c>
      <c r="W26" s="40" t="s">
        <v>1998</v>
      </c>
      <c r="X26" s="40" t="s">
        <v>1998</v>
      </c>
      <c r="Y26" s="40" t="s">
        <v>1998</v>
      </c>
      <c r="Z26" s="40" t="s">
        <v>1998</v>
      </c>
      <c r="AA26" s="40"/>
      <c r="AB26" s="40"/>
      <c r="AC26" s="40" t="s">
        <v>1998</v>
      </c>
      <c r="AD26" s="40" t="s">
        <v>1998</v>
      </c>
      <c r="AE26" s="40"/>
      <c r="AF26" s="40"/>
      <c r="AG26" s="40" t="s">
        <v>1998</v>
      </c>
      <c r="AH26" s="40" t="s">
        <v>1998</v>
      </c>
      <c r="AI26" s="40"/>
      <c r="AJ26" s="40"/>
      <c r="AK26" s="40"/>
      <c r="AL26" s="40"/>
      <c r="AM26" s="40"/>
      <c r="AN26" s="40"/>
      <c r="AO26" s="40" t="s">
        <v>1998</v>
      </c>
      <c r="AP26" s="40" t="s">
        <v>1998</v>
      </c>
      <c r="AQ26" s="40"/>
      <c r="AR26" s="40"/>
      <c r="AS26" s="40" t="s">
        <v>1998</v>
      </c>
      <c r="AT26" s="40" t="s">
        <v>1998</v>
      </c>
      <c r="AU26" s="40" t="s">
        <v>1998</v>
      </c>
      <c r="AV26" s="40" t="s">
        <v>1998</v>
      </c>
      <c r="AW26" s="40"/>
      <c r="AX26" s="40"/>
      <c r="AY26" s="40"/>
      <c r="AZ26" s="40"/>
      <c r="BA26" s="40" t="s">
        <v>1998</v>
      </c>
      <c r="BB26" s="40" t="s">
        <v>1998</v>
      </c>
      <c r="BC26" s="40" t="s">
        <v>1998</v>
      </c>
      <c r="BD26" s="40" t="s">
        <v>1998</v>
      </c>
      <c r="BE26" s="40" t="s">
        <v>1998</v>
      </c>
      <c r="BF26" s="40" t="s">
        <v>1998</v>
      </c>
      <c r="BG26" s="40"/>
      <c r="BH26" s="40"/>
      <c r="BI26" s="40"/>
      <c r="BJ26" s="40"/>
      <c r="BK26" s="40"/>
      <c r="BL26" s="40"/>
      <c r="BM26" s="40"/>
      <c r="BN26" s="40"/>
      <c r="BO26" s="40" t="s">
        <v>1998</v>
      </c>
      <c r="BP26" s="40" t="s">
        <v>1998</v>
      </c>
      <c r="BQ26" s="40" t="s">
        <v>1998</v>
      </c>
      <c r="BR26" s="40" t="s">
        <v>1998</v>
      </c>
      <c r="BS26" s="40" t="s">
        <v>1998</v>
      </c>
      <c r="BT26" s="40" t="s">
        <v>1998</v>
      </c>
      <c r="BU26" s="40" t="s">
        <v>1998</v>
      </c>
      <c r="BV26" s="40" t="s">
        <v>1998</v>
      </c>
      <c r="BW26" s="40" t="s">
        <v>1998</v>
      </c>
    </row>
    <row r="27" spans="1:75" ht="15" customHeight="1" x14ac:dyDescent="0.2">
      <c r="A27" s="40" t="s">
        <v>1998</v>
      </c>
      <c r="B27" s="40" t="s">
        <v>1998</v>
      </c>
      <c r="C27" s="40" t="s">
        <v>1998</v>
      </c>
      <c r="D27" s="40" t="s">
        <v>1998</v>
      </c>
      <c r="E27" s="40" t="s">
        <v>1998</v>
      </c>
      <c r="F27" s="40" t="s">
        <v>1998</v>
      </c>
      <c r="G27" s="40" t="s">
        <v>1998</v>
      </c>
      <c r="H27" s="40" t="s">
        <v>1998</v>
      </c>
      <c r="I27" s="40" t="s">
        <v>1998</v>
      </c>
      <c r="J27" s="40" t="s">
        <v>1999</v>
      </c>
      <c r="K27" s="40" t="s">
        <v>1999</v>
      </c>
      <c r="L27" s="40" t="s">
        <v>1998</v>
      </c>
      <c r="M27" s="40" t="s">
        <v>1998</v>
      </c>
      <c r="N27" s="40" t="s">
        <v>1998</v>
      </c>
      <c r="O27" s="40" t="s">
        <v>1998</v>
      </c>
      <c r="P27" s="40" t="s">
        <v>1998</v>
      </c>
      <c r="Q27" s="40" t="s">
        <v>1998</v>
      </c>
      <c r="R27" s="40" t="s">
        <v>1998</v>
      </c>
      <c r="S27" s="40" t="s">
        <v>1998</v>
      </c>
      <c r="T27" s="40" t="s">
        <v>1998</v>
      </c>
      <c r="U27" s="40" t="s">
        <v>1998</v>
      </c>
      <c r="V27" s="40" t="s">
        <v>1998</v>
      </c>
      <c r="W27" s="40" t="s">
        <v>1998</v>
      </c>
      <c r="X27" s="40" t="s">
        <v>1998</v>
      </c>
      <c r="Y27" s="40" t="s">
        <v>1998</v>
      </c>
      <c r="Z27" s="40" t="s">
        <v>1998</v>
      </c>
      <c r="AA27" s="40"/>
      <c r="AB27" s="40"/>
      <c r="AC27" s="40" t="s">
        <v>1998</v>
      </c>
      <c r="AD27" s="40" t="s">
        <v>1998</v>
      </c>
      <c r="AE27" s="40"/>
      <c r="AF27" s="40"/>
      <c r="AG27" s="40" t="s">
        <v>1998</v>
      </c>
      <c r="AH27" s="40" t="s">
        <v>1998</v>
      </c>
      <c r="AI27" s="40"/>
      <c r="AJ27" s="40"/>
      <c r="AK27" s="40"/>
      <c r="AL27" s="40"/>
      <c r="AM27" s="40"/>
      <c r="AN27" s="40"/>
      <c r="AO27" s="40" t="s">
        <v>1998</v>
      </c>
      <c r="AP27" s="40" t="s">
        <v>1998</v>
      </c>
      <c r="AQ27" s="40"/>
      <c r="AR27" s="40"/>
      <c r="AS27" s="40" t="s">
        <v>1998</v>
      </c>
      <c r="AT27" s="40" t="s">
        <v>1998</v>
      </c>
      <c r="AU27" s="40" t="s">
        <v>1998</v>
      </c>
      <c r="AV27" s="40" t="s">
        <v>1998</v>
      </c>
      <c r="AW27" s="40"/>
      <c r="AX27" s="40"/>
      <c r="AY27" s="40"/>
      <c r="AZ27" s="40"/>
      <c r="BA27" s="40" t="s">
        <v>1998</v>
      </c>
      <c r="BB27" s="40" t="s">
        <v>1998</v>
      </c>
      <c r="BC27" s="40" t="s">
        <v>1998</v>
      </c>
      <c r="BD27" s="40" t="s">
        <v>1998</v>
      </c>
      <c r="BE27" s="40" t="s">
        <v>1998</v>
      </c>
      <c r="BF27" s="40" t="s">
        <v>1998</v>
      </c>
      <c r="BG27" s="40"/>
      <c r="BH27" s="40"/>
      <c r="BI27" s="40"/>
      <c r="BJ27" s="40"/>
      <c r="BK27" s="40"/>
      <c r="BL27" s="40"/>
      <c r="BM27" s="40"/>
      <c r="BN27" s="40"/>
      <c r="BO27" s="40" t="s">
        <v>1998</v>
      </c>
      <c r="BP27" s="40" t="s">
        <v>1998</v>
      </c>
      <c r="BQ27" s="40" t="s">
        <v>1998</v>
      </c>
      <c r="BR27" s="40" t="s">
        <v>1998</v>
      </c>
      <c r="BS27" s="40" t="s">
        <v>1998</v>
      </c>
      <c r="BT27" s="40" t="s">
        <v>1998</v>
      </c>
      <c r="BU27" s="40" t="s">
        <v>1998</v>
      </c>
      <c r="BV27" s="40" t="s">
        <v>1998</v>
      </c>
      <c r="BW27" s="40" t="s">
        <v>1998</v>
      </c>
    </row>
    <row r="28" spans="1:75" ht="15" customHeight="1" x14ac:dyDescent="0.2">
      <c r="A28" s="40" t="s">
        <v>1998</v>
      </c>
      <c r="B28" s="40" t="s">
        <v>1998</v>
      </c>
      <c r="C28" s="40" t="s">
        <v>1998</v>
      </c>
      <c r="D28" s="40" t="s">
        <v>1998</v>
      </c>
      <c r="E28" s="40" t="s">
        <v>1998</v>
      </c>
      <c r="F28" s="40" t="s">
        <v>1998</v>
      </c>
      <c r="G28" s="40" t="s">
        <v>1998</v>
      </c>
      <c r="H28" s="40" t="s">
        <v>1999</v>
      </c>
      <c r="I28" s="40" t="s">
        <v>1999</v>
      </c>
      <c r="J28" s="40" t="s">
        <v>1999</v>
      </c>
      <c r="K28" s="40" t="s">
        <v>1998</v>
      </c>
      <c r="L28" s="40" t="s">
        <v>1998</v>
      </c>
      <c r="M28" s="40" t="s">
        <v>1998</v>
      </c>
      <c r="N28" s="40" t="s">
        <v>1998</v>
      </c>
      <c r="O28" s="40" t="s">
        <v>1998</v>
      </c>
      <c r="P28" s="40" t="s">
        <v>1998</v>
      </c>
      <c r="Q28" s="40" t="s">
        <v>1998</v>
      </c>
      <c r="R28" s="40" t="s">
        <v>1998</v>
      </c>
      <c r="S28" s="40" t="s">
        <v>1998</v>
      </c>
      <c r="T28" s="40" t="s">
        <v>1998</v>
      </c>
      <c r="U28" s="40" t="s">
        <v>1998</v>
      </c>
      <c r="V28" s="40" t="s">
        <v>1998</v>
      </c>
      <c r="W28" s="40" t="s">
        <v>1998</v>
      </c>
      <c r="X28" s="40" t="s">
        <v>1998</v>
      </c>
      <c r="Y28" s="40" t="s">
        <v>1998</v>
      </c>
      <c r="Z28" s="40" t="s">
        <v>1998</v>
      </c>
      <c r="AA28" s="40"/>
      <c r="AB28" s="40"/>
      <c r="AC28" s="40" t="s">
        <v>1998</v>
      </c>
      <c r="AD28" s="40" t="s">
        <v>1998</v>
      </c>
      <c r="AE28" s="40"/>
      <c r="AF28" s="40"/>
      <c r="AG28" s="40" t="s">
        <v>1998</v>
      </c>
      <c r="AH28" s="40" t="s">
        <v>1998</v>
      </c>
      <c r="AI28" s="40"/>
      <c r="AJ28" s="40"/>
      <c r="AK28" s="40"/>
      <c r="AL28" s="40"/>
      <c r="AM28" s="40"/>
      <c r="AN28" s="40"/>
      <c r="AO28" s="40" t="s">
        <v>1998</v>
      </c>
      <c r="AP28" s="40" t="s">
        <v>1998</v>
      </c>
      <c r="AQ28" s="40"/>
      <c r="AR28" s="40"/>
      <c r="AS28" s="40" t="s">
        <v>1998</v>
      </c>
      <c r="AT28" s="40" t="s">
        <v>1998</v>
      </c>
      <c r="AU28" s="40" t="s">
        <v>1998</v>
      </c>
      <c r="AV28" s="40" t="s">
        <v>1998</v>
      </c>
      <c r="AW28" s="40" t="s">
        <v>1998</v>
      </c>
      <c r="AX28" s="40" t="s">
        <v>1998</v>
      </c>
      <c r="AY28" s="40"/>
      <c r="AZ28" s="40"/>
      <c r="BA28" s="40"/>
      <c r="BB28" s="40"/>
      <c r="BC28" s="40" t="s">
        <v>1998</v>
      </c>
      <c r="BD28" s="40" t="s">
        <v>1998</v>
      </c>
      <c r="BE28" s="40" t="s">
        <v>1998</v>
      </c>
      <c r="BF28" s="40" t="s">
        <v>1998</v>
      </c>
      <c r="BG28" s="40"/>
      <c r="BH28" s="40"/>
      <c r="BI28" s="40" t="s">
        <v>1998</v>
      </c>
      <c r="BJ28" s="40" t="s">
        <v>1998</v>
      </c>
      <c r="BK28" s="40"/>
      <c r="BL28" s="40"/>
      <c r="BM28" s="40"/>
      <c r="BN28" s="40"/>
      <c r="BO28" s="40" t="s">
        <v>1998</v>
      </c>
      <c r="BP28" s="40" t="s">
        <v>1998</v>
      </c>
      <c r="BQ28" s="40" t="s">
        <v>1998</v>
      </c>
      <c r="BR28" s="40" t="s">
        <v>1998</v>
      </c>
      <c r="BS28" s="40" t="s">
        <v>1998</v>
      </c>
      <c r="BT28" s="40" t="s">
        <v>1998</v>
      </c>
      <c r="BU28" s="40" t="s">
        <v>1998</v>
      </c>
      <c r="BV28" s="40" t="s">
        <v>1998</v>
      </c>
      <c r="BW28" s="40" t="s">
        <v>1998</v>
      </c>
    </row>
    <row r="29" spans="1:75" ht="15" customHeight="1" x14ac:dyDescent="0.2">
      <c r="A29" s="40" t="s">
        <v>1998</v>
      </c>
      <c r="B29" s="40" t="s">
        <v>1998</v>
      </c>
      <c r="C29" s="40" t="s">
        <v>1998</v>
      </c>
      <c r="D29" s="40" t="s">
        <v>1998</v>
      </c>
      <c r="E29" s="40" t="s">
        <v>1998</v>
      </c>
      <c r="F29" s="40" t="s">
        <v>1999</v>
      </c>
      <c r="G29" s="40" t="s">
        <v>1999</v>
      </c>
      <c r="H29" s="40" t="s">
        <v>1999</v>
      </c>
      <c r="I29" s="40" t="s">
        <v>1998</v>
      </c>
      <c r="J29" s="40" t="s">
        <v>1998</v>
      </c>
      <c r="K29" s="40" t="s">
        <v>1998</v>
      </c>
      <c r="L29" s="40" t="s">
        <v>1998</v>
      </c>
      <c r="M29" s="40" t="s">
        <v>1998</v>
      </c>
      <c r="N29" s="40" t="s">
        <v>1998</v>
      </c>
      <c r="O29" s="40" t="s">
        <v>1998</v>
      </c>
      <c r="P29" s="40" t="s">
        <v>1998</v>
      </c>
      <c r="Q29" s="40" t="s">
        <v>1998</v>
      </c>
      <c r="R29" s="40" t="s">
        <v>1998</v>
      </c>
      <c r="S29" s="40" t="s">
        <v>1998</v>
      </c>
      <c r="T29" s="40" t="s">
        <v>1998</v>
      </c>
      <c r="U29" s="40" t="s">
        <v>1998</v>
      </c>
      <c r="V29" s="40" t="s">
        <v>1998</v>
      </c>
      <c r="W29" s="40" t="s">
        <v>1998</v>
      </c>
      <c r="X29" s="40" t="s">
        <v>1998</v>
      </c>
      <c r="Y29" s="40" t="s">
        <v>1998</v>
      </c>
      <c r="Z29" s="40" t="s">
        <v>1998</v>
      </c>
      <c r="AA29" s="40"/>
      <c r="AB29" s="40"/>
      <c r="AC29" s="40" t="s">
        <v>1998</v>
      </c>
      <c r="AD29" s="40" t="s">
        <v>1998</v>
      </c>
      <c r="AE29" s="40"/>
      <c r="AF29" s="40"/>
      <c r="AG29" s="40" t="s">
        <v>1998</v>
      </c>
      <c r="AH29" s="40" t="s">
        <v>1998</v>
      </c>
      <c r="AI29" s="40"/>
      <c r="AJ29" s="40"/>
      <c r="AK29" s="40"/>
      <c r="AL29" s="40"/>
      <c r="AM29" s="40"/>
      <c r="AN29" s="40"/>
      <c r="AO29" s="40" t="s">
        <v>1998</v>
      </c>
      <c r="AP29" s="40" t="s">
        <v>1998</v>
      </c>
      <c r="AQ29" s="40"/>
      <c r="AR29" s="40"/>
      <c r="AS29" s="40" t="s">
        <v>1998</v>
      </c>
      <c r="AT29" s="40" t="s">
        <v>1998</v>
      </c>
      <c r="AU29" s="40" t="s">
        <v>1998</v>
      </c>
      <c r="AV29" s="40" t="s">
        <v>1998</v>
      </c>
      <c r="AW29" s="40" t="s">
        <v>1998</v>
      </c>
      <c r="AX29" s="40" t="s">
        <v>1998</v>
      </c>
      <c r="AY29" s="40"/>
      <c r="AZ29" s="40"/>
      <c r="BA29" s="40"/>
      <c r="BB29" s="40"/>
      <c r="BC29" s="40" t="s">
        <v>1998</v>
      </c>
      <c r="BD29" s="40" t="s">
        <v>1998</v>
      </c>
      <c r="BE29" s="40" t="s">
        <v>1998</v>
      </c>
      <c r="BF29" s="40" t="s">
        <v>1998</v>
      </c>
      <c r="BG29" s="40"/>
      <c r="BH29" s="40"/>
      <c r="BI29" s="40" t="s">
        <v>1998</v>
      </c>
      <c r="BJ29" s="40" t="s">
        <v>1998</v>
      </c>
      <c r="BK29" s="40"/>
      <c r="BL29" s="40"/>
      <c r="BM29" s="40"/>
      <c r="BN29" s="40"/>
      <c r="BO29" s="40" t="s">
        <v>1998</v>
      </c>
      <c r="BP29" s="40" t="s">
        <v>1998</v>
      </c>
      <c r="BQ29" s="40" t="s">
        <v>1998</v>
      </c>
      <c r="BR29" s="40" t="s">
        <v>1998</v>
      </c>
      <c r="BS29" s="40" t="s">
        <v>1998</v>
      </c>
      <c r="BT29" s="40" t="s">
        <v>1998</v>
      </c>
      <c r="BU29" s="40" t="s">
        <v>1998</v>
      </c>
      <c r="BV29" s="40" t="s">
        <v>1998</v>
      </c>
      <c r="BW29" s="40" t="s">
        <v>1998</v>
      </c>
    </row>
    <row r="30" spans="1:75" ht="15" customHeight="1" x14ac:dyDescent="0.2">
      <c r="A30" s="40" t="s">
        <v>1998</v>
      </c>
      <c r="B30" s="40" t="s">
        <v>1998</v>
      </c>
      <c r="C30" s="40" t="s">
        <v>1998</v>
      </c>
      <c r="D30" s="40" t="s">
        <v>1998</v>
      </c>
      <c r="E30" s="40" t="s">
        <v>1999</v>
      </c>
      <c r="F30" s="40" t="s">
        <v>1999</v>
      </c>
      <c r="G30" s="40" t="s">
        <v>1998</v>
      </c>
      <c r="H30" s="40" t="s">
        <v>1998</v>
      </c>
      <c r="I30" s="40" t="s">
        <v>1998</v>
      </c>
      <c r="J30" s="40" t="s">
        <v>1998</v>
      </c>
      <c r="K30" s="40" t="s">
        <v>1998</v>
      </c>
      <c r="L30" s="40" t="s">
        <v>1998</v>
      </c>
      <c r="M30" s="40" t="s">
        <v>1998</v>
      </c>
      <c r="N30" s="40" t="s">
        <v>1998</v>
      </c>
      <c r="O30" s="40" t="s">
        <v>1998</v>
      </c>
      <c r="P30" s="40" t="s">
        <v>1998</v>
      </c>
      <c r="Q30" s="40" t="s">
        <v>1998</v>
      </c>
      <c r="R30" s="40" t="s">
        <v>1998</v>
      </c>
      <c r="S30" s="40" t="s">
        <v>1998</v>
      </c>
      <c r="T30" s="40" t="s">
        <v>1998</v>
      </c>
      <c r="U30" s="40" t="s">
        <v>1998</v>
      </c>
      <c r="V30" s="40" t="s">
        <v>1998</v>
      </c>
      <c r="W30" s="40" t="s">
        <v>1998</v>
      </c>
      <c r="X30" s="40" t="s">
        <v>1998</v>
      </c>
      <c r="Y30" s="40" t="s">
        <v>1998</v>
      </c>
      <c r="Z30" s="40" t="s">
        <v>1998</v>
      </c>
      <c r="AA30" s="40"/>
      <c r="AB30" s="40"/>
      <c r="AC30" s="40" t="s">
        <v>1998</v>
      </c>
      <c r="AD30" s="40" t="s">
        <v>1998</v>
      </c>
      <c r="AE30" s="40"/>
      <c r="AF30" s="40"/>
      <c r="AG30" s="40"/>
      <c r="AH30" s="40"/>
      <c r="AI30" s="40"/>
      <c r="AJ30" s="40"/>
      <c r="AK30" s="40" t="s">
        <v>1998</v>
      </c>
      <c r="AL30" s="40" t="s">
        <v>1998</v>
      </c>
      <c r="AM30" s="40" t="s">
        <v>1998</v>
      </c>
      <c r="AN30" s="40" t="s">
        <v>1998</v>
      </c>
      <c r="AO30" s="40" t="s">
        <v>1998</v>
      </c>
      <c r="AP30" s="40" t="s">
        <v>1998</v>
      </c>
      <c r="AQ30" s="40"/>
      <c r="AR30" s="40"/>
      <c r="AS30" s="40" t="s">
        <v>1998</v>
      </c>
      <c r="AT30" s="40" t="s">
        <v>1998</v>
      </c>
      <c r="AU30" s="40" t="s">
        <v>1998</v>
      </c>
      <c r="AV30" s="40" t="s">
        <v>1998</v>
      </c>
      <c r="AW30" s="40" t="s">
        <v>1998</v>
      </c>
      <c r="AX30" s="40" t="s">
        <v>1998</v>
      </c>
      <c r="AY30" s="40"/>
      <c r="AZ30" s="40"/>
      <c r="BA30" s="40"/>
      <c r="BB30" s="40"/>
      <c r="BC30" s="40" t="s">
        <v>1998</v>
      </c>
      <c r="BD30" s="40" t="s">
        <v>1998</v>
      </c>
      <c r="BE30" s="40" t="s">
        <v>1998</v>
      </c>
      <c r="BF30" s="40" t="s">
        <v>1998</v>
      </c>
      <c r="BG30" s="40"/>
      <c r="BH30" s="40"/>
      <c r="BI30" s="40"/>
      <c r="BJ30" s="40"/>
      <c r="BK30" s="40"/>
      <c r="BL30" s="40"/>
      <c r="BM30" s="40"/>
      <c r="BN30" s="40"/>
      <c r="BO30" s="40" t="s">
        <v>1998</v>
      </c>
      <c r="BP30" s="40" t="s">
        <v>1998</v>
      </c>
      <c r="BQ30" s="40" t="s">
        <v>1998</v>
      </c>
      <c r="BR30" s="40" t="s">
        <v>1998</v>
      </c>
      <c r="BS30" s="40" t="s">
        <v>1998</v>
      </c>
      <c r="BT30" s="40" t="s">
        <v>1998</v>
      </c>
      <c r="BU30" s="40" t="s">
        <v>1998</v>
      </c>
      <c r="BV30" s="40" t="s">
        <v>1998</v>
      </c>
      <c r="BW30" s="40" t="s">
        <v>1998</v>
      </c>
    </row>
    <row r="31" spans="1:75" ht="15" customHeight="1" x14ac:dyDescent="0.2">
      <c r="A31" s="40" t="s">
        <v>1998</v>
      </c>
      <c r="B31" s="40" t="s">
        <v>1998</v>
      </c>
      <c r="C31" s="40" t="s">
        <v>1999</v>
      </c>
      <c r="D31" s="40" t="s">
        <v>1999</v>
      </c>
      <c r="E31" s="40" t="s">
        <v>1999</v>
      </c>
      <c r="F31" s="40" t="s">
        <v>1998</v>
      </c>
      <c r="G31" s="40" t="s">
        <v>1998</v>
      </c>
      <c r="H31" s="40" t="s">
        <v>1998</v>
      </c>
      <c r="I31" s="40" t="s">
        <v>1998</v>
      </c>
      <c r="J31" s="40" t="s">
        <v>1998</v>
      </c>
      <c r="K31" s="40" t="s">
        <v>1998</v>
      </c>
      <c r="L31" s="40" t="s">
        <v>1998</v>
      </c>
      <c r="M31" s="40" t="s">
        <v>1998</v>
      </c>
      <c r="N31" s="40" t="s">
        <v>1998</v>
      </c>
      <c r="O31" s="40" t="s">
        <v>1998</v>
      </c>
      <c r="P31" s="40" t="s">
        <v>1998</v>
      </c>
      <c r="Q31" s="40" t="s">
        <v>1998</v>
      </c>
      <c r="R31" s="40" t="s">
        <v>1998</v>
      </c>
      <c r="S31" s="40" t="s">
        <v>1998</v>
      </c>
      <c r="T31" s="40" t="s">
        <v>1998</v>
      </c>
      <c r="U31" s="40" t="s">
        <v>1998</v>
      </c>
      <c r="V31" s="40" t="s">
        <v>1998</v>
      </c>
      <c r="W31" s="40" t="s">
        <v>1998</v>
      </c>
      <c r="X31" s="40" t="s">
        <v>1998</v>
      </c>
      <c r="Y31" s="40" t="s">
        <v>1998</v>
      </c>
      <c r="Z31" s="40" t="s">
        <v>1998</v>
      </c>
      <c r="AA31" s="40"/>
      <c r="AB31" s="40"/>
      <c r="AC31" s="40" t="s">
        <v>1998</v>
      </c>
      <c r="AD31" s="40" t="s">
        <v>1998</v>
      </c>
      <c r="AE31" s="40"/>
      <c r="AF31" s="40"/>
      <c r="AG31" s="40"/>
      <c r="AH31" s="40"/>
      <c r="AI31" s="40"/>
      <c r="AJ31" s="40"/>
      <c r="AK31" s="40" t="s">
        <v>1998</v>
      </c>
      <c r="AL31" s="40" t="s">
        <v>1998</v>
      </c>
      <c r="AM31" s="40" t="s">
        <v>1998</v>
      </c>
      <c r="AN31" s="40" t="s">
        <v>1998</v>
      </c>
      <c r="AO31" s="40" t="s">
        <v>1998</v>
      </c>
      <c r="AP31" s="40" t="s">
        <v>1998</v>
      </c>
      <c r="AQ31" s="40"/>
      <c r="AR31" s="40"/>
      <c r="AS31" s="40" t="s">
        <v>1998</v>
      </c>
      <c r="AT31" s="40" t="s">
        <v>1998</v>
      </c>
      <c r="AU31" s="40" t="s">
        <v>1998</v>
      </c>
      <c r="AV31" s="40" t="s">
        <v>1998</v>
      </c>
      <c r="AW31" s="40" t="s">
        <v>1998</v>
      </c>
      <c r="AX31" s="40" t="s">
        <v>1998</v>
      </c>
      <c r="AY31" s="40"/>
      <c r="AZ31" s="40"/>
      <c r="BA31" s="40"/>
      <c r="BB31" s="40"/>
      <c r="BC31" s="40" t="s">
        <v>1998</v>
      </c>
      <c r="BD31" s="40" t="s">
        <v>1998</v>
      </c>
      <c r="BE31" s="40" t="s">
        <v>1998</v>
      </c>
      <c r="BF31" s="40" t="s">
        <v>1998</v>
      </c>
      <c r="BG31" s="40"/>
      <c r="BH31" s="40"/>
      <c r="BI31" s="40"/>
      <c r="BJ31" s="40"/>
      <c r="BK31" s="40"/>
      <c r="BL31" s="40"/>
      <c r="BM31" s="40"/>
      <c r="BN31" s="40"/>
      <c r="BO31" s="40" t="s">
        <v>1998</v>
      </c>
      <c r="BP31" s="40" t="s">
        <v>1998</v>
      </c>
      <c r="BQ31" s="40" t="s">
        <v>1998</v>
      </c>
      <c r="BR31" s="40" t="s">
        <v>1998</v>
      </c>
      <c r="BS31" s="40" t="s">
        <v>1998</v>
      </c>
      <c r="BT31" s="40" t="s">
        <v>1998</v>
      </c>
      <c r="BU31" s="40" t="s">
        <v>1998</v>
      </c>
      <c r="BV31" s="40" t="s">
        <v>1998</v>
      </c>
      <c r="BW31" s="40" t="s">
        <v>1998</v>
      </c>
    </row>
    <row r="32" spans="1:75" ht="15" customHeight="1" x14ac:dyDescent="0.2">
      <c r="A32" s="40" t="s">
        <v>1999</v>
      </c>
      <c r="B32" s="40" t="s">
        <v>1999</v>
      </c>
      <c r="C32" s="40" t="s">
        <v>1999</v>
      </c>
      <c r="D32" s="40" t="s">
        <v>1998</v>
      </c>
      <c r="E32" s="40" t="s">
        <v>1998</v>
      </c>
      <c r="F32" s="40" t="s">
        <v>1998</v>
      </c>
      <c r="G32" s="40" t="s">
        <v>1998</v>
      </c>
      <c r="H32" s="40" t="s">
        <v>1998</v>
      </c>
      <c r="I32" s="40" t="s">
        <v>1998</v>
      </c>
      <c r="J32" s="40" t="s">
        <v>1998</v>
      </c>
      <c r="K32" s="40" t="s">
        <v>1998</v>
      </c>
      <c r="L32" s="40" t="s">
        <v>1998</v>
      </c>
      <c r="M32" s="40" t="s">
        <v>1998</v>
      </c>
      <c r="N32" s="40" t="s">
        <v>1998</v>
      </c>
      <c r="O32" s="40" t="s">
        <v>1998</v>
      </c>
      <c r="P32" s="40" t="s">
        <v>1998</v>
      </c>
      <c r="Q32" s="40" t="s">
        <v>1998</v>
      </c>
      <c r="R32" s="40" t="s">
        <v>1998</v>
      </c>
      <c r="S32" s="40" t="s">
        <v>1998</v>
      </c>
      <c r="T32" s="40" t="s">
        <v>1998</v>
      </c>
      <c r="U32" s="40" t="s">
        <v>1998</v>
      </c>
      <c r="V32" s="40" t="s">
        <v>1998</v>
      </c>
      <c r="W32" s="40" t="s">
        <v>1998</v>
      </c>
      <c r="X32" s="40" t="s">
        <v>1998</v>
      </c>
      <c r="Y32" s="40" t="s">
        <v>1998</v>
      </c>
      <c r="Z32" s="40" t="s">
        <v>1998</v>
      </c>
      <c r="AA32" s="40"/>
      <c r="AB32" s="40"/>
      <c r="AC32" s="40" t="s">
        <v>1998</v>
      </c>
      <c r="AD32" s="40" t="s">
        <v>1998</v>
      </c>
      <c r="AE32" s="40" t="s">
        <v>1998</v>
      </c>
      <c r="AF32" s="40" t="s">
        <v>1998</v>
      </c>
      <c r="AG32" s="40" t="s">
        <v>1998</v>
      </c>
      <c r="AH32" s="40" t="s">
        <v>1998</v>
      </c>
      <c r="AI32" s="40"/>
      <c r="AJ32" s="40"/>
      <c r="AK32" s="40"/>
      <c r="AL32" s="40"/>
      <c r="AM32" s="40" t="s">
        <v>1998</v>
      </c>
      <c r="AN32" s="40" t="s">
        <v>1998</v>
      </c>
      <c r="AO32" s="40"/>
      <c r="AP32" s="40"/>
      <c r="AQ32" s="40"/>
      <c r="AR32" s="40"/>
      <c r="AS32" s="40"/>
      <c r="AT32" s="40"/>
      <c r="AU32" s="40" t="s">
        <v>1998</v>
      </c>
      <c r="AV32" s="40" t="s">
        <v>1998</v>
      </c>
      <c r="AW32" s="40" t="s">
        <v>1998</v>
      </c>
      <c r="AX32" s="40" t="s">
        <v>1998</v>
      </c>
      <c r="AY32" s="40" t="s">
        <v>1998</v>
      </c>
      <c r="AZ32" s="40" t="s">
        <v>1998</v>
      </c>
      <c r="BA32" s="40" t="s">
        <v>1998</v>
      </c>
      <c r="BB32" s="40" t="s">
        <v>1998</v>
      </c>
      <c r="BC32" s="40" t="s">
        <v>1998</v>
      </c>
      <c r="BD32" s="40" t="s">
        <v>1998</v>
      </c>
      <c r="BE32" s="40" t="s">
        <v>1998</v>
      </c>
      <c r="BF32" s="40" t="s">
        <v>1998</v>
      </c>
      <c r="BG32" s="40"/>
      <c r="BH32" s="40"/>
      <c r="BI32" s="40" t="s">
        <v>1998</v>
      </c>
      <c r="BJ32" s="40" t="s">
        <v>1998</v>
      </c>
      <c r="BK32" s="40" t="s">
        <v>1998</v>
      </c>
      <c r="BL32" s="40" t="s">
        <v>1998</v>
      </c>
      <c r="BM32" s="40" t="s">
        <v>1998</v>
      </c>
      <c r="BN32" s="40" t="s">
        <v>1998</v>
      </c>
      <c r="BO32" s="40" t="s">
        <v>1998</v>
      </c>
      <c r="BP32" s="40" t="s">
        <v>1998</v>
      </c>
      <c r="BQ32" s="40" t="s">
        <v>1998</v>
      </c>
      <c r="BR32" s="40" t="s">
        <v>1998</v>
      </c>
      <c r="BS32" s="40" t="s">
        <v>1998</v>
      </c>
      <c r="BT32" s="40" t="s">
        <v>1998</v>
      </c>
      <c r="BU32" s="40" t="s">
        <v>1998</v>
      </c>
      <c r="BV32" s="40" t="s">
        <v>1998</v>
      </c>
      <c r="BW32" s="40" t="s">
        <v>1998</v>
      </c>
    </row>
    <row r="33" spans="1:75" ht="15" customHeight="1" x14ac:dyDescent="0.2">
      <c r="A33" s="40" t="s">
        <v>1999</v>
      </c>
      <c r="B33" s="40" t="s">
        <v>1998</v>
      </c>
      <c r="C33" s="40" t="s">
        <v>1998</v>
      </c>
      <c r="D33" s="40" t="s">
        <v>1998</v>
      </c>
      <c r="E33" s="40" t="s">
        <v>1998</v>
      </c>
      <c r="F33" s="40" t="s">
        <v>1998</v>
      </c>
      <c r="G33" s="40" t="s">
        <v>1998</v>
      </c>
      <c r="H33" s="40" t="s">
        <v>1998</v>
      </c>
      <c r="I33" s="40" t="s">
        <v>1998</v>
      </c>
      <c r="J33" s="40" t="s">
        <v>1998</v>
      </c>
      <c r="K33" s="40" t="s">
        <v>1998</v>
      </c>
      <c r="L33" s="40" t="s">
        <v>1998</v>
      </c>
      <c r="M33" s="40" t="s">
        <v>1998</v>
      </c>
      <c r="N33" s="40" t="s">
        <v>1998</v>
      </c>
      <c r="O33" s="40" t="s">
        <v>1998</v>
      </c>
      <c r="P33" s="40" t="s">
        <v>1998</v>
      </c>
      <c r="Q33" s="40" t="s">
        <v>1998</v>
      </c>
      <c r="R33" s="40" t="s">
        <v>1998</v>
      </c>
      <c r="S33" s="40" t="s">
        <v>1998</v>
      </c>
      <c r="T33" s="40" t="s">
        <v>1998</v>
      </c>
      <c r="U33" s="40" t="s">
        <v>1998</v>
      </c>
      <c r="V33" s="40" t="s">
        <v>1998</v>
      </c>
      <c r="W33" s="40" t="s">
        <v>1998</v>
      </c>
      <c r="X33" s="40" t="s">
        <v>1998</v>
      </c>
      <c r="Y33" s="40" t="s">
        <v>1998</v>
      </c>
      <c r="Z33" s="40" t="s">
        <v>1998</v>
      </c>
      <c r="AA33" s="40"/>
      <c r="AB33" s="40"/>
      <c r="AC33" s="40" t="s">
        <v>1998</v>
      </c>
      <c r="AD33" s="40" t="s">
        <v>1998</v>
      </c>
      <c r="AE33" s="40" t="s">
        <v>1998</v>
      </c>
      <c r="AF33" s="40" t="s">
        <v>1998</v>
      </c>
      <c r="AG33" s="40" t="s">
        <v>1998</v>
      </c>
      <c r="AH33" s="40" t="s">
        <v>1998</v>
      </c>
      <c r="AI33" s="40"/>
      <c r="AJ33" s="40"/>
      <c r="AK33" s="40"/>
      <c r="AL33" s="40"/>
      <c r="AM33" s="40" t="s">
        <v>1998</v>
      </c>
      <c r="AN33" s="40" t="s">
        <v>1998</v>
      </c>
      <c r="AO33" s="40"/>
      <c r="AP33" s="40"/>
      <c r="AQ33" s="40"/>
      <c r="AR33" s="40"/>
      <c r="AS33" s="40"/>
      <c r="AT33" s="40"/>
      <c r="AU33" s="40" t="s">
        <v>1998</v>
      </c>
      <c r="AV33" s="40" t="s">
        <v>1998</v>
      </c>
      <c r="AW33" s="40" t="s">
        <v>1998</v>
      </c>
      <c r="AX33" s="40" t="s">
        <v>1998</v>
      </c>
      <c r="AY33" s="40" t="s">
        <v>1998</v>
      </c>
      <c r="AZ33" s="40" t="s">
        <v>1998</v>
      </c>
      <c r="BA33" s="40" t="s">
        <v>1998</v>
      </c>
      <c r="BB33" s="40" t="s">
        <v>1998</v>
      </c>
      <c r="BC33" s="40" t="s">
        <v>1998</v>
      </c>
      <c r="BD33" s="40" t="s">
        <v>1998</v>
      </c>
      <c r="BE33" s="40" t="s">
        <v>1998</v>
      </c>
      <c r="BF33" s="40" t="s">
        <v>1998</v>
      </c>
      <c r="BG33" s="40"/>
      <c r="BH33" s="40"/>
      <c r="BI33" s="40" t="s">
        <v>1998</v>
      </c>
      <c r="BJ33" s="40" t="s">
        <v>1998</v>
      </c>
      <c r="BK33" s="40" t="s">
        <v>1998</v>
      </c>
      <c r="BL33" s="40" t="s">
        <v>1998</v>
      </c>
      <c r="BM33" s="40" t="s">
        <v>1998</v>
      </c>
      <c r="BN33" s="40" t="s">
        <v>1998</v>
      </c>
      <c r="BO33" s="40" t="s">
        <v>1998</v>
      </c>
      <c r="BP33" s="40" t="s">
        <v>1998</v>
      </c>
      <c r="BQ33" s="40" t="s">
        <v>1998</v>
      </c>
      <c r="BR33" s="40" t="s">
        <v>1998</v>
      </c>
      <c r="BS33" s="40" t="s">
        <v>1998</v>
      </c>
      <c r="BT33" s="40" t="s">
        <v>1998</v>
      </c>
      <c r="BU33" s="40" t="s">
        <v>1998</v>
      </c>
      <c r="BV33" s="40" t="s">
        <v>1998</v>
      </c>
      <c r="BW33" s="40" t="s">
        <v>1998</v>
      </c>
    </row>
    <row r="34" spans="1:75" ht="15" customHeight="1" x14ac:dyDescent="0.2">
      <c r="A34" s="40" t="s">
        <v>1998</v>
      </c>
      <c r="B34" s="40" t="s">
        <v>1998</v>
      </c>
      <c r="C34" s="40" t="s">
        <v>1998</v>
      </c>
      <c r="D34" s="40" t="s">
        <v>1998</v>
      </c>
      <c r="E34" s="40" t="s">
        <v>1998</v>
      </c>
      <c r="F34" s="40" t="s">
        <v>1998</v>
      </c>
      <c r="G34" s="40" t="s">
        <v>1998</v>
      </c>
      <c r="H34" s="40" t="s">
        <v>1998</v>
      </c>
      <c r="I34" s="40" t="s">
        <v>1998</v>
      </c>
      <c r="J34" s="40" t="s">
        <v>1998</v>
      </c>
      <c r="K34" s="40" t="s">
        <v>1998</v>
      </c>
      <c r="L34" s="40" t="s">
        <v>1998</v>
      </c>
      <c r="M34" s="40" t="s">
        <v>1998</v>
      </c>
      <c r="N34" s="40" t="s">
        <v>1998</v>
      </c>
      <c r="O34" s="40" t="s">
        <v>1998</v>
      </c>
      <c r="P34" s="40" t="s">
        <v>1998</v>
      </c>
      <c r="Q34" s="40" t="s">
        <v>1998</v>
      </c>
      <c r="R34" s="40" t="s">
        <v>1998</v>
      </c>
      <c r="S34" s="40" t="s">
        <v>1998</v>
      </c>
      <c r="T34" s="40" t="s">
        <v>1998</v>
      </c>
      <c r="U34" s="40" t="s">
        <v>1998</v>
      </c>
      <c r="V34" s="40" t="s">
        <v>1998</v>
      </c>
      <c r="W34" s="40"/>
      <c r="X34" s="40"/>
      <c r="Y34" s="40"/>
      <c r="Z34" s="40"/>
      <c r="AA34" s="40"/>
      <c r="AB34" s="40"/>
      <c r="AC34" s="40"/>
      <c r="AD34" s="40"/>
      <c r="AE34" s="40"/>
      <c r="AF34" s="40"/>
      <c r="AG34" s="40" t="s">
        <v>1998</v>
      </c>
      <c r="AH34" s="40" t="s">
        <v>1998</v>
      </c>
      <c r="AI34" s="40"/>
      <c r="AJ34" s="40"/>
      <c r="AK34" s="40"/>
      <c r="AL34" s="40"/>
      <c r="AM34" s="40" t="s">
        <v>1998</v>
      </c>
      <c r="AN34" s="40" t="s">
        <v>1998</v>
      </c>
      <c r="AO34" s="40"/>
      <c r="AP34" s="40"/>
      <c r="AQ34" s="40"/>
      <c r="AR34" s="40"/>
      <c r="AS34" s="40"/>
      <c r="AT34" s="40"/>
      <c r="AU34" s="40" t="s">
        <v>1998</v>
      </c>
      <c r="AV34" s="40" t="s">
        <v>1998</v>
      </c>
      <c r="AW34" s="40"/>
      <c r="AX34" s="40"/>
      <c r="AY34" s="40"/>
      <c r="AZ34" s="43"/>
      <c r="BA34" s="40"/>
      <c r="BB34" s="40"/>
      <c r="BC34" s="40"/>
      <c r="BD34" s="43"/>
      <c r="BE34" s="40"/>
      <c r="BF34" s="40"/>
      <c r="BG34" s="40"/>
      <c r="BH34" s="40"/>
      <c r="BI34" s="40"/>
      <c r="BJ34" s="40"/>
      <c r="BK34" s="40" t="s">
        <v>1998</v>
      </c>
      <c r="BL34" s="40" t="s">
        <v>1998</v>
      </c>
      <c r="BM34" s="40" t="s">
        <v>1998</v>
      </c>
      <c r="BN34" s="40" t="s">
        <v>1998</v>
      </c>
      <c r="BO34" s="40" t="s">
        <v>1998</v>
      </c>
      <c r="BP34" s="40" t="s">
        <v>1998</v>
      </c>
      <c r="BQ34" s="40" t="s">
        <v>1998</v>
      </c>
      <c r="BR34" s="40" t="s">
        <v>1998</v>
      </c>
      <c r="BS34" s="40" t="s">
        <v>1998</v>
      </c>
      <c r="BT34" s="40" t="s">
        <v>1998</v>
      </c>
      <c r="BU34" s="40" t="s">
        <v>1998</v>
      </c>
      <c r="BV34" s="40" t="s">
        <v>1998</v>
      </c>
      <c r="BW34" s="40" t="s">
        <v>1998</v>
      </c>
    </row>
    <row r="35" spans="1:75" ht="15" customHeight="1" x14ac:dyDescent="0.2">
      <c r="A35" s="40" t="s">
        <v>1998</v>
      </c>
      <c r="B35" s="40" t="s">
        <v>1998</v>
      </c>
      <c r="C35" s="40" t="s">
        <v>1998</v>
      </c>
      <c r="D35" s="40" t="s">
        <v>1998</v>
      </c>
      <c r="E35" s="40" t="s">
        <v>1998</v>
      </c>
      <c r="F35" s="40" t="s">
        <v>1998</v>
      </c>
      <c r="G35" s="40" t="s">
        <v>1998</v>
      </c>
      <c r="H35" s="40" t="s">
        <v>1998</v>
      </c>
      <c r="I35" s="40" t="s">
        <v>1998</v>
      </c>
      <c r="J35" s="40" t="s">
        <v>1998</v>
      </c>
      <c r="K35" s="40" t="s">
        <v>1998</v>
      </c>
      <c r="L35" s="40" t="s">
        <v>1998</v>
      </c>
      <c r="M35" s="40" t="s">
        <v>1998</v>
      </c>
      <c r="N35" s="40" t="s">
        <v>1998</v>
      </c>
      <c r="O35" s="40" t="s">
        <v>1998</v>
      </c>
      <c r="P35" s="40" t="s">
        <v>1998</v>
      </c>
      <c r="Q35" s="40" t="s">
        <v>1998</v>
      </c>
      <c r="R35" s="40" t="s">
        <v>1998</v>
      </c>
      <c r="S35" s="40" t="s">
        <v>1998</v>
      </c>
      <c r="T35" s="40" t="s">
        <v>1998</v>
      </c>
      <c r="U35" s="40" t="s">
        <v>1998</v>
      </c>
      <c r="V35" s="40" t="s">
        <v>1998</v>
      </c>
      <c r="W35" s="40"/>
      <c r="X35" s="40"/>
      <c r="Y35" s="40"/>
      <c r="Z35" s="40"/>
      <c r="AA35" s="40"/>
      <c r="AB35" s="40"/>
      <c r="AC35" s="40"/>
      <c r="AD35" s="40"/>
      <c r="AE35" s="40"/>
      <c r="AF35" s="40"/>
      <c r="AG35" s="40" t="s">
        <v>1998</v>
      </c>
      <c r="AH35" s="40" t="s">
        <v>1998</v>
      </c>
      <c r="AI35" s="40"/>
      <c r="AJ35" s="40"/>
      <c r="AK35" s="40"/>
      <c r="AL35" s="40"/>
      <c r="AM35" s="40" t="s">
        <v>1998</v>
      </c>
      <c r="AN35" s="40" t="s">
        <v>1998</v>
      </c>
      <c r="AO35" s="40"/>
      <c r="AP35" s="40"/>
      <c r="AQ35" s="40"/>
      <c r="AR35" s="40"/>
      <c r="AS35" s="40"/>
      <c r="AT35" s="40"/>
      <c r="AU35" s="40" t="s">
        <v>1998</v>
      </c>
      <c r="AV35" s="40" t="s">
        <v>1998</v>
      </c>
      <c r="AW35" s="40"/>
      <c r="AX35" s="40"/>
      <c r="AY35" s="40"/>
      <c r="AZ35" s="43"/>
      <c r="BA35" s="40"/>
      <c r="BB35" s="40"/>
      <c r="BC35" s="40"/>
      <c r="BD35" s="43"/>
      <c r="BE35" s="40"/>
      <c r="BF35" s="40"/>
      <c r="BG35" s="40"/>
      <c r="BH35" s="40"/>
      <c r="BI35" s="40"/>
      <c r="BJ35" s="40"/>
      <c r="BK35" s="40" t="s">
        <v>1998</v>
      </c>
      <c r="BL35" s="40" t="s">
        <v>1998</v>
      </c>
      <c r="BM35" s="40" t="s">
        <v>1998</v>
      </c>
      <c r="BN35" s="40" t="s">
        <v>1998</v>
      </c>
      <c r="BO35" s="40" t="s">
        <v>1998</v>
      </c>
      <c r="BP35" s="40" t="s">
        <v>1998</v>
      </c>
      <c r="BQ35" s="40" t="s">
        <v>1998</v>
      </c>
      <c r="BR35" s="40" t="s">
        <v>1998</v>
      </c>
      <c r="BS35" s="40" t="s">
        <v>1998</v>
      </c>
      <c r="BT35" s="40" t="s">
        <v>1998</v>
      </c>
      <c r="BU35" s="40" t="s">
        <v>1998</v>
      </c>
      <c r="BV35" s="40" t="s">
        <v>1998</v>
      </c>
      <c r="BW35" s="40" t="s">
        <v>1998</v>
      </c>
    </row>
    <row r="36" spans="1:75" ht="15" customHeight="1" x14ac:dyDescent="0.2">
      <c r="A36" s="40" t="s">
        <v>1998</v>
      </c>
      <c r="B36" s="40" t="s">
        <v>1998</v>
      </c>
      <c r="C36" s="40" t="s">
        <v>1998</v>
      </c>
      <c r="D36" s="40" t="s">
        <v>1998</v>
      </c>
      <c r="E36" s="40" t="s">
        <v>1998</v>
      </c>
      <c r="F36" s="40" t="s">
        <v>1998</v>
      </c>
      <c r="G36" s="40" t="s">
        <v>1998</v>
      </c>
      <c r="H36" s="40" t="s">
        <v>1998</v>
      </c>
      <c r="I36" s="40" t="s">
        <v>1998</v>
      </c>
      <c r="J36" s="40" t="s">
        <v>1998</v>
      </c>
      <c r="K36" s="40" t="s">
        <v>1998</v>
      </c>
      <c r="L36" s="40" t="s">
        <v>1998</v>
      </c>
      <c r="M36" s="40" t="s">
        <v>1998</v>
      </c>
      <c r="N36" s="40" t="s">
        <v>1998</v>
      </c>
      <c r="O36" s="40" t="s">
        <v>1998</v>
      </c>
      <c r="P36" s="40" t="s">
        <v>1998</v>
      </c>
      <c r="Q36" s="40" t="s">
        <v>1998</v>
      </c>
      <c r="R36" s="40" t="s">
        <v>1998</v>
      </c>
      <c r="S36" s="40" t="s">
        <v>1998</v>
      </c>
      <c r="T36" s="40" t="s">
        <v>1998</v>
      </c>
      <c r="U36" s="40" t="s">
        <v>1998</v>
      </c>
      <c r="V36" s="40" t="s">
        <v>1998</v>
      </c>
      <c r="W36" s="40"/>
      <c r="X36" s="40"/>
      <c r="Y36" s="40"/>
      <c r="Z36" s="40"/>
      <c r="AA36" s="40"/>
      <c r="AB36" s="40"/>
      <c r="AC36" s="40"/>
      <c r="AD36" s="40"/>
      <c r="AE36" s="40"/>
      <c r="AF36" s="40"/>
      <c r="AG36" s="40" t="s">
        <v>1998</v>
      </c>
      <c r="AH36" s="40" t="s">
        <v>1998</v>
      </c>
      <c r="AI36" s="40"/>
      <c r="AJ36" s="40"/>
      <c r="AK36" s="40"/>
      <c r="AL36" s="43"/>
      <c r="AM36" s="40"/>
      <c r="AN36" s="40"/>
      <c r="AO36" s="40"/>
      <c r="AP36" s="40"/>
      <c r="AQ36" s="40" t="s">
        <v>1998</v>
      </c>
      <c r="AR36" s="40" t="s">
        <v>1998</v>
      </c>
      <c r="AS36" s="40" t="s">
        <v>1998</v>
      </c>
      <c r="AT36" s="40" t="s">
        <v>1998</v>
      </c>
      <c r="AU36" s="40" t="s">
        <v>1998</v>
      </c>
      <c r="AV36" s="40" t="s">
        <v>1998</v>
      </c>
      <c r="AW36" s="40"/>
      <c r="AX36" s="40"/>
      <c r="AY36" s="40"/>
      <c r="AZ36" s="43"/>
      <c r="BA36" s="40"/>
      <c r="BB36" s="40"/>
      <c r="BC36" s="40"/>
      <c r="BD36" s="43"/>
      <c r="BE36" s="40"/>
      <c r="BF36" s="40"/>
      <c r="BG36" s="40"/>
      <c r="BH36" s="40"/>
      <c r="BI36" s="40"/>
      <c r="BJ36" s="40"/>
      <c r="BK36" s="40" t="s">
        <v>1998</v>
      </c>
      <c r="BL36" s="40" t="s">
        <v>1998</v>
      </c>
      <c r="BM36" s="40" t="s">
        <v>1998</v>
      </c>
      <c r="BN36" s="40" t="s">
        <v>1998</v>
      </c>
      <c r="BO36" s="40" t="s">
        <v>1998</v>
      </c>
      <c r="BP36" s="40" t="s">
        <v>1998</v>
      </c>
      <c r="BQ36" s="40" t="s">
        <v>1998</v>
      </c>
      <c r="BR36" s="40" t="s">
        <v>1998</v>
      </c>
      <c r="BS36" s="40" t="s">
        <v>1998</v>
      </c>
      <c r="BT36" s="40" t="s">
        <v>1998</v>
      </c>
      <c r="BU36" s="40" t="s">
        <v>1998</v>
      </c>
      <c r="BV36" s="40" t="s">
        <v>1998</v>
      </c>
      <c r="BW36" s="40" t="s">
        <v>1998</v>
      </c>
    </row>
    <row r="37" spans="1:75" ht="15" customHeight="1" thickBot="1" x14ac:dyDescent="0.25">
      <c r="A37" s="40" t="s">
        <v>1998</v>
      </c>
      <c r="B37" s="40" t="s">
        <v>1998</v>
      </c>
      <c r="C37" s="40" t="s">
        <v>1998</v>
      </c>
      <c r="D37" s="40" t="s">
        <v>1998</v>
      </c>
      <c r="E37" s="40" t="s">
        <v>1998</v>
      </c>
      <c r="F37" s="40" t="s">
        <v>1998</v>
      </c>
      <c r="G37" s="40" t="s">
        <v>1998</v>
      </c>
      <c r="H37" s="40" t="s">
        <v>1998</v>
      </c>
      <c r="I37" s="40" t="s">
        <v>1998</v>
      </c>
      <c r="J37" s="40" t="s">
        <v>1998</v>
      </c>
      <c r="K37" s="40" t="s">
        <v>1998</v>
      </c>
      <c r="L37" s="40" t="s">
        <v>1998</v>
      </c>
      <c r="M37" s="40" t="s">
        <v>1998</v>
      </c>
      <c r="N37" s="40" t="s">
        <v>1998</v>
      </c>
      <c r="O37" s="40" t="s">
        <v>1998</v>
      </c>
      <c r="P37" s="40" t="s">
        <v>1998</v>
      </c>
      <c r="Q37" s="40" t="s">
        <v>1998</v>
      </c>
      <c r="R37" s="40" t="s">
        <v>1998</v>
      </c>
      <c r="S37" s="40" t="s">
        <v>1998</v>
      </c>
      <c r="T37" s="40" t="s">
        <v>1998</v>
      </c>
      <c r="U37" s="40" t="s">
        <v>1998</v>
      </c>
      <c r="V37" s="40" t="s">
        <v>1998</v>
      </c>
      <c r="W37" s="40"/>
      <c r="X37" s="40"/>
      <c r="Y37" s="40"/>
      <c r="Z37" s="40"/>
      <c r="AA37" s="40"/>
      <c r="AB37" s="40"/>
      <c r="AC37" s="40"/>
      <c r="AD37" s="40"/>
      <c r="AE37" s="40"/>
      <c r="AF37" s="40"/>
      <c r="AG37" s="40" t="s">
        <v>1998</v>
      </c>
      <c r="AH37" s="40" t="s">
        <v>1998</v>
      </c>
      <c r="AI37" s="40"/>
      <c r="AJ37" s="40"/>
      <c r="AK37" s="40"/>
      <c r="AL37" s="43"/>
      <c r="AM37" s="40"/>
      <c r="AN37" s="40"/>
      <c r="AO37" s="40"/>
      <c r="AP37" s="40"/>
      <c r="AQ37" s="40" t="s">
        <v>1998</v>
      </c>
      <c r="AR37" s="40" t="s">
        <v>1998</v>
      </c>
      <c r="AS37" s="40" t="s">
        <v>1998</v>
      </c>
      <c r="AT37" s="40" t="s">
        <v>1998</v>
      </c>
      <c r="AU37" s="40" t="s">
        <v>1998</v>
      </c>
      <c r="AV37" s="40" t="s">
        <v>1998</v>
      </c>
      <c r="AW37" s="40"/>
      <c r="AX37" s="40"/>
      <c r="AY37" s="40"/>
      <c r="AZ37" s="46"/>
      <c r="BA37" s="40"/>
      <c r="BB37" s="40"/>
      <c r="BC37" s="40"/>
      <c r="BD37" s="43"/>
      <c r="BE37" s="40"/>
      <c r="BF37" s="40"/>
      <c r="BG37" s="40"/>
      <c r="BH37" s="40"/>
      <c r="BI37" s="40"/>
      <c r="BJ37" s="40"/>
      <c r="BK37" s="40" t="s">
        <v>1998</v>
      </c>
      <c r="BL37" s="40" t="s">
        <v>1998</v>
      </c>
      <c r="BM37" s="40" t="s">
        <v>1998</v>
      </c>
      <c r="BN37" s="40" t="s">
        <v>1998</v>
      </c>
      <c r="BO37" s="40" t="s">
        <v>1998</v>
      </c>
      <c r="BP37" s="40" t="s">
        <v>1998</v>
      </c>
      <c r="BQ37" s="40" t="s">
        <v>1998</v>
      </c>
      <c r="BR37" s="40" t="s">
        <v>1998</v>
      </c>
      <c r="BS37" s="40" t="s">
        <v>1998</v>
      </c>
      <c r="BT37" s="40" t="s">
        <v>1998</v>
      </c>
      <c r="BU37" s="40" t="s">
        <v>1998</v>
      </c>
      <c r="BV37" s="40" t="s">
        <v>1998</v>
      </c>
      <c r="BW37" s="40" t="s">
        <v>1998</v>
      </c>
    </row>
    <row r="38" spans="1:75" ht="15" customHeight="1" thickTop="1" x14ac:dyDescent="0.2">
      <c r="A38" s="40" t="s">
        <v>1998</v>
      </c>
      <c r="B38" s="40" t="s">
        <v>1998</v>
      </c>
      <c r="C38" s="40" t="s">
        <v>1998</v>
      </c>
      <c r="D38" s="40" t="s">
        <v>1998</v>
      </c>
      <c r="E38" s="40" t="s">
        <v>1998</v>
      </c>
      <c r="F38" s="40" t="s">
        <v>1998</v>
      </c>
      <c r="G38" s="40" t="s">
        <v>1998</v>
      </c>
      <c r="H38" s="40" t="s">
        <v>1998</v>
      </c>
      <c r="I38" s="40" t="s">
        <v>1998</v>
      </c>
      <c r="J38" s="40" t="s">
        <v>1998</v>
      </c>
      <c r="K38" s="40" t="s">
        <v>1998</v>
      </c>
      <c r="L38" s="40" t="s">
        <v>1998</v>
      </c>
      <c r="M38" s="40"/>
      <c r="N38" s="40"/>
      <c r="O38" s="40" t="s">
        <v>1998</v>
      </c>
      <c r="P38" s="40" t="s">
        <v>1998</v>
      </c>
      <c r="Q38" s="40" t="s">
        <v>1998</v>
      </c>
      <c r="R38" s="40" t="s">
        <v>1998</v>
      </c>
      <c r="S38" s="40" t="s">
        <v>1998</v>
      </c>
      <c r="T38" s="40" t="s">
        <v>1998</v>
      </c>
      <c r="U38" s="40" t="s">
        <v>1998</v>
      </c>
      <c r="V38" s="40" t="s">
        <v>1998</v>
      </c>
      <c r="W38" s="40"/>
      <c r="X38" s="40"/>
      <c r="Y38" s="40"/>
      <c r="Z38" s="40"/>
      <c r="AA38" s="40"/>
      <c r="AB38" s="40"/>
      <c r="AC38" s="40"/>
      <c r="AD38" s="40"/>
      <c r="AE38" s="40"/>
      <c r="AF38" s="40"/>
      <c r="AG38" s="40" t="s">
        <v>1998</v>
      </c>
      <c r="AH38" s="40" t="s">
        <v>1998</v>
      </c>
      <c r="AI38" s="40"/>
      <c r="AJ38" s="40"/>
      <c r="AK38" s="40"/>
      <c r="AL38" s="40"/>
      <c r="AM38" s="40"/>
      <c r="AN38" s="40"/>
      <c r="AO38" s="40"/>
      <c r="AP38" s="40"/>
      <c r="AQ38" s="40" t="s">
        <v>1998</v>
      </c>
      <c r="AR38" s="40" t="s">
        <v>1998</v>
      </c>
      <c r="AS38" s="40"/>
      <c r="AT38" s="40"/>
      <c r="AU38" s="40"/>
      <c r="AV38" s="40"/>
      <c r="AW38" s="47"/>
      <c r="AX38" s="48"/>
      <c r="AY38" s="49"/>
      <c r="AZ38" s="47"/>
      <c r="BA38" s="47"/>
      <c r="BB38" s="47"/>
      <c r="BC38" s="40" t="s">
        <v>1998</v>
      </c>
      <c r="BD38" s="40" t="s">
        <v>1998</v>
      </c>
      <c r="BE38" s="40"/>
      <c r="BF38" s="40"/>
      <c r="BG38" s="40"/>
      <c r="BH38" s="40"/>
      <c r="BI38" s="40"/>
      <c r="BJ38" s="40"/>
      <c r="BK38" s="40" t="s">
        <v>1998</v>
      </c>
      <c r="BL38" s="40" t="s">
        <v>1998</v>
      </c>
      <c r="BM38" s="40" t="s">
        <v>1998</v>
      </c>
      <c r="BN38" s="40" t="s">
        <v>1998</v>
      </c>
      <c r="BO38" s="40" t="s">
        <v>1998</v>
      </c>
      <c r="BP38" s="40" t="s">
        <v>1998</v>
      </c>
      <c r="BQ38" s="40" t="s">
        <v>1998</v>
      </c>
      <c r="BR38" s="40" t="s">
        <v>1998</v>
      </c>
      <c r="BS38" s="40" t="s">
        <v>1998</v>
      </c>
      <c r="BT38" s="40" t="s">
        <v>1998</v>
      </c>
      <c r="BU38" s="40" t="s">
        <v>1998</v>
      </c>
      <c r="BV38" s="40" t="s">
        <v>1998</v>
      </c>
      <c r="BW38" s="40" t="s">
        <v>1998</v>
      </c>
    </row>
    <row r="39" spans="1:75" ht="15" customHeight="1" x14ac:dyDescent="0.2">
      <c r="A39" s="40" t="s">
        <v>1998</v>
      </c>
      <c r="B39" s="40" t="s">
        <v>1998</v>
      </c>
      <c r="C39" s="40" t="s">
        <v>1998</v>
      </c>
      <c r="D39" s="40" t="s">
        <v>1998</v>
      </c>
      <c r="E39" s="40" t="s">
        <v>1998</v>
      </c>
      <c r="F39" s="40" t="s">
        <v>1998</v>
      </c>
      <c r="G39" s="40" t="s">
        <v>1998</v>
      </c>
      <c r="H39" s="40" t="s">
        <v>1998</v>
      </c>
      <c r="I39" s="40" t="s">
        <v>1998</v>
      </c>
      <c r="J39" s="40" t="s">
        <v>1998</v>
      </c>
      <c r="K39" s="40" t="s">
        <v>1998</v>
      </c>
      <c r="L39" s="40" t="s">
        <v>1998</v>
      </c>
      <c r="M39" s="40"/>
      <c r="N39" s="40"/>
      <c r="O39" s="40" t="s">
        <v>1998</v>
      </c>
      <c r="P39" s="40" t="s">
        <v>1998</v>
      </c>
      <c r="Q39" s="40" t="s">
        <v>1998</v>
      </c>
      <c r="R39" s="40" t="s">
        <v>1998</v>
      </c>
      <c r="S39" s="40" t="s">
        <v>1998</v>
      </c>
      <c r="T39" s="40" t="s">
        <v>1998</v>
      </c>
      <c r="U39" s="40" t="s">
        <v>1998</v>
      </c>
      <c r="V39" s="40" t="s">
        <v>1998</v>
      </c>
      <c r="W39" s="40"/>
      <c r="X39" s="40"/>
      <c r="Y39" s="40"/>
      <c r="Z39" s="40"/>
      <c r="AA39" s="40"/>
      <c r="AB39" s="40"/>
      <c r="AC39" s="40"/>
      <c r="AD39" s="40"/>
      <c r="AE39" s="40"/>
      <c r="AF39" s="40"/>
      <c r="AG39" s="40" t="s">
        <v>1998</v>
      </c>
      <c r="AH39" s="40" t="s">
        <v>1998</v>
      </c>
      <c r="AI39" s="40"/>
      <c r="AJ39" s="40"/>
      <c r="AK39" s="40"/>
      <c r="AL39" s="40"/>
      <c r="AM39" s="40"/>
      <c r="AN39" s="40"/>
      <c r="AO39" s="40"/>
      <c r="AP39" s="40"/>
      <c r="AQ39" s="40" t="s">
        <v>1998</v>
      </c>
      <c r="AR39" s="40" t="s">
        <v>1998</v>
      </c>
      <c r="AS39" s="40"/>
      <c r="AT39" s="40"/>
      <c r="AU39" s="40"/>
      <c r="AV39" s="40"/>
      <c r="AW39" s="40"/>
      <c r="AX39" s="43"/>
      <c r="AY39" s="40"/>
      <c r="AZ39" s="40"/>
      <c r="BA39" s="40"/>
      <c r="BB39" s="40"/>
      <c r="BC39" s="40" t="s">
        <v>1998</v>
      </c>
      <c r="BD39" s="40" t="s">
        <v>1998</v>
      </c>
      <c r="BE39" s="40"/>
      <c r="BF39" s="40"/>
      <c r="BG39" s="40"/>
      <c r="BH39" s="40"/>
      <c r="BI39" s="40"/>
      <c r="BJ39" s="40"/>
      <c r="BK39" s="40" t="s">
        <v>1998</v>
      </c>
      <c r="BL39" s="40" t="s">
        <v>1998</v>
      </c>
      <c r="BM39" s="40" t="s">
        <v>1998</v>
      </c>
      <c r="BN39" s="40" t="s">
        <v>1998</v>
      </c>
      <c r="BO39" s="40" t="s">
        <v>1998</v>
      </c>
      <c r="BP39" s="40" t="s">
        <v>1998</v>
      </c>
      <c r="BQ39" s="40" t="s">
        <v>1998</v>
      </c>
      <c r="BR39" s="40" t="s">
        <v>1998</v>
      </c>
      <c r="BS39" s="40" t="s">
        <v>1998</v>
      </c>
      <c r="BT39" s="40" t="s">
        <v>1998</v>
      </c>
      <c r="BU39" s="40" t="s">
        <v>1998</v>
      </c>
      <c r="BV39" s="40" t="s">
        <v>1998</v>
      </c>
      <c r="BW39" s="40" t="s">
        <v>1998</v>
      </c>
    </row>
    <row r="40" spans="1:75" ht="15" customHeight="1" x14ac:dyDescent="0.2">
      <c r="A40" s="40" t="s">
        <v>1998</v>
      </c>
      <c r="B40" s="40" t="s">
        <v>1998</v>
      </c>
      <c r="C40" s="40" t="s">
        <v>1998</v>
      </c>
      <c r="D40" s="40" t="s">
        <v>1998</v>
      </c>
      <c r="E40" s="40" t="s">
        <v>1998</v>
      </c>
      <c r="F40" s="40" t="s">
        <v>1998</v>
      </c>
      <c r="G40" s="40" t="s">
        <v>1998</v>
      </c>
      <c r="H40" s="40" t="s">
        <v>1998</v>
      </c>
      <c r="I40" s="40" t="s">
        <v>1998</v>
      </c>
      <c r="J40" s="40" t="s">
        <v>1998</v>
      </c>
      <c r="K40" s="40" t="s">
        <v>1998</v>
      </c>
      <c r="L40" s="40" t="s">
        <v>1998</v>
      </c>
      <c r="M40" s="40"/>
      <c r="N40" s="40"/>
      <c r="O40" s="40" t="s">
        <v>1998</v>
      </c>
      <c r="P40" s="40" t="s">
        <v>1998</v>
      </c>
      <c r="Q40" s="40" t="s">
        <v>1998</v>
      </c>
      <c r="R40" s="40" t="s">
        <v>1998</v>
      </c>
      <c r="S40" s="40" t="s">
        <v>1998</v>
      </c>
      <c r="T40" s="40" t="s">
        <v>1998</v>
      </c>
      <c r="U40" s="40" t="s">
        <v>1998</v>
      </c>
      <c r="V40" s="40" t="s">
        <v>1998</v>
      </c>
      <c r="W40" s="40"/>
      <c r="X40" s="40"/>
      <c r="Y40" s="40"/>
      <c r="Z40" s="40"/>
      <c r="AA40" s="40"/>
      <c r="AB40" s="40"/>
      <c r="AC40" s="40"/>
      <c r="AD40" s="40"/>
      <c r="AE40" s="40"/>
      <c r="AF40" s="40"/>
      <c r="AG40" s="40" t="s">
        <v>1998</v>
      </c>
      <c r="AH40" s="40" t="s">
        <v>1998</v>
      </c>
      <c r="AI40" s="40"/>
      <c r="AJ40" s="40"/>
      <c r="AK40" s="40"/>
      <c r="AL40" s="40"/>
      <c r="AM40" s="40" t="s">
        <v>1998</v>
      </c>
      <c r="AN40" s="40" t="s">
        <v>1998</v>
      </c>
      <c r="AO40" s="40" t="s">
        <v>1998</v>
      </c>
      <c r="AP40" s="40" t="s">
        <v>1998</v>
      </c>
      <c r="AQ40" s="40" t="s">
        <v>1998</v>
      </c>
      <c r="AR40" s="40" t="s">
        <v>1998</v>
      </c>
      <c r="AS40" s="40"/>
      <c r="AT40" s="40"/>
      <c r="AU40" s="40"/>
      <c r="AV40" s="40"/>
      <c r="AW40" s="40"/>
      <c r="AX40" s="40"/>
      <c r="AY40" s="40"/>
      <c r="AZ40" s="40"/>
      <c r="BA40" s="40"/>
      <c r="BB40" s="40"/>
      <c r="BC40" s="40" t="s">
        <v>1998</v>
      </c>
      <c r="BD40" s="40" t="s">
        <v>1998</v>
      </c>
      <c r="BE40" s="40"/>
      <c r="BF40" s="40"/>
      <c r="BG40" s="40"/>
      <c r="BH40" s="40"/>
      <c r="BI40" s="40"/>
      <c r="BJ40" s="40"/>
      <c r="BK40" s="40" t="s">
        <v>1998</v>
      </c>
      <c r="BL40" s="40" t="s">
        <v>1998</v>
      </c>
      <c r="BM40" s="40" t="s">
        <v>1998</v>
      </c>
      <c r="BN40" s="40" t="s">
        <v>1998</v>
      </c>
      <c r="BO40" s="40" t="s">
        <v>1998</v>
      </c>
      <c r="BP40" s="40" t="s">
        <v>1998</v>
      </c>
      <c r="BQ40" s="40" t="s">
        <v>1998</v>
      </c>
      <c r="BR40" s="40" t="s">
        <v>1998</v>
      </c>
      <c r="BS40" s="40" t="s">
        <v>1998</v>
      </c>
      <c r="BT40" s="40" t="s">
        <v>1998</v>
      </c>
      <c r="BU40" s="40" t="s">
        <v>1998</v>
      </c>
      <c r="BV40" s="40" t="s">
        <v>1998</v>
      </c>
      <c r="BW40" s="40" t="s">
        <v>1998</v>
      </c>
    </row>
    <row r="41" spans="1:75" ht="15" customHeight="1" x14ac:dyDescent="0.2">
      <c r="A41" s="40" t="s">
        <v>1998</v>
      </c>
      <c r="B41" s="40" t="s">
        <v>1998</v>
      </c>
      <c r="C41" s="40" t="s">
        <v>1998</v>
      </c>
      <c r="D41" s="40" t="s">
        <v>1998</v>
      </c>
      <c r="E41" s="40" t="s">
        <v>1998</v>
      </c>
      <c r="F41" s="40" t="s">
        <v>1998</v>
      </c>
      <c r="G41" s="40" t="s">
        <v>1998</v>
      </c>
      <c r="H41" s="40" t="s">
        <v>1998</v>
      </c>
      <c r="I41" s="40" t="s">
        <v>1998</v>
      </c>
      <c r="J41" s="40" t="s">
        <v>1998</v>
      </c>
      <c r="K41" s="40" t="s">
        <v>1998</v>
      </c>
      <c r="L41" s="40" t="s">
        <v>1998</v>
      </c>
      <c r="M41" s="40"/>
      <c r="N41" s="40"/>
      <c r="O41" s="40" t="s">
        <v>1998</v>
      </c>
      <c r="P41" s="40" t="s">
        <v>1998</v>
      </c>
      <c r="Q41" s="40" t="s">
        <v>1998</v>
      </c>
      <c r="R41" s="40" t="s">
        <v>1998</v>
      </c>
      <c r="S41" s="40" t="s">
        <v>1998</v>
      </c>
      <c r="T41" s="40" t="s">
        <v>1998</v>
      </c>
      <c r="U41" s="40" t="s">
        <v>1998</v>
      </c>
      <c r="V41" s="40" t="s">
        <v>1998</v>
      </c>
      <c r="W41" s="40"/>
      <c r="X41" s="40"/>
      <c r="Y41" s="40"/>
      <c r="Z41" s="40"/>
      <c r="AA41" s="40"/>
      <c r="AB41" s="40"/>
      <c r="AC41" s="40"/>
      <c r="AD41" s="40"/>
      <c r="AE41" s="40"/>
      <c r="AF41" s="40"/>
      <c r="AG41" s="40" t="s">
        <v>1998</v>
      </c>
      <c r="AH41" s="40" t="s">
        <v>1998</v>
      </c>
      <c r="AI41" s="40"/>
      <c r="AJ41" s="40"/>
      <c r="AK41" s="40"/>
      <c r="AL41" s="40"/>
      <c r="AM41" s="40" t="s">
        <v>1998</v>
      </c>
      <c r="AN41" s="40" t="s">
        <v>1998</v>
      </c>
      <c r="AO41" s="40" t="s">
        <v>1998</v>
      </c>
      <c r="AP41" s="40" t="s">
        <v>1998</v>
      </c>
      <c r="AQ41" s="40" t="s">
        <v>1998</v>
      </c>
      <c r="AR41" s="40" t="s">
        <v>1998</v>
      </c>
      <c r="AS41" s="40"/>
      <c r="AT41" s="40"/>
      <c r="AU41" s="40"/>
      <c r="AV41" s="40"/>
      <c r="AW41" s="40"/>
      <c r="AX41" s="40"/>
      <c r="AY41" s="40"/>
      <c r="AZ41" s="40"/>
      <c r="BA41" s="40"/>
      <c r="BB41" s="40"/>
      <c r="BC41" s="40" t="s">
        <v>1998</v>
      </c>
      <c r="BD41" s="40" t="s">
        <v>1998</v>
      </c>
      <c r="BE41" s="40"/>
      <c r="BF41" s="40"/>
      <c r="BG41" s="40"/>
      <c r="BH41" s="40"/>
      <c r="BI41" s="40"/>
      <c r="BJ41" s="40"/>
      <c r="BK41" s="40" t="s">
        <v>1998</v>
      </c>
      <c r="BL41" s="40" t="s">
        <v>1998</v>
      </c>
      <c r="BM41" s="40" t="s">
        <v>1998</v>
      </c>
      <c r="BN41" s="40" t="s">
        <v>1998</v>
      </c>
      <c r="BO41" s="40" t="s">
        <v>1998</v>
      </c>
      <c r="BP41" s="40" t="s">
        <v>1998</v>
      </c>
      <c r="BQ41" s="40" t="s">
        <v>1998</v>
      </c>
      <c r="BR41" s="40" t="s">
        <v>1998</v>
      </c>
      <c r="BS41" s="40" t="s">
        <v>1998</v>
      </c>
      <c r="BT41" s="40" t="s">
        <v>1998</v>
      </c>
      <c r="BU41" s="40" t="s">
        <v>1998</v>
      </c>
      <c r="BV41" s="40" t="s">
        <v>1998</v>
      </c>
      <c r="BW41" s="40" t="s">
        <v>1998</v>
      </c>
    </row>
    <row r="42" spans="1:75" ht="15" customHeight="1" x14ac:dyDescent="0.2">
      <c r="A42" s="40" t="s">
        <v>1998</v>
      </c>
      <c r="B42" s="40" t="s">
        <v>1998</v>
      </c>
      <c r="C42" s="40" t="s">
        <v>1998</v>
      </c>
      <c r="D42" s="40" t="s">
        <v>1998</v>
      </c>
      <c r="E42" s="40" t="s">
        <v>1998</v>
      </c>
      <c r="F42" s="40" t="s">
        <v>1998</v>
      </c>
      <c r="G42" s="40" t="s">
        <v>1998</v>
      </c>
      <c r="H42" s="40" t="s">
        <v>1998</v>
      </c>
      <c r="I42" s="40" t="s">
        <v>1998</v>
      </c>
      <c r="J42" s="40" t="s">
        <v>1998</v>
      </c>
      <c r="K42" s="40" t="s">
        <v>1998</v>
      </c>
      <c r="L42" s="40" t="s">
        <v>1998</v>
      </c>
      <c r="M42" s="40"/>
      <c r="N42" s="40"/>
      <c r="O42" s="40" t="s">
        <v>1998</v>
      </c>
      <c r="P42" s="40" t="s">
        <v>1998</v>
      </c>
      <c r="Q42" s="40" t="s">
        <v>1998</v>
      </c>
      <c r="R42" s="40" t="s">
        <v>1998</v>
      </c>
      <c r="S42" s="40" t="s">
        <v>1998</v>
      </c>
      <c r="T42" s="40" t="s">
        <v>1998</v>
      </c>
      <c r="U42" s="40" t="s">
        <v>1998</v>
      </c>
      <c r="V42" s="40" t="s">
        <v>1998</v>
      </c>
      <c r="W42" s="40"/>
      <c r="X42" s="40"/>
      <c r="Y42" s="40"/>
      <c r="Z42" s="40"/>
      <c r="AA42" s="40"/>
      <c r="AB42" s="40"/>
      <c r="AC42" s="40"/>
      <c r="AD42" s="40"/>
      <c r="AE42" s="40"/>
      <c r="AF42" s="40"/>
      <c r="AG42" s="40" t="s">
        <v>1998</v>
      </c>
      <c r="AH42" s="40" t="s">
        <v>1998</v>
      </c>
      <c r="AI42" s="40"/>
      <c r="AJ42" s="40"/>
      <c r="AK42" s="40"/>
      <c r="AL42" s="40"/>
      <c r="AM42" s="40"/>
      <c r="AN42" s="40"/>
      <c r="AO42" s="40"/>
      <c r="AP42" s="40"/>
      <c r="AQ42" s="40"/>
      <c r="AR42" s="40"/>
      <c r="AS42" s="40"/>
      <c r="AT42" s="40"/>
      <c r="AU42" s="40" t="s">
        <v>1998</v>
      </c>
      <c r="AV42" s="40" t="s">
        <v>1998</v>
      </c>
      <c r="AW42" s="40" t="s">
        <v>1998</v>
      </c>
      <c r="AX42" s="40" t="s">
        <v>1998</v>
      </c>
      <c r="AY42" s="40" t="s">
        <v>1998</v>
      </c>
      <c r="AZ42" s="40" t="s">
        <v>1998</v>
      </c>
      <c r="BA42" s="40" t="s">
        <v>1998</v>
      </c>
      <c r="BB42" s="40" t="s">
        <v>1998</v>
      </c>
      <c r="BC42" s="40" t="s">
        <v>1998</v>
      </c>
      <c r="BD42" s="40" t="s">
        <v>1998</v>
      </c>
      <c r="BE42" s="40"/>
      <c r="BF42" s="40"/>
      <c r="BG42" s="40"/>
      <c r="BH42" s="40"/>
      <c r="BI42" s="40"/>
      <c r="BJ42" s="40"/>
      <c r="BK42" s="40" t="s">
        <v>1998</v>
      </c>
      <c r="BL42" s="40" t="s">
        <v>1998</v>
      </c>
      <c r="BM42" s="40" t="s">
        <v>1998</v>
      </c>
      <c r="BN42" s="40" t="s">
        <v>1998</v>
      </c>
      <c r="BO42" s="40" t="s">
        <v>1998</v>
      </c>
      <c r="BP42" s="40" t="s">
        <v>1998</v>
      </c>
      <c r="BQ42" s="40" t="s">
        <v>1998</v>
      </c>
      <c r="BR42" s="40" t="s">
        <v>1998</v>
      </c>
      <c r="BS42" s="40" t="s">
        <v>1998</v>
      </c>
      <c r="BT42" s="40" t="s">
        <v>1998</v>
      </c>
      <c r="BU42" s="40" t="s">
        <v>1998</v>
      </c>
      <c r="BV42" s="40" t="s">
        <v>1998</v>
      </c>
      <c r="BW42" s="40" t="s">
        <v>1998</v>
      </c>
    </row>
    <row r="43" spans="1:75" ht="15" customHeight="1" x14ac:dyDescent="0.2">
      <c r="A43" s="40" t="s">
        <v>1998</v>
      </c>
      <c r="B43" s="40" t="s">
        <v>1998</v>
      </c>
      <c r="C43" s="40" t="s">
        <v>1998</v>
      </c>
      <c r="D43" s="40" t="s">
        <v>1998</v>
      </c>
      <c r="E43" s="40" t="s">
        <v>1998</v>
      </c>
      <c r="F43" s="40" t="s">
        <v>1998</v>
      </c>
      <c r="G43" s="40" t="s">
        <v>1998</v>
      </c>
      <c r="H43" s="40" t="s">
        <v>1998</v>
      </c>
      <c r="I43" s="40" t="s">
        <v>1998</v>
      </c>
      <c r="J43" s="40" t="s">
        <v>1998</v>
      </c>
      <c r="K43" s="40" t="s">
        <v>1998</v>
      </c>
      <c r="L43" s="40" t="s">
        <v>1998</v>
      </c>
      <c r="M43" s="40"/>
      <c r="N43" s="40"/>
      <c r="O43" s="40" t="s">
        <v>1998</v>
      </c>
      <c r="P43" s="40" t="s">
        <v>1998</v>
      </c>
      <c r="Q43" s="40" t="s">
        <v>1998</v>
      </c>
      <c r="R43" s="40" t="s">
        <v>1998</v>
      </c>
      <c r="S43" s="40" t="s">
        <v>1998</v>
      </c>
      <c r="T43" s="40" t="s">
        <v>1998</v>
      </c>
      <c r="U43" s="40" t="s">
        <v>1998</v>
      </c>
      <c r="V43" s="40" t="s">
        <v>1998</v>
      </c>
      <c r="W43" s="40"/>
      <c r="X43" s="40"/>
      <c r="Y43" s="40"/>
      <c r="Z43" s="40"/>
      <c r="AA43" s="40"/>
      <c r="AB43" s="40"/>
      <c r="AC43" s="40"/>
      <c r="AD43" s="40"/>
      <c r="AE43" s="40"/>
      <c r="AF43" s="40"/>
      <c r="AG43" s="40" t="s">
        <v>1998</v>
      </c>
      <c r="AH43" s="40" t="s">
        <v>1998</v>
      </c>
      <c r="AI43" s="40"/>
      <c r="AJ43" s="40"/>
      <c r="AK43" s="40"/>
      <c r="AL43" s="40"/>
      <c r="AM43" s="40"/>
      <c r="AN43" s="40"/>
      <c r="AO43" s="40"/>
      <c r="AP43" s="40"/>
      <c r="AQ43" s="40"/>
      <c r="AR43" s="40"/>
      <c r="AS43" s="40"/>
      <c r="AT43" s="40"/>
      <c r="AU43" s="40" t="s">
        <v>1998</v>
      </c>
      <c r="AV43" s="40" t="s">
        <v>1998</v>
      </c>
      <c r="AW43" s="40" t="s">
        <v>1998</v>
      </c>
      <c r="AX43" s="40" t="s">
        <v>1998</v>
      </c>
      <c r="AY43" s="40" t="s">
        <v>1998</v>
      </c>
      <c r="AZ43" s="40" t="s">
        <v>1998</v>
      </c>
      <c r="BA43" s="40" t="s">
        <v>1998</v>
      </c>
      <c r="BB43" s="40" t="s">
        <v>1998</v>
      </c>
      <c r="BC43" s="40" t="s">
        <v>1998</v>
      </c>
      <c r="BD43" s="40" t="s">
        <v>1998</v>
      </c>
      <c r="BE43" s="40"/>
      <c r="BF43" s="40"/>
      <c r="BG43" s="40"/>
      <c r="BH43" s="40"/>
      <c r="BI43" s="40"/>
      <c r="BJ43" s="40"/>
      <c r="BK43" s="40" t="s">
        <v>1998</v>
      </c>
      <c r="BL43" s="40" t="s">
        <v>1998</v>
      </c>
      <c r="BM43" s="40" t="s">
        <v>1998</v>
      </c>
      <c r="BN43" s="40" t="s">
        <v>1998</v>
      </c>
      <c r="BO43" s="40" t="s">
        <v>1998</v>
      </c>
      <c r="BP43" s="40" t="s">
        <v>1998</v>
      </c>
      <c r="BQ43" s="40" t="s">
        <v>1998</v>
      </c>
      <c r="BR43" s="40" t="s">
        <v>1998</v>
      </c>
      <c r="BS43" s="40" t="s">
        <v>1998</v>
      </c>
      <c r="BT43" s="40" t="s">
        <v>1998</v>
      </c>
      <c r="BU43" s="40" t="s">
        <v>1998</v>
      </c>
      <c r="BV43" s="40" t="s">
        <v>1998</v>
      </c>
      <c r="BW43" s="40" t="s">
        <v>1998</v>
      </c>
    </row>
    <row r="44" spans="1:75" ht="15" customHeight="1" x14ac:dyDescent="0.2">
      <c r="A44" s="40" t="s">
        <v>1998</v>
      </c>
      <c r="B44" s="40" t="s">
        <v>1998</v>
      </c>
      <c r="C44" s="40" t="s">
        <v>1998</v>
      </c>
      <c r="D44" s="40" t="s">
        <v>1998</v>
      </c>
      <c r="E44" s="40" t="s">
        <v>1998</v>
      </c>
      <c r="F44" s="40" t="s">
        <v>1998</v>
      </c>
      <c r="G44" s="40" t="s">
        <v>1998</v>
      </c>
      <c r="H44" s="40" t="s">
        <v>1998</v>
      </c>
      <c r="I44" s="40" t="s">
        <v>1998</v>
      </c>
      <c r="J44" s="40"/>
      <c r="K44" s="40"/>
      <c r="L44" s="40"/>
      <c r="M44" s="40"/>
      <c r="N44" s="40"/>
      <c r="O44" s="40"/>
      <c r="P44" s="40"/>
      <c r="Q44" s="40"/>
      <c r="R44" s="40"/>
      <c r="S44" s="40"/>
      <c r="T44" s="40"/>
      <c r="U44" s="40" t="s">
        <v>1998</v>
      </c>
      <c r="V44" s="40" t="s">
        <v>1998</v>
      </c>
      <c r="W44" s="40" t="s">
        <v>1998</v>
      </c>
      <c r="X44" s="40" t="s">
        <v>1998</v>
      </c>
      <c r="Y44" s="40" t="s">
        <v>1998</v>
      </c>
      <c r="Z44" s="40" t="s">
        <v>1998</v>
      </c>
      <c r="AA44" s="40"/>
      <c r="AB44" s="40"/>
      <c r="AC44" s="40" t="s">
        <v>1998</v>
      </c>
      <c r="AD44" s="40" t="s">
        <v>1998</v>
      </c>
      <c r="AE44" s="40" t="s">
        <v>1998</v>
      </c>
      <c r="AF44" s="40" t="s">
        <v>1998</v>
      </c>
      <c r="AG44" s="40" t="s">
        <v>1998</v>
      </c>
      <c r="AH44" s="40" t="s">
        <v>1998</v>
      </c>
      <c r="AI44" s="40"/>
      <c r="AJ44" s="40"/>
      <c r="AK44" s="40"/>
      <c r="AL44" s="40"/>
      <c r="AM44" s="40"/>
      <c r="AN44" s="40"/>
      <c r="AO44" s="40"/>
      <c r="AP44" s="40"/>
      <c r="AQ44" s="40"/>
      <c r="AR44" s="40"/>
      <c r="AS44" s="40"/>
      <c r="AT44" s="40"/>
      <c r="AU44" s="40"/>
      <c r="AV44" s="40"/>
      <c r="AW44" s="40"/>
      <c r="AX44" s="40"/>
      <c r="AY44" s="40"/>
      <c r="AZ44" s="40"/>
      <c r="BA44" s="40"/>
      <c r="BB44" s="40"/>
      <c r="BC44" s="40"/>
      <c r="BD44" s="40"/>
      <c r="BE44" s="40"/>
      <c r="BF44" s="40"/>
      <c r="BG44" s="40"/>
      <c r="BH44" s="40"/>
      <c r="BI44" s="40"/>
      <c r="BJ44" s="40"/>
      <c r="BK44" s="40" t="s">
        <v>1998</v>
      </c>
      <c r="BL44" s="40" t="s">
        <v>1998</v>
      </c>
      <c r="BM44" s="40"/>
      <c r="BN44" s="40"/>
      <c r="BO44" s="40"/>
      <c r="BP44" s="40"/>
      <c r="BQ44" s="40" t="s">
        <v>1998</v>
      </c>
      <c r="BR44" s="40" t="s">
        <v>1998</v>
      </c>
      <c r="BS44" s="40" t="s">
        <v>1998</v>
      </c>
      <c r="BT44" s="40" t="s">
        <v>1998</v>
      </c>
      <c r="BU44" s="40" t="s">
        <v>1998</v>
      </c>
      <c r="BV44" s="40" t="s">
        <v>1998</v>
      </c>
      <c r="BW44" s="40" t="s">
        <v>1998</v>
      </c>
    </row>
    <row r="45" spans="1:75" ht="15" customHeight="1" x14ac:dyDescent="0.2">
      <c r="A45" s="40" t="s">
        <v>1998</v>
      </c>
      <c r="B45" s="40" t="s">
        <v>1998</v>
      </c>
      <c r="C45" s="40" t="s">
        <v>1998</v>
      </c>
      <c r="D45" s="40" t="s">
        <v>1998</v>
      </c>
      <c r="E45" s="40" t="s">
        <v>1998</v>
      </c>
      <c r="F45" s="40" t="s">
        <v>1998</v>
      </c>
      <c r="G45" s="40" t="s">
        <v>1998</v>
      </c>
      <c r="H45" s="40" t="s">
        <v>1998</v>
      </c>
      <c r="I45" s="40"/>
      <c r="J45" s="40"/>
      <c r="K45" s="40"/>
      <c r="L45" s="40"/>
      <c r="M45" s="40"/>
      <c r="N45" s="40"/>
      <c r="O45" s="40"/>
      <c r="P45" s="40"/>
      <c r="Q45" s="40"/>
      <c r="R45" s="40"/>
      <c r="S45" s="40"/>
      <c r="T45" s="40"/>
      <c r="U45" s="40" t="s">
        <v>1998</v>
      </c>
      <c r="V45" s="40" t="s">
        <v>1998</v>
      </c>
      <c r="W45" s="40" t="s">
        <v>1998</v>
      </c>
      <c r="X45" s="40" t="s">
        <v>1998</v>
      </c>
      <c r="Y45" s="40" t="s">
        <v>1998</v>
      </c>
      <c r="Z45" s="40" t="s">
        <v>1998</v>
      </c>
      <c r="AA45" s="40"/>
      <c r="AB45" s="40"/>
      <c r="AC45" s="40" t="s">
        <v>1998</v>
      </c>
      <c r="AD45" s="40" t="s">
        <v>1998</v>
      </c>
      <c r="AE45" s="40" t="s">
        <v>1998</v>
      </c>
      <c r="AF45" s="40" t="s">
        <v>1998</v>
      </c>
      <c r="AG45" s="40" t="s">
        <v>1998</v>
      </c>
      <c r="AH45" s="40" t="s">
        <v>1998</v>
      </c>
      <c r="AI45" s="40"/>
      <c r="AJ45" s="40"/>
      <c r="AK45" s="40"/>
      <c r="AL45" s="40"/>
      <c r="AM45" s="40"/>
      <c r="AN45" s="40"/>
      <c r="AO45" s="40"/>
      <c r="AP45" s="40"/>
      <c r="AQ45" s="40"/>
      <c r="AR45" s="40"/>
      <c r="AS45" s="40"/>
      <c r="AT45" s="40"/>
      <c r="AU45" s="40"/>
      <c r="AV45" s="40"/>
      <c r="AW45" s="40"/>
      <c r="AX45" s="40"/>
      <c r="AY45" s="40"/>
      <c r="AZ45" s="40"/>
      <c r="BA45" s="40"/>
      <c r="BB45" s="40"/>
      <c r="BC45" s="40"/>
      <c r="BD45" s="40"/>
      <c r="BE45" s="40"/>
      <c r="BF45" s="40"/>
      <c r="BG45" s="40"/>
      <c r="BH45" s="40"/>
      <c r="BI45" s="40"/>
      <c r="BJ45" s="40"/>
      <c r="BK45" s="40" t="s">
        <v>1998</v>
      </c>
      <c r="BL45" s="40" t="s">
        <v>1998</v>
      </c>
      <c r="BM45" s="40"/>
      <c r="BN45" s="40"/>
      <c r="BO45" s="40"/>
      <c r="BP45" s="40"/>
      <c r="BQ45" s="40" t="s">
        <v>1998</v>
      </c>
      <c r="BR45" s="40" t="s">
        <v>1998</v>
      </c>
      <c r="BS45" s="40" t="s">
        <v>1998</v>
      </c>
      <c r="BT45" s="40" t="s">
        <v>1998</v>
      </c>
      <c r="BU45" s="40" t="s">
        <v>1998</v>
      </c>
      <c r="BV45" s="40" t="s">
        <v>1998</v>
      </c>
      <c r="BW45" s="40" t="s">
        <v>1998</v>
      </c>
    </row>
    <row r="46" spans="1:75" ht="15" customHeight="1" x14ac:dyDescent="0.2">
      <c r="A46" s="40" t="s">
        <v>1998</v>
      </c>
      <c r="B46" s="40" t="s">
        <v>1998</v>
      </c>
      <c r="C46" s="40" t="s">
        <v>1998</v>
      </c>
      <c r="D46" s="40" t="s">
        <v>1998</v>
      </c>
      <c r="E46" s="40" t="s">
        <v>1998</v>
      </c>
      <c r="F46" s="40" t="s">
        <v>1998</v>
      </c>
      <c r="G46" s="40" t="s">
        <v>1998</v>
      </c>
      <c r="H46" s="40" t="s">
        <v>1998</v>
      </c>
      <c r="I46" s="40"/>
      <c r="J46" s="40"/>
      <c r="K46" s="40"/>
      <c r="L46" s="40"/>
      <c r="M46" s="40"/>
      <c r="N46" s="40"/>
      <c r="O46" s="40" t="s">
        <v>1998</v>
      </c>
      <c r="P46" s="40" t="s">
        <v>1998</v>
      </c>
      <c r="Q46" s="40" t="s">
        <v>1998</v>
      </c>
      <c r="R46" s="40" t="s">
        <v>1998</v>
      </c>
      <c r="S46" s="40"/>
      <c r="T46" s="40"/>
      <c r="U46" s="40"/>
      <c r="V46" s="40"/>
      <c r="W46" s="40" t="s">
        <v>1998</v>
      </c>
      <c r="X46" s="40" t="s">
        <v>1998</v>
      </c>
      <c r="Y46" s="40" t="s">
        <v>1998</v>
      </c>
      <c r="Z46" s="40" t="s">
        <v>1998</v>
      </c>
      <c r="AA46" s="40"/>
      <c r="AB46" s="40"/>
      <c r="AC46" s="40" t="s">
        <v>1998</v>
      </c>
      <c r="AD46" s="40" t="s">
        <v>1998</v>
      </c>
      <c r="AE46" s="40" t="s">
        <v>1998</v>
      </c>
      <c r="AF46" s="40" t="s">
        <v>1998</v>
      </c>
      <c r="AG46" s="40" t="s">
        <v>1998</v>
      </c>
      <c r="AH46" s="40" t="s">
        <v>1998</v>
      </c>
      <c r="AI46" s="40" t="s">
        <v>1998</v>
      </c>
      <c r="AJ46" s="40" t="s">
        <v>1998</v>
      </c>
      <c r="AK46" s="40" t="s">
        <v>1998</v>
      </c>
      <c r="AL46" s="40" t="s">
        <v>1998</v>
      </c>
      <c r="AM46" s="40" t="s">
        <v>1998</v>
      </c>
      <c r="AN46" s="40" t="s">
        <v>1998</v>
      </c>
      <c r="AO46" s="40" t="s">
        <v>1998</v>
      </c>
      <c r="AP46" s="40" t="s">
        <v>1998</v>
      </c>
      <c r="AQ46" s="40" t="s">
        <v>1998</v>
      </c>
      <c r="AR46" s="40" t="s">
        <v>1998</v>
      </c>
      <c r="AS46" s="40" t="s">
        <v>1998</v>
      </c>
      <c r="AT46" s="40" t="s">
        <v>1998</v>
      </c>
      <c r="AU46" s="40"/>
      <c r="AV46" s="40"/>
      <c r="AW46" s="40"/>
      <c r="AX46" s="40"/>
      <c r="AY46" s="40"/>
      <c r="AZ46" s="40"/>
      <c r="BA46" s="40"/>
      <c r="BB46" s="40"/>
      <c r="BC46" s="40"/>
      <c r="BD46" s="40"/>
      <c r="BE46" s="40"/>
      <c r="BF46" s="40"/>
      <c r="BG46" s="40"/>
      <c r="BH46" s="40"/>
      <c r="BI46" s="40"/>
      <c r="BJ46" s="40"/>
      <c r="BK46" s="40" t="s">
        <v>1998</v>
      </c>
      <c r="BL46" s="40" t="s">
        <v>1998</v>
      </c>
      <c r="BM46" s="40"/>
      <c r="BN46" s="40"/>
      <c r="BO46" s="40"/>
      <c r="BP46" s="40"/>
      <c r="BQ46" s="40" t="s">
        <v>1998</v>
      </c>
      <c r="BR46" s="40" t="s">
        <v>1998</v>
      </c>
      <c r="BS46" s="40" t="s">
        <v>1998</v>
      </c>
      <c r="BT46" s="40" t="s">
        <v>1998</v>
      </c>
      <c r="BU46" s="40" t="s">
        <v>1998</v>
      </c>
      <c r="BV46" s="40" t="s">
        <v>1998</v>
      </c>
      <c r="BW46" s="40" t="s">
        <v>1998</v>
      </c>
    </row>
    <row r="47" spans="1:75" ht="15" customHeight="1" x14ac:dyDescent="0.2">
      <c r="A47" s="40" t="s">
        <v>1998</v>
      </c>
      <c r="B47" s="40" t="s">
        <v>1998</v>
      </c>
      <c r="C47" s="40" t="s">
        <v>1998</v>
      </c>
      <c r="D47" s="40" t="s">
        <v>1998</v>
      </c>
      <c r="E47" s="40" t="s">
        <v>1998</v>
      </c>
      <c r="F47" s="40" t="s">
        <v>1998</v>
      </c>
      <c r="G47" s="40" t="s">
        <v>1998</v>
      </c>
      <c r="H47" s="40" t="s">
        <v>1998</v>
      </c>
      <c r="I47" s="40"/>
      <c r="J47" s="40"/>
      <c r="K47" s="40"/>
      <c r="L47" s="40"/>
      <c r="M47" s="40"/>
      <c r="N47" s="40"/>
      <c r="O47" s="40" t="s">
        <v>1998</v>
      </c>
      <c r="P47" s="40" t="s">
        <v>1998</v>
      </c>
      <c r="Q47" s="40" t="s">
        <v>1998</v>
      </c>
      <c r="R47" s="40" t="s">
        <v>1998</v>
      </c>
      <c r="S47" s="40"/>
      <c r="T47" s="40"/>
      <c r="U47" s="40"/>
      <c r="V47" s="40"/>
      <c r="W47" s="40" t="s">
        <v>1998</v>
      </c>
      <c r="X47" s="40" t="s">
        <v>1998</v>
      </c>
      <c r="Y47" s="40" t="s">
        <v>1998</v>
      </c>
      <c r="Z47" s="40" t="s">
        <v>1998</v>
      </c>
      <c r="AA47" s="40"/>
      <c r="AB47" s="40"/>
      <c r="AC47" s="40" t="s">
        <v>1998</v>
      </c>
      <c r="AD47" s="40" t="s">
        <v>1998</v>
      </c>
      <c r="AE47" s="40" t="s">
        <v>1998</v>
      </c>
      <c r="AF47" s="40" t="s">
        <v>1998</v>
      </c>
      <c r="AG47" s="40" t="s">
        <v>1998</v>
      </c>
      <c r="AH47" s="40" t="s">
        <v>1998</v>
      </c>
      <c r="AI47" s="40" t="s">
        <v>1998</v>
      </c>
      <c r="AJ47" s="40" t="s">
        <v>1998</v>
      </c>
      <c r="AK47" s="40" t="s">
        <v>1998</v>
      </c>
      <c r="AL47" s="40" t="s">
        <v>1998</v>
      </c>
      <c r="AM47" s="40" t="s">
        <v>1998</v>
      </c>
      <c r="AN47" s="40" t="s">
        <v>1998</v>
      </c>
      <c r="AO47" s="40" t="s">
        <v>1998</v>
      </c>
      <c r="AP47" s="40" t="s">
        <v>1998</v>
      </c>
      <c r="AQ47" s="40" t="s">
        <v>1998</v>
      </c>
      <c r="AR47" s="40" t="s">
        <v>1998</v>
      </c>
      <c r="AS47" s="40" t="s">
        <v>1998</v>
      </c>
      <c r="AT47" s="40" t="s">
        <v>1998</v>
      </c>
      <c r="AU47" s="40"/>
      <c r="AV47" s="40"/>
      <c r="AW47" s="40"/>
      <c r="AX47" s="40"/>
      <c r="AY47" s="40"/>
      <c r="AZ47" s="40"/>
      <c r="BA47" s="40"/>
      <c r="BB47" s="40"/>
      <c r="BC47" s="40"/>
      <c r="BD47" s="40"/>
      <c r="BE47" s="40"/>
      <c r="BF47" s="40"/>
      <c r="BG47" s="40"/>
      <c r="BH47" s="40"/>
      <c r="BI47" s="40"/>
      <c r="BJ47" s="40"/>
      <c r="BK47" s="40" t="s">
        <v>1998</v>
      </c>
      <c r="BL47" s="40" t="s">
        <v>1998</v>
      </c>
      <c r="BM47" s="40"/>
      <c r="BN47" s="40"/>
      <c r="BO47" s="40"/>
      <c r="BP47" s="40"/>
      <c r="BQ47" s="40" t="s">
        <v>1998</v>
      </c>
      <c r="BR47" s="40" t="s">
        <v>1998</v>
      </c>
      <c r="BS47" s="40" t="s">
        <v>1998</v>
      </c>
      <c r="BT47" s="40" t="s">
        <v>1998</v>
      </c>
      <c r="BU47" s="40" t="s">
        <v>1998</v>
      </c>
      <c r="BV47" s="40" t="s">
        <v>1998</v>
      </c>
      <c r="BW47" s="40" t="s">
        <v>1998</v>
      </c>
    </row>
    <row r="48" spans="1:75" ht="15" customHeight="1" x14ac:dyDescent="0.2">
      <c r="A48" s="40" t="s">
        <v>1998</v>
      </c>
      <c r="B48" s="40" t="s">
        <v>1998</v>
      </c>
      <c r="C48" s="40" t="s">
        <v>1998</v>
      </c>
      <c r="D48" s="40" t="s">
        <v>1998</v>
      </c>
      <c r="E48" s="40" t="s">
        <v>1998</v>
      </c>
      <c r="F48" s="40" t="s">
        <v>1998</v>
      </c>
      <c r="G48" s="40" t="s">
        <v>1998</v>
      </c>
      <c r="H48" s="40" t="s">
        <v>1998</v>
      </c>
      <c r="I48" s="40" t="s">
        <v>1998</v>
      </c>
      <c r="J48" s="40" t="s">
        <v>1998</v>
      </c>
      <c r="K48" s="40"/>
      <c r="L48" s="40"/>
      <c r="M48" s="40" t="s">
        <v>1998</v>
      </c>
      <c r="N48" s="40" t="s">
        <v>1998</v>
      </c>
      <c r="O48" s="40" t="s">
        <v>1998</v>
      </c>
      <c r="P48" s="40" t="s">
        <v>1998</v>
      </c>
      <c r="Q48" s="40" t="s">
        <v>1998</v>
      </c>
      <c r="R48" s="40" t="s">
        <v>1998</v>
      </c>
      <c r="S48" s="40"/>
      <c r="T48" s="40"/>
      <c r="U48" s="40"/>
      <c r="V48" s="40"/>
      <c r="W48" s="40" t="s">
        <v>1998</v>
      </c>
      <c r="X48" s="40" t="s">
        <v>1998</v>
      </c>
      <c r="Y48" s="40" t="s">
        <v>1998</v>
      </c>
      <c r="Z48" s="40" t="s">
        <v>1998</v>
      </c>
      <c r="AA48" s="40"/>
      <c r="AB48" s="40"/>
      <c r="AC48" s="40" t="s">
        <v>1998</v>
      </c>
      <c r="AD48" s="40" t="s">
        <v>1998</v>
      </c>
      <c r="AE48" s="40" t="s">
        <v>1998</v>
      </c>
      <c r="AF48" s="40" t="s">
        <v>1998</v>
      </c>
      <c r="AG48" s="40" t="s">
        <v>1998</v>
      </c>
      <c r="AH48" s="40" t="s">
        <v>1998</v>
      </c>
      <c r="AI48" s="40" t="s">
        <v>1998</v>
      </c>
      <c r="AJ48" s="40" t="s">
        <v>1998</v>
      </c>
      <c r="AK48" s="40" t="s">
        <v>1998</v>
      </c>
      <c r="AL48" s="40" t="s">
        <v>1998</v>
      </c>
      <c r="AM48" s="40" t="s">
        <v>1998</v>
      </c>
      <c r="AN48" s="40" t="s">
        <v>1998</v>
      </c>
      <c r="AO48" s="40" t="s">
        <v>1998</v>
      </c>
      <c r="AP48" s="40" t="s">
        <v>1998</v>
      </c>
      <c r="AQ48" s="40" t="s">
        <v>1998</v>
      </c>
      <c r="AR48" s="40" t="s">
        <v>1998</v>
      </c>
      <c r="AS48" s="40" t="s">
        <v>1998</v>
      </c>
      <c r="AT48" s="40" t="s">
        <v>1998</v>
      </c>
      <c r="AU48" s="40"/>
      <c r="AV48" s="40"/>
      <c r="AW48" s="40"/>
      <c r="AX48" s="40"/>
      <c r="AY48" s="40"/>
      <c r="AZ48" s="40"/>
      <c r="BA48" s="40"/>
      <c r="BB48" s="40"/>
      <c r="BC48" s="40"/>
      <c r="BD48" s="40"/>
      <c r="BE48" s="40"/>
      <c r="BF48" s="40"/>
      <c r="BG48" s="40"/>
      <c r="BH48" s="40"/>
      <c r="BI48" s="40"/>
      <c r="BJ48" s="40"/>
      <c r="BK48" s="40"/>
      <c r="BL48" s="40"/>
      <c r="BM48" s="40"/>
      <c r="BN48" s="40"/>
      <c r="BO48" s="40"/>
      <c r="BP48" s="40"/>
      <c r="BQ48" s="40" t="s">
        <v>1998</v>
      </c>
      <c r="BR48" s="40" t="s">
        <v>1998</v>
      </c>
      <c r="BS48" s="40" t="s">
        <v>1998</v>
      </c>
      <c r="BT48" s="40" t="s">
        <v>1998</v>
      </c>
      <c r="BU48" s="40" t="s">
        <v>1998</v>
      </c>
      <c r="BV48" s="40" t="s">
        <v>1998</v>
      </c>
      <c r="BW48" s="40" t="s">
        <v>1998</v>
      </c>
    </row>
    <row r="49" spans="1:75" ht="15" customHeight="1" x14ac:dyDescent="0.2">
      <c r="A49" s="40" t="s">
        <v>1998</v>
      </c>
      <c r="B49" s="40" t="s">
        <v>1998</v>
      </c>
      <c r="C49" s="40" t="s">
        <v>1998</v>
      </c>
      <c r="D49" s="40" t="s">
        <v>1998</v>
      </c>
      <c r="E49" s="40" t="s">
        <v>1998</v>
      </c>
      <c r="F49" s="40" t="s">
        <v>1998</v>
      </c>
      <c r="G49" s="40" t="s">
        <v>1998</v>
      </c>
      <c r="H49" s="40" t="s">
        <v>1998</v>
      </c>
      <c r="I49" s="40" t="s">
        <v>1998</v>
      </c>
      <c r="J49" s="40" t="s">
        <v>1998</v>
      </c>
      <c r="K49" s="40"/>
      <c r="L49" s="40"/>
      <c r="M49" s="40" t="s">
        <v>1998</v>
      </c>
      <c r="N49" s="40" t="s">
        <v>1998</v>
      </c>
      <c r="O49" s="40" t="s">
        <v>1998</v>
      </c>
      <c r="P49" s="40" t="s">
        <v>1998</v>
      </c>
      <c r="Q49" s="40" t="s">
        <v>1998</v>
      </c>
      <c r="R49" s="40" t="s">
        <v>1998</v>
      </c>
      <c r="S49" s="40"/>
      <c r="T49" s="40"/>
      <c r="U49" s="40"/>
      <c r="V49" s="40"/>
      <c r="W49" s="40" t="s">
        <v>1998</v>
      </c>
      <c r="X49" s="40" t="s">
        <v>1998</v>
      </c>
      <c r="Y49" s="40" t="s">
        <v>1998</v>
      </c>
      <c r="Z49" s="40" t="s">
        <v>1998</v>
      </c>
      <c r="AA49" s="40"/>
      <c r="AB49" s="40"/>
      <c r="AC49" s="40" t="s">
        <v>1998</v>
      </c>
      <c r="AD49" s="40" t="s">
        <v>1998</v>
      </c>
      <c r="AE49" s="40" t="s">
        <v>1998</v>
      </c>
      <c r="AF49" s="40" t="s">
        <v>1998</v>
      </c>
      <c r="AG49" s="40" t="s">
        <v>1998</v>
      </c>
      <c r="AH49" s="40" t="s">
        <v>1998</v>
      </c>
      <c r="AI49" s="40" t="s">
        <v>1998</v>
      </c>
      <c r="AJ49" s="40" t="s">
        <v>1998</v>
      </c>
      <c r="AK49" s="40" t="s">
        <v>1998</v>
      </c>
      <c r="AL49" s="40" t="s">
        <v>1998</v>
      </c>
      <c r="AM49" s="40" t="s">
        <v>1998</v>
      </c>
      <c r="AN49" s="40" t="s">
        <v>1998</v>
      </c>
      <c r="AO49" s="40" t="s">
        <v>1998</v>
      </c>
      <c r="AP49" s="40" t="s">
        <v>1998</v>
      </c>
      <c r="AQ49" s="40" t="s">
        <v>1998</v>
      </c>
      <c r="AR49" s="40" t="s">
        <v>1998</v>
      </c>
      <c r="AS49" s="40" t="s">
        <v>1998</v>
      </c>
      <c r="AT49" s="40" t="s">
        <v>1998</v>
      </c>
      <c r="AU49" s="40"/>
      <c r="AV49" s="40"/>
      <c r="AW49" s="40"/>
      <c r="AX49" s="40"/>
      <c r="AY49" s="40"/>
      <c r="AZ49" s="40"/>
      <c r="BA49" s="40"/>
      <c r="BB49" s="40"/>
      <c r="BC49" s="40"/>
      <c r="BD49" s="40"/>
      <c r="BE49" s="40"/>
      <c r="BF49" s="40"/>
      <c r="BG49" s="40"/>
      <c r="BH49" s="40"/>
      <c r="BI49" s="40"/>
      <c r="BJ49" s="40"/>
      <c r="BK49" s="40"/>
      <c r="BL49" s="40"/>
      <c r="BM49" s="40"/>
      <c r="BN49" s="40"/>
      <c r="BO49" s="40"/>
      <c r="BP49" s="40"/>
      <c r="BQ49" s="40" t="s">
        <v>1998</v>
      </c>
      <c r="BR49" s="40" t="s">
        <v>1998</v>
      </c>
      <c r="BS49" s="40" t="s">
        <v>1998</v>
      </c>
      <c r="BT49" s="40" t="s">
        <v>1998</v>
      </c>
      <c r="BU49" s="40" t="s">
        <v>1998</v>
      </c>
      <c r="BV49" s="40" t="s">
        <v>1998</v>
      </c>
      <c r="BW49" s="40" t="s">
        <v>1998</v>
      </c>
    </row>
    <row r="50" spans="1:75" ht="15" customHeight="1" x14ac:dyDescent="0.2">
      <c r="A50" s="40" t="s">
        <v>1998</v>
      </c>
      <c r="B50" s="40" t="s">
        <v>1998</v>
      </c>
      <c r="C50" s="40" t="s">
        <v>1998</v>
      </c>
      <c r="D50" s="40" t="s">
        <v>1998</v>
      </c>
      <c r="E50" s="40" t="s">
        <v>1998</v>
      </c>
      <c r="F50" s="40" t="s">
        <v>1998</v>
      </c>
      <c r="G50" s="40" t="s">
        <v>1998</v>
      </c>
      <c r="H50" s="40" t="s">
        <v>1998</v>
      </c>
      <c r="I50" s="40" t="s">
        <v>1998</v>
      </c>
      <c r="J50" s="40" t="s">
        <v>1998</v>
      </c>
      <c r="K50" s="40"/>
      <c r="L50" s="40"/>
      <c r="M50" s="40"/>
      <c r="N50" s="40"/>
      <c r="O50" s="40" t="s">
        <v>1998</v>
      </c>
      <c r="P50" s="40" t="s">
        <v>1998</v>
      </c>
      <c r="Q50" s="40" t="s">
        <v>1998</v>
      </c>
      <c r="R50" s="40" t="s">
        <v>1998</v>
      </c>
      <c r="S50" s="40" t="s">
        <v>1998</v>
      </c>
      <c r="T50" s="40" t="s">
        <v>1998</v>
      </c>
      <c r="U50" s="40"/>
      <c r="V50" s="40"/>
      <c r="W50" s="40"/>
      <c r="X50" s="40"/>
      <c r="Y50" s="40" t="s">
        <v>1998</v>
      </c>
      <c r="Z50" s="40" t="s">
        <v>1998</v>
      </c>
      <c r="AA50" s="40"/>
      <c r="AB50" s="40"/>
      <c r="AC50" s="40" t="s">
        <v>1998</v>
      </c>
      <c r="AD50" s="40" t="s">
        <v>1998</v>
      </c>
      <c r="AE50" s="40"/>
      <c r="AF50" s="40"/>
      <c r="AG50" s="40" t="s">
        <v>1998</v>
      </c>
      <c r="AH50" s="40" t="s">
        <v>1998</v>
      </c>
      <c r="AI50" s="40" t="s">
        <v>1998</v>
      </c>
      <c r="AJ50" s="40" t="s">
        <v>1998</v>
      </c>
      <c r="AK50" s="40"/>
      <c r="AL50" s="40"/>
      <c r="AM50" s="40"/>
      <c r="AN50" s="40"/>
      <c r="AO50" s="40" t="s">
        <v>1998</v>
      </c>
      <c r="AP50" s="40" t="s">
        <v>1998</v>
      </c>
      <c r="AQ50" s="40" t="s">
        <v>1998</v>
      </c>
      <c r="AR50" s="40" t="s">
        <v>1998</v>
      </c>
      <c r="AS50" s="40" t="s">
        <v>1998</v>
      </c>
      <c r="AT50" s="40" t="s">
        <v>1998</v>
      </c>
      <c r="AU50" s="40"/>
      <c r="AV50" s="40"/>
      <c r="AW50" s="40" t="s">
        <v>1998</v>
      </c>
      <c r="AX50" s="40" t="s">
        <v>1998</v>
      </c>
      <c r="AY50" s="40" t="s">
        <v>1998</v>
      </c>
      <c r="AZ50" s="40" t="s">
        <v>1998</v>
      </c>
      <c r="BA50" s="40"/>
      <c r="BB50" s="40"/>
      <c r="BC50" s="40" t="s">
        <v>1998</v>
      </c>
      <c r="BD50" s="40" t="s">
        <v>1998</v>
      </c>
      <c r="BE50" s="40" t="s">
        <v>1998</v>
      </c>
      <c r="BF50" s="40" t="s">
        <v>1998</v>
      </c>
      <c r="BG50" s="40" t="s">
        <v>1998</v>
      </c>
      <c r="BH50" s="40" t="s">
        <v>1998</v>
      </c>
      <c r="BI50" s="40" t="s">
        <v>1998</v>
      </c>
      <c r="BJ50" s="40" t="s">
        <v>1998</v>
      </c>
      <c r="BK50" s="40" t="s">
        <v>1998</v>
      </c>
      <c r="BL50" s="40" t="s">
        <v>1998</v>
      </c>
      <c r="BM50" s="40"/>
      <c r="BN50" s="40"/>
      <c r="BO50" s="40"/>
      <c r="BP50" s="40"/>
      <c r="BQ50" s="40" t="s">
        <v>1998</v>
      </c>
      <c r="BR50" s="40" t="s">
        <v>1998</v>
      </c>
      <c r="BS50" s="40" t="s">
        <v>1998</v>
      </c>
      <c r="BT50" s="40" t="s">
        <v>1998</v>
      </c>
      <c r="BU50" s="40" t="s">
        <v>1998</v>
      </c>
      <c r="BV50" s="40" t="s">
        <v>1998</v>
      </c>
      <c r="BW50" s="40" t="s">
        <v>1998</v>
      </c>
    </row>
    <row r="51" spans="1:75" ht="15" customHeight="1" x14ac:dyDescent="0.2">
      <c r="A51" s="40" t="s">
        <v>1998</v>
      </c>
      <c r="B51" s="40" t="s">
        <v>1998</v>
      </c>
      <c r="C51" s="40" t="s">
        <v>1998</v>
      </c>
      <c r="D51" s="40" t="s">
        <v>1998</v>
      </c>
      <c r="E51" s="40" t="s">
        <v>1998</v>
      </c>
      <c r="F51" s="40" t="s">
        <v>1998</v>
      </c>
      <c r="G51" s="40" t="s">
        <v>1998</v>
      </c>
      <c r="H51" s="40" t="s">
        <v>1998</v>
      </c>
      <c r="I51" s="40" t="s">
        <v>1998</v>
      </c>
      <c r="J51" s="40" t="s">
        <v>1998</v>
      </c>
      <c r="K51" s="40"/>
      <c r="L51" s="40"/>
      <c r="M51" s="40"/>
      <c r="N51" s="40"/>
      <c r="O51" s="40" t="s">
        <v>1998</v>
      </c>
      <c r="P51" s="40" t="s">
        <v>1998</v>
      </c>
      <c r="Q51" s="40" t="s">
        <v>1998</v>
      </c>
      <c r="R51" s="40" t="s">
        <v>1998</v>
      </c>
      <c r="S51" s="40" t="s">
        <v>1998</v>
      </c>
      <c r="T51" s="40" t="s">
        <v>1998</v>
      </c>
      <c r="U51" s="40"/>
      <c r="V51" s="40"/>
      <c r="W51" s="40"/>
      <c r="X51" s="40"/>
      <c r="Y51" s="40" t="s">
        <v>1998</v>
      </c>
      <c r="Z51" s="40" t="s">
        <v>1998</v>
      </c>
      <c r="AA51" s="40"/>
      <c r="AB51" s="40"/>
      <c r="AC51" s="40" t="s">
        <v>1998</v>
      </c>
      <c r="AD51" s="40" t="s">
        <v>1998</v>
      </c>
      <c r="AE51" s="40"/>
      <c r="AF51" s="40"/>
      <c r="AG51" s="40" t="s">
        <v>1998</v>
      </c>
      <c r="AH51" s="40" t="s">
        <v>1998</v>
      </c>
      <c r="AI51" s="40" t="s">
        <v>1998</v>
      </c>
      <c r="AJ51" s="40" t="s">
        <v>1998</v>
      </c>
      <c r="AK51" s="40"/>
      <c r="AL51" s="40"/>
      <c r="AM51" s="40"/>
      <c r="AN51" s="40"/>
      <c r="AO51" s="40" t="s">
        <v>1998</v>
      </c>
      <c r="AP51" s="40" t="s">
        <v>1998</v>
      </c>
      <c r="AQ51" s="40" t="s">
        <v>1998</v>
      </c>
      <c r="AR51" s="40" t="s">
        <v>1998</v>
      </c>
      <c r="AS51" s="40" t="s">
        <v>1998</v>
      </c>
      <c r="AT51" s="40" t="s">
        <v>1998</v>
      </c>
      <c r="AU51" s="40"/>
      <c r="AV51" s="40"/>
      <c r="AW51" s="40" t="s">
        <v>1998</v>
      </c>
      <c r="AX51" s="40" t="s">
        <v>1998</v>
      </c>
      <c r="AY51" s="40" t="s">
        <v>1998</v>
      </c>
      <c r="AZ51" s="40" t="s">
        <v>1998</v>
      </c>
      <c r="BA51" s="40"/>
      <c r="BB51" s="40"/>
      <c r="BC51" s="40" t="s">
        <v>1998</v>
      </c>
      <c r="BD51" s="40" t="s">
        <v>1998</v>
      </c>
      <c r="BE51" s="40" t="s">
        <v>1998</v>
      </c>
      <c r="BF51" s="40" t="s">
        <v>1998</v>
      </c>
      <c r="BG51" s="40" t="s">
        <v>1998</v>
      </c>
      <c r="BH51" s="40" t="s">
        <v>1998</v>
      </c>
      <c r="BI51" s="40" t="s">
        <v>1998</v>
      </c>
      <c r="BJ51" s="40" t="s">
        <v>1998</v>
      </c>
      <c r="BK51" s="40" t="s">
        <v>1998</v>
      </c>
      <c r="BL51" s="40" t="s">
        <v>1998</v>
      </c>
      <c r="BM51" s="40"/>
      <c r="BN51" s="40"/>
      <c r="BO51" s="40"/>
      <c r="BP51" s="40"/>
      <c r="BQ51" s="40" t="s">
        <v>1998</v>
      </c>
      <c r="BR51" s="40" t="s">
        <v>1998</v>
      </c>
      <c r="BS51" s="40" t="s">
        <v>1998</v>
      </c>
      <c r="BT51" s="40" t="s">
        <v>1998</v>
      </c>
      <c r="BU51" s="40" t="s">
        <v>1998</v>
      </c>
      <c r="BV51" s="40" t="s">
        <v>1998</v>
      </c>
      <c r="BW51" s="40" t="s">
        <v>1998</v>
      </c>
    </row>
    <row r="52" spans="1:75" ht="15" customHeight="1" x14ac:dyDescent="0.2">
      <c r="A52" s="40" t="s">
        <v>1998</v>
      </c>
      <c r="B52" s="40" t="s">
        <v>1998</v>
      </c>
      <c r="C52" s="40" t="s">
        <v>1998</v>
      </c>
      <c r="D52" s="40" t="s">
        <v>1998</v>
      </c>
      <c r="E52" s="40" t="s">
        <v>1998</v>
      </c>
      <c r="F52" s="40" t="s">
        <v>1998</v>
      </c>
      <c r="G52" s="40" t="s">
        <v>1998</v>
      </c>
      <c r="H52" s="40" t="s">
        <v>1998</v>
      </c>
      <c r="I52" s="40" t="s">
        <v>1998</v>
      </c>
      <c r="J52" s="40" t="s">
        <v>1998</v>
      </c>
      <c r="K52" s="40"/>
      <c r="L52" s="40"/>
      <c r="M52" s="40" t="s">
        <v>1998</v>
      </c>
      <c r="N52" s="40" t="s">
        <v>1998</v>
      </c>
      <c r="O52" s="40" t="s">
        <v>1998</v>
      </c>
      <c r="P52" s="40" t="s">
        <v>1998</v>
      </c>
      <c r="Q52" s="40" t="s">
        <v>1998</v>
      </c>
      <c r="R52" s="40" t="s">
        <v>1998</v>
      </c>
      <c r="S52" s="40" t="s">
        <v>1998</v>
      </c>
      <c r="T52" s="40" t="s">
        <v>1998</v>
      </c>
      <c r="U52" s="40"/>
      <c r="V52" s="40"/>
      <c r="W52" s="40"/>
      <c r="X52" s="40"/>
      <c r="Y52" s="40" t="s">
        <v>1998</v>
      </c>
      <c r="Z52" s="40" t="s">
        <v>1998</v>
      </c>
      <c r="AA52" s="40"/>
      <c r="AB52" s="40"/>
      <c r="AC52" s="40" t="s">
        <v>1998</v>
      </c>
      <c r="AD52" s="40" t="s">
        <v>1998</v>
      </c>
      <c r="AE52" s="40" t="s">
        <v>1998</v>
      </c>
      <c r="AF52" s="40"/>
      <c r="AG52" s="40" t="s">
        <v>1998</v>
      </c>
      <c r="AH52" s="40" t="s">
        <v>1998</v>
      </c>
      <c r="AI52" s="40" t="s">
        <v>1998</v>
      </c>
      <c r="AJ52" s="40" t="s">
        <v>1998</v>
      </c>
      <c r="AK52" s="40"/>
      <c r="AL52" s="40"/>
      <c r="AM52" s="40"/>
      <c r="AN52" s="40"/>
      <c r="AO52" s="40" t="s">
        <v>1998</v>
      </c>
      <c r="AP52" s="40" t="s">
        <v>1998</v>
      </c>
      <c r="AQ52" s="40" t="s">
        <v>1998</v>
      </c>
      <c r="AR52" s="40" t="s">
        <v>1998</v>
      </c>
      <c r="AS52" s="40" t="s">
        <v>1998</v>
      </c>
      <c r="AT52" s="40" t="s">
        <v>1998</v>
      </c>
      <c r="AU52" s="40"/>
      <c r="AV52" s="40"/>
      <c r="AW52" s="40"/>
      <c r="AX52" s="40"/>
      <c r="AY52" s="40"/>
      <c r="AZ52" s="40"/>
      <c r="BA52" s="40"/>
      <c r="BB52" s="40"/>
      <c r="BC52" s="40" t="s">
        <v>1998</v>
      </c>
      <c r="BD52" s="40" t="s">
        <v>1998</v>
      </c>
      <c r="BE52" s="40" t="s">
        <v>1998</v>
      </c>
      <c r="BF52" s="40" t="s">
        <v>1998</v>
      </c>
      <c r="BG52" s="40" t="s">
        <v>1998</v>
      </c>
      <c r="BH52" s="40" t="s">
        <v>1998</v>
      </c>
      <c r="BI52" s="40" t="s">
        <v>1998</v>
      </c>
      <c r="BJ52" s="40" t="s">
        <v>1998</v>
      </c>
      <c r="BK52" s="40" t="s">
        <v>1998</v>
      </c>
      <c r="BL52" s="40" t="s">
        <v>1998</v>
      </c>
      <c r="BM52" s="40"/>
      <c r="BN52" s="40"/>
      <c r="BO52" s="40"/>
      <c r="BP52" s="40"/>
      <c r="BQ52" s="40" t="s">
        <v>1998</v>
      </c>
      <c r="BR52" s="40" t="s">
        <v>1998</v>
      </c>
      <c r="BS52" s="40" t="s">
        <v>1998</v>
      </c>
      <c r="BT52" s="40" t="s">
        <v>1998</v>
      </c>
      <c r="BU52" s="40" t="s">
        <v>1998</v>
      </c>
      <c r="BV52" s="40" t="s">
        <v>1998</v>
      </c>
      <c r="BW52" s="40" t="s">
        <v>1998</v>
      </c>
    </row>
    <row r="53" spans="1:75" ht="15" customHeight="1" x14ac:dyDescent="0.2">
      <c r="A53" s="40" t="s">
        <v>1998</v>
      </c>
      <c r="B53" s="40" t="s">
        <v>1998</v>
      </c>
      <c r="C53" s="40" t="s">
        <v>1998</v>
      </c>
      <c r="D53" s="40" t="s">
        <v>1998</v>
      </c>
      <c r="E53" s="40" t="s">
        <v>1998</v>
      </c>
      <c r="F53" s="40" t="s">
        <v>1998</v>
      </c>
      <c r="G53" s="40" t="s">
        <v>1998</v>
      </c>
      <c r="H53" s="40" t="s">
        <v>1998</v>
      </c>
      <c r="I53" s="40" t="s">
        <v>1998</v>
      </c>
      <c r="J53" s="40" t="s">
        <v>1998</v>
      </c>
      <c r="K53" s="40"/>
      <c r="L53" s="40"/>
      <c r="M53" s="40" t="s">
        <v>1998</v>
      </c>
      <c r="N53" s="40" t="s">
        <v>1998</v>
      </c>
      <c r="O53" s="40" t="s">
        <v>1998</v>
      </c>
      <c r="P53" s="40" t="s">
        <v>1998</v>
      </c>
      <c r="Q53" s="40" t="s">
        <v>1998</v>
      </c>
      <c r="R53" s="40" t="s">
        <v>1998</v>
      </c>
      <c r="S53" s="40" t="s">
        <v>1998</v>
      </c>
      <c r="T53" s="40" t="s">
        <v>1998</v>
      </c>
      <c r="U53" s="40"/>
      <c r="V53" s="40"/>
      <c r="W53" s="40"/>
      <c r="X53" s="40"/>
      <c r="Y53" s="40" t="s">
        <v>1998</v>
      </c>
      <c r="Z53" s="40" t="s">
        <v>1998</v>
      </c>
      <c r="AA53" s="40"/>
      <c r="AB53" s="40"/>
      <c r="AC53" s="40" t="s">
        <v>1998</v>
      </c>
      <c r="AD53" s="40" t="s">
        <v>1998</v>
      </c>
      <c r="AE53" s="40" t="s">
        <v>1998</v>
      </c>
      <c r="AF53" s="40"/>
      <c r="AG53" s="40" t="s">
        <v>1998</v>
      </c>
      <c r="AH53" s="40" t="s">
        <v>1998</v>
      </c>
      <c r="AI53" s="40" t="s">
        <v>1998</v>
      </c>
      <c r="AJ53" s="40" t="s">
        <v>1998</v>
      </c>
      <c r="AK53" s="40"/>
      <c r="AL53" s="40"/>
      <c r="AM53" s="40"/>
      <c r="AN53" s="40"/>
      <c r="AO53" s="40" t="s">
        <v>1998</v>
      </c>
      <c r="AP53" s="40" t="s">
        <v>1998</v>
      </c>
      <c r="AQ53" s="40" t="s">
        <v>1998</v>
      </c>
      <c r="AR53" s="40" t="s">
        <v>1998</v>
      </c>
      <c r="AS53" s="40" t="s">
        <v>1998</v>
      </c>
      <c r="AT53" s="40" t="s">
        <v>1998</v>
      </c>
      <c r="AU53" s="40"/>
      <c r="AV53" s="40"/>
      <c r="AW53" s="40"/>
      <c r="AX53" s="40"/>
      <c r="AY53" s="40"/>
      <c r="AZ53" s="40"/>
      <c r="BA53" s="40"/>
      <c r="BB53" s="40"/>
      <c r="BC53" s="40" t="s">
        <v>1998</v>
      </c>
      <c r="BD53" s="40" t="s">
        <v>1998</v>
      </c>
      <c r="BE53" s="40" t="s">
        <v>1998</v>
      </c>
      <c r="BF53" s="40" t="s">
        <v>1998</v>
      </c>
      <c r="BG53" s="40" t="s">
        <v>1998</v>
      </c>
      <c r="BH53" s="40" t="s">
        <v>1998</v>
      </c>
      <c r="BI53" s="40" t="s">
        <v>1998</v>
      </c>
      <c r="BJ53" s="40" t="s">
        <v>1998</v>
      </c>
      <c r="BK53" s="40" t="s">
        <v>1998</v>
      </c>
      <c r="BL53" s="40" t="s">
        <v>1998</v>
      </c>
      <c r="BM53" s="40"/>
      <c r="BN53" s="40"/>
      <c r="BO53" s="40"/>
      <c r="BP53" s="40"/>
      <c r="BQ53" s="40" t="s">
        <v>1998</v>
      </c>
      <c r="BR53" s="40" t="s">
        <v>1998</v>
      </c>
      <c r="BS53" s="40" t="s">
        <v>1998</v>
      </c>
      <c r="BT53" s="40" t="s">
        <v>1998</v>
      </c>
      <c r="BU53" s="40" t="s">
        <v>1998</v>
      </c>
      <c r="BV53" s="40" t="s">
        <v>1998</v>
      </c>
      <c r="BW53" s="40" t="s">
        <v>1998</v>
      </c>
    </row>
    <row r="54" spans="1:75" ht="15" customHeight="1" x14ac:dyDescent="0.2">
      <c r="A54" s="40" t="s">
        <v>1998</v>
      </c>
      <c r="B54" s="40" t="s">
        <v>1998</v>
      </c>
      <c r="C54" s="40" t="s">
        <v>1998</v>
      </c>
      <c r="D54" s="40" t="s">
        <v>1998</v>
      </c>
      <c r="E54" s="40" t="s">
        <v>1998</v>
      </c>
      <c r="F54" s="40" t="s">
        <v>1998</v>
      </c>
      <c r="G54" s="40" t="s">
        <v>1998</v>
      </c>
      <c r="H54" s="40" t="s">
        <v>1998</v>
      </c>
      <c r="I54" s="40" t="s">
        <v>1998</v>
      </c>
      <c r="J54" s="40" t="s">
        <v>1998</v>
      </c>
      <c r="K54" s="40"/>
      <c r="L54" s="40"/>
      <c r="M54" s="40"/>
      <c r="N54" s="40"/>
      <c r="O54" s="40"/>
      <c r="P54" s="40"/>
      <c r="Q54" s="40" t="s">
        <v>1998</v>
      </c>
      <c r="R54" s="40" t="s">
        <v>1998</v>
      </c>
      <c r="S54" s="40" t="s">
        <v>1998</v>
      </c>
      <c r="T54" s="40" t="s">
        <v>1998</v>
      </c>
      <c r="U54" s="40" t="s">
        <v>1998</v>
      </c>
      <c r="V54" s="40" t="s">
        <v>1998</v>
      </c>
      <c r="W54" s="40" t="s">
        <v>1998</v>
      </c>
      <c r="X54" s="40" t="s">
        <v>1998</v>
      </c>
      <c r="Y54" s="40" t="s">
        <v>1998</v>
      </c>
      <c r="Z54" s="40" t="s">
        <v>1998</v>
      </c>
      <c r="AA54" s="40"/>
      <c r="AB54" s="40"/>
      <c r="AC54" s="40" t="s">
        <v>1998</v>
      </c>
      <c r="AD54" s="40" t="s">
        <v>1998</v>
      </c>
      <c r="AE54" s="40" t="s">
        <v>1998</v>
      </c>
      <c r="AF54" s="40"/>
      <c r="AG54" s="40" t="s">
        <v>1998</v>
      </c>
      <c r="AH54" s="40" t="s">
        <v>1998</v>
      </c>
      <c r="AI54" s="40" t="s">
        <v>1998</v>
      </c>
      <c r="AJ54" s="40" t="s">
        <v>1998</v>
      </c>
      <c r="AK54" s="40"/>
      <c r="AL54" s="40"/>
      <c r="AM54" s="40"/>
      <c r="AN54" s="40"/>
      <c r="AO54" s="40" t="s">
        <v>1998</v>
      </c>
      <c r="AP54" s="40" t="s">
        <v>1998</v>
      </c>
      <c r="AQ54" s="40" t="s">
        <v>1998</v>
      </c>
      <c r="AR54" s="40" t="s">
        <v>1998</v>
      </c>
      <c r="AS54" s="40" t="s">
        <v>1998</v>
      </c>
      <c r="AT54" s="40" t="s">
        <v>1998</v>
      </c>
      <c r="AU54" s="40"/>
      <c r="AV54" s="40"/>
      <c r="AW54" s="40"/>
      <c r="AX54" s="40"/>
      <c r="AY54" s="40"/>
      <c r="AZ54" s="40"/>
      <c r="BA54" s="40" t="s">
        <v>1998</v>
      </c>
      <c r="BB54" s="40" t="s">
        <v>1998</v>
      </c>
      <c r="BC54" s="40" t="s">
        <v>1998</v>
      </c>
      <c r="BD54" s="40" t="s">
        <v>1998</v>
      </c>
      <c r="BE54" s="40"/>
      <c r="BF54" s="40"/>
      <c r="BG54" s="40" t="s">
        <v>1998</v>
      </c>
      <c r="BH54" s="40" t="s">
        <v>1998</v>
      </c>
      <c r="BI54" s="40"/>
      <c r="BJ54" s="40"/>
      <c r="BK54" s="40" t="s">
        <v>1998</v>
      </c>
      <c r="BL54" s="40" t="s">
        <v>1998</v>
      </c>
      <c r="BM54" s="40" t="s">
        <v>1998</v>
      </c>
      <c r="BN54" s="40" t="s">
        <v>1998</v>
      </c>
      <c r="BO54" s="40" t="s">
        <v>1998</v>
      </c>
      <c r="BP54" s="40" t="s">
        <v>1998</v>
      </c>
      <c r="BQ54" s="40" t="s">
        <v>1998</v>
      </c>
      <c r="BR54" s="40" t="s">
        <v>1998</v>
      </c>
      <c r="BS54" s="40" t="s">
        <v>1998</v>
      </c>
      <c r="BT54" s="40" t="s">
        <v>1998</v>
      </c>
      <c r="BU54" s="40" t="s">
        <v>1998</v>
      </c>
      <c r="BV54" s="40" t="s">
        <v>1998</v>
      </c>
      <c r="BW54" s="40" t="s">
        <v>1998</v>
      </c>
    </row>
    <row r="55" spans="1:75" ht="15" customHeight="1" x14ac:dyDescent="0.2">
      <c r="A55" s="40" t="s">
        <v>1998</v>
      </c>
      <c r="B55" s="40" t="s">
        <v>1998</v>
      </c>
      <c r="C55" s="40" t="s">
        <v>1998</v>
      </c>
      <c r="D55" s="40" t="s">
        <v>1998</v>
      </c>
      <c r="E55" s="40" t="s">
        <v>1998</v>
      </c>
      <c r="F55" s="40" t="s">
        <v>1998</v>
      </c>
      <c r="G55" s="40" t="s">
        <v>1998</v>
      </c>
      <c r="H55" s="40" t="s">
        <v>1998</v>
      </c>
      <c r="I55" s="40" t="s">
        <v>1998</v>
      </c>
      <c r="J55" s="40" t="s">
        <v>1998</v>
      </c>
      <c r="K55" s="40"/>
      <c r="L55" s="40"/>
      <c r="M55" s="40"/>
      <c r="N55" s="40"/>
      <c r="O55" s="40"/>
      <c r="P55" s="40"/>
      <c r="Q55" s="40" t="s">
        <v>1998</v>
      </c>
      <c r="R55" s="40" t="s">
        <v>1998</v>
      </c>
      <c r="S55" s="40" t="s">
        <v>1998</v>
      </c>
      <c r="T55" s="40" t="s">
        <v>1998</v>
      </c>
      <c r="U55" s="40" t="s">
        <v>1998</v>
      </c>
      <c r="V55" s="40" t="s">
        <v>1998</v>
      </c>
      <c r="W55" s="40" t="s">
        <v>1998</v>
      </c>
      <c r="X55" s="40" t="s">
        <v>1998</v>
      </c>
      <c r="Y55" s="40" t="s">
        <v>1998</v>
      </c>
      <c r="Z55" s="40" t="s">
        <v>1998</v>
      </c>
      <c r="AA55" s="40"/>
      <c r="AB55" s="40"/>
      <c r="AC55" s="40" t="s">
        <v>1998</v>
      </c>
      <c r="AD55" s="40" t="s">
        <v>1998</v>
      </c>
      <c r="AE55" s="40" t="s">
        <v>1998</v>
      </c>
      <c r="AF55" s="40"/>
      <c r="AG55" s="40"/>
      <c r="AH55" s="40"/>
      <c r="AI55" s="40"/>
      <c r="AJ55" s="40"/>
      <c r="AK55" s="40"/>
      <c r="AL55" s="40"/>
      <c r="AM55" s="40"/>
      <c r="AN55" s="40"/>
      <c r="AO55" s="40" t="s">
        <v>1998</v>
      </c>
      <c r="AP55" s="40" t="s">
        <v>1998</v>
      </c>
      <c r="AQ55" s="40" t="s">
        <v>1998</v>
      </c>
      <c r="AR55" s="40" t="s">
        <v>1998</v>
      </c>
      <c r="AS55" s="40" t="s">
        <v>1998</v>
      </c>
      <c r="AT55" s="40" t="s">
        <v>1998</v>
      </c>
      <c r="AU55" s="40"/>
      <c r="AV55" s="40"/>
      <c r="AW55" s="40"/>
      <c r="AX55" s="40"/>
      <c r="AY55" s="40"/>
      <c r="AZ55" s="40"/>
      <c r="BA55" s="40" t="s">
        <v>1998</v>
      </c>
      <c r="BB55" s="40" t="s">
        <v>1998</v>
      </c>
      <c r="BC55" s="40" t="s">
        <v>1998</v>
      </c>
      <c r="BD55" s="40" t="s">
        <v>1998</v>
      </c>
      <c r="BE55" s="40"/>
      <c r="BF55" s="40"/>
      <c r="BG55" s="40" t="s">
        <v>1998</v>
      </c>
      <c r="BH55" s="40" t="s">
        <v>1998</v>
      </c>
      <c r="BI55" s="40"/>
      <c r="BJ55" s="40"/>
      <c r="BK55" s="40" t="s">
        <v>1998</v>
      </c>
      <c r="BL55" s="40" t="s">
        <v>1998</v>
      </c>
      <c r="BM55" s="40" t="s">
        <v>1998</v>
      </c>
      <c r="BN55" s="40" t="s">
        <v>1998</v>
      </c>
      <c r="BO55" s="40" t="s">
        <v>1998</v>
      </c>
      <c r="BP55" s="40" t="s">
        <v>1998</v>
      </c>
      <c r="BQ55" s="40" t="s">
        <v>1998</v>
      </c>
      <c r="BR55" s="40" t="s">
        <v>1998</v>
      </c>
      <c r="BS55" s="40" t="s">
        <v>1998</v>
      </c>
      <c r="BT55" s="40" t="s">
        <v>1998</v>
      </c>
      <c r="BU55" s="40" t="s">
        <v>1998</v>
      </c>
      <c r="BV55" s="40" t="s">
        <v>1998</v>
      </c>
      <c r="BW55" s="40" t="s">
        <v>1998</v>
      </c>
    </row>
    <row r="56" spans="1:75" ht="15" customHeight="1" x14ac:dyDescent="0.2">
      <c r="A56" s="40" t="s">
        <v>1998</v>
      </c>
      <c r="B56" s="40" t="s">
        <v>1998</v>
      </c>
      <c r="C56" s="40" t="s">
        <v>1998</v>
      </c>
      <c r="D56" s="40" t="s">
        <v>1998</v>
      </c>
      <c r="E56" s="40" t="s">
        <v>1998</v>
      </c>
      <c r="F56" s="40" t="s">
        <v>1998</v>
      </c>
      <c r="G56" s="40" t="s">
        <v>1998</v>
      </c>
      <c r="H56" s="40" t="s">
        <v>1998</v>
      </c>
      <c r="I56" s="40"/>
      <c r="J56" s="40"/>
      <c r="K56" s="40"/>
      <c r="L56" s="40"/>
      <c r="M56" s="40" t="s">
        <v>1998</v>
      </c>
      <c r="N56" s="40" t="s">
        <v>1998</v>
      </c>
      <c r="O56" s="40" t="s">
        <v>1998</v>
      </c>
      <c r="P56" s="40" t="s">
        <v>1998</v>
      </c>
      <c r="Q56" s="40" t="s">
        <v>1998</v>
      </c>
      <c r="R56" s="40" t="s">
        <v>1998</v>
      </c>
      <c r="S56" s="40" t="s">
        <v>1998</v>
      </c>
      <c r="T56" s="40" t="s">
        <v>1998</v>
      </c>
      <c r="U56" s="40" t="s">
        <v>1998</v>
      </c>
      <c r="V56" s="40" t="s">
        <v>1998</v>
      </c>
      <c r="W56" s="40" t="s">
        <v>1998</v>
      </c>
      <c r="X56" s="40" t="s">
        <v>1998</v>
      </c>
      <c r="Y56" s="40" t="s">
        <v>1998</v>
      </c>
      <c r="Z56" s="40" t="s">
        <v>1998</v>
      </c>
      <c r="AA56" s="40"/>
      <c r="AB56" s="40"/>
      <c r="AC56" s="40" t="s">
        <v>1998</v>
      </c>
      <c r="AD56" s="40" t="s">
        <v>1998</v>
      </c>
      <c r="AE56" s="40" t="s">
        <v>1998</v>
      </c>
      <c r="AF56" s="40" t="s">
        <v>1998</v>
      </c>
      <c r="AG56" s="40" t="s">
        <v>1998</v>
      </c>
      <c r="AH56" s="40" t="s">
        <v>1998</v>
      </c>
      <c r="AI56" s="40" t="s">
        <v>1998</v>
      </c>
      <c r="AJ56" s="40" t="s">
        <v>1998</v>
      </c>
      <c r="AK56" s="40"/>
      <c r="AL56" s="40"/>
      <c r="AM56" s="40"/>
      <c r="AN56" s="40"/>
      <c r="AO56" s="40" t="s">
        <v>1998</v>
      </c>
      <c r="AP56" s="40" t="s">
        <v>1998</v>
      </c>
      <c r="AQ56" s="40" t="s">
        <v>1998</v>
      </c>
      <c r="AR56" s="40" t="s">
        <v>1998</v>
      </c>
      <c r="AS56" s="40" t="s">
        <v>1998</v>
      </c>
      <c r="AT56" s="40" t="s">
        <v>1998</v>
      </c>
      <c r="AU56" s="40"/>
      <c r="AV56" s="40"/>
      <c r="AW56" s="40"/>
      <c r="AX56" s="40"/>
      <c r="AY56" s="40"/>
      <c r="AZ56" s="40"/>
      <c r="BA56" s="40" t="s">
        <v>1998</v>
      </c>
      <c r="BB56" s="40" t="s">
        <v>1998</v>
      </c>
      <c r="BC56" s="40" t="s">
        <v>1998</v>
      </c>
      <c r="BD56" s="40" t="s">
        <v>1998</v>
      </c>
      <c r="BE56" s="40"/>
      <c r="BF56" s="40" t="s">
        <v>1998</v>
      </c>
      <c r="BG56" s="40" t="s">
        <v>1998</v>
      </c>
      <c r="BH56" s="40" t="s">
        <v>1998</v>
      </c>
      <c r="BI56" s="40"/>
      <c r="BJ56" s="40" t="s">
        <v>1998</v>
      </c>
      <c r="BK56" s="40" t="s">
        <v>1998</v>
      </c>
      <c r="BL56" s="40" t="s">
        <v>1998</v>
      </c>
      <c r="BM56" s="40" t="s">
        <v>1998</v>
      </c>
      <c r="BN56" s="40" t="s">
        <v>1998</v>
      </c>
      <c r="BO56" s="40" t="s">
        <v>1998</v>
      </c>
      <c r="BP56" s="40" t="s">
        <v>1998</v>
      </c>
      <c r="BQ56" s="40" t="s">
        <v>1998</v>
      </c>
      <c r="BR56" s="40" t="s">
        <v>1998</v>
      </c>
      <c r="BS56" s="40"/>
      <c r="BT56" s="40"/>
      <c r="BU56" s="40" t="s">
        <v>1998</v>
      </c>
      <c r="BV56" s="40" t="s">
        <v>1998</v>
      </c>
      <c r="BW56" s="40" t="s">
        <v>1998</v>
      </c>
    </row>
    <row r="57" spans="1:75" ht="15" customHeight="1" x14ac:dyDescent="0.2">
      <c r="A57" s="40" t="s">
        <v>1998</v>
      </c>
      <c r="B57" s="40" t="s">
        <v>1998</v>
      </c>
      <c r="C57" s="40" t="s">
        <v>1998</v>
      </c>
      <c r="D57" s="40" t="s">
        <v>1998</v>
      </c>
      <c r="E57" s="40" t="s">
        <v>1998</v>
      </c>
      <c r="F57" s="40" t="s">
        <v>1998</v>
      </c>
      <c r="G57" s="40" t="s">
        <v>1998</v>
      </c>
      <c r="H57" s="40" t="s">
        <v>1998</v>
      </c>
      <c r="I57" s="40"/>
      <c r="J57" s="40"/>
      <c r="K57" s="40"/>
      <c r="L57" s="40"/>
      <c r="M57" s="40" t="s">
        <v>1998</v>
      </c>
      <c r="N57" s="40" t="s">
        <v>1998</v>
      </c>
      <c r="O57" s="40" t="s">
        <v>1998</v>
      </c>
      <c r="P57" s="40" t="s">
        <v>1998</v>
      </c>
      <c r="Q57" s="40" t="s">
        <v>1998</v>
      </c>
      <c r="R57" s="40" t="s">
        <v>1998</v>
      </c>
      <c r="S57" s="40" t="s">
        <v>1998</v>
      </c>
      <c r="T57" s="40" t="s">
        <v>1998</v>
      </c>
      <c r="U57" s="40" t="s">
        <v>1998</v>
      </c>
      <c r="V57" s="40" t="s">
        <v>1998</v>
      </c>
      <c r="W57" s="40" t="s">
        <v>1998</v>
      </c>
      <c r="X57" s="40" t="s">
        <v>1998</v>
      </c>
      <c r="Y57" s="40" t="s">
        <v>1998</v>
      </c>
      <c r="Z57" s="40" t="s">
        <v>1998</v>
      </c>
      <c r="AA57" s="40"/>
      <c r="AB57" s="40"/>
      <c r="AC57" s="40" t="s">
        <v>1998</v>
      </c>
      <c r="AD57" s="40" t="s">
        <v>1998</v>
      </c>
      <c r="AE57" s="40" t="s">
        <v>1998</v>
      </c>
      <c r="AF57" s="40" t="s">
        <v>1998</v>
      </c>
      <c r="AG57" s="40" t="s">
        <v>1998</v>
      </c>
      <c r="AH57" s="40" t="s">
        <v>1998</v>
      </c>
      <c r="AI57" s="40" t="s">
        <v>1998</v>
      </c>
      <c r="AJ57" s="40" t="s">
        <v>1998</v>
      </c>
      <c r="AK57" s="40"/>
      <c r="AL57" s="40"/>
      <c r="AM57" s="40"/>
      <c r="AN57" s="40"/>
      <c r="AO57" s="40" t="s">
        <v>1998</v>
      </c>
      <c r="AP57" s="40" t="s">
        <v>1998</v>
      </c>
      <c r="AQ57" s="40" t="s">
        <v>1998</v>
      </c>
      <c r="AR57" s="40" t="s">
        <v>1998</v>
      </c>
      <c r="AS57" s="40" t="s">
        <v>1998</v>
      </c>
      <c r="AT57" s="40" t="s">
        <v>1998</v>
      </c>
      <c r="AU57" s="40"/>
      <c r="AV57" s="40"/>
      <c r="AW57" s="40"/>
      <c r="AX57" s="40"/>
      <c r="AY57" s="40"/>
      <c r="AZ57" s="40"/>
      <c r="BA57" s="40" t="s">
        <v>1998</v>
      </c>
      <c r="BB57" s="40" t="s">
        <v>1998</v>
      </c>
      <c r="BC57" s="40" t="s">
        <v>1998</v>
      </c>
      <c r="BD57" s="40" t="s">
        <v>1998</v>
      </c>
      <c r="BE57" s="40"/>
      <c r="BF57" s="40" t="s">
        <v>1998</v>
      </c>
      <c r="BG57" s="40" t="s">
        <v>1998</v>
      </c>
      <c r="BH57" s="40" t="s">
        <v>1998</v>
      </c>
      <c r="BI57" s="40"/>
      <c r="BJ57" s="40" t="s">
        <v>1998</v>
      </c>
      <c r="BK57" s="40" t="s">
        <v>1998</v>
      </c>
      <c r="BL57" s="40" t="s">
        <v>1998</v>
      </c>
      <c r="BM57" s="40" t="s">
        <v>1998</v>
      </c>
      <c r="BN57" s="40" t="s">
        <v>1998</v>
      </c>
      <c r="BO57" s="40" t="s">
        <v>1998</v>
      </c>
      <c r="BP57" s="40" t="s">
        <v>1998</v>
      </c>
      <c r="BQ57" s="40" t="s">
        <v>1998</v>
      </c>
      <c r="BR57" s="40" t="s">
        <v>1998</v>
      </c>
      <c r="BS57" s="40"/>
      <c r="BT57" s="40"/>
      <c r="BU57" s="40" t="s">
        <v>1998</v>
      </c>
      <c r="BV57" s="40" t="s">
        <v>1998</v>
      </c>
      <c r="BW57" s="40" t="s">
        <v>1998</v>
      </c>
    </row>
    <row r="58" spans="1:75" ht="15" customHeight="1" x14ac:dyDescent="0.2">
      <c r="A58" s="40" t="s">
        <v>1998</v>
      </c>
      <c r="B58" s="40" t="s">
        <v>1998</v>
      </c>
      <c r="C58" s="40" t="s">
        <v>1998</v>
      </c>
      <c r="D58" s="40" t="s">
        <v>1998</v>
      </c>
      <c r="E58" s="40" t="s">
        <v>1998</v>
      </c>
      <c r="F58" s="40" t="s">
        <v>1998</v>
      </c>
      <c r="G58" s="40" t="s">
        <v>1998</v>
      </c>
      <c r="H58" s="40" t="s">
        <v>1998</v>
      </c>
      <c r="I58" s="40"/>
      <c r="J58" s="40"/>
      <c r="K58" s="40" t="s">
        <v>1998</v>
      </c>
      <c r="L58" s="40" t="s">
        <v>1998</v>
      </c>
      <c r="M58" s="40" t="s">
        <v>1998</v>
      </c>
      <c r="N58" s="40" t="s">
        <v>1998</v>
      </c>
      <c r="O58" s="40" t="s">
        <v>1998</v>
      </c>
      <c r="P58" s="40" t="s">
        <v>1998</v>
      </c>
      <c r="Q58" s="40"/>
      <c r="R58" s="40"/>
      <c r="S58" s="40"/>
      <c r="T58" s="40"/>
      <c r="U58" s="40"/>
      <c r="V58" s="40"/>
      <c r="W58" s="40"/>
      <c r="X58" s="40"/>
      <c r="Y58" s="40"/>
      <c r="Z58" s="40"/>
      <c r="AA58" s="40"/>
      <c r="AB58" s="40"/>
      <c r="AC58" s="40"/>
      <c r="AD58" s="40"/>
      <c r="AE58" s="40"/>
      <c r="AF58" s="40"/>
      <c r="AG58" s="40"/>
      <c r="AH58" s="40"/>
      <c r="AI58" s="40"/>
      <c r="AJ58" s="40"/>
      <c r="AK58" s="40"/>
      <c r="AL58" s="40"/>
      <c r="AM58" s="40"/>
      <c r="AN58" s="40"/>
      <c r="AO58" s="40" t="s">
        <v>1998</v>
      </c>
      <c r="AP58" s="40" t="s">
        <v>1998</v>
      </c>
      <c r="AQ58" s="40" t="s">
        <v>1998</v>
      </c>
      <c r="AR58" s="40" t="s">
        <v>1998</v>
      </c>
      <c r="AS58" s="40" t="s">
        <v>1998</v>
      </c>
      <c r="AT58" s="40" t="s">
        <v>1998</v>
      </c>
      <c r="AU58" s="40"/>
      <c r="AV58" s="40"/>
      <c r="AW58" s="40"/>
      <c r="AX58" s="40"/>
      <c r="AY58" s="40"/>
      <c r="AZ58" s="40"/>
      <c r="BA58" s="40" t="s">
        <v>1998</v>
      </c>
      <c r="BB58" s="40" t="s">
        <v>1998</v>
      </c>
      <c r="BC58" s="40" t="s">
        <v>1998</v>
      </c>
      <c r="BD58" s="40" t="s">
        <v>1998</v>
      </c>
      <c r="BE58" s="40"/>
      <c r="BF58" s="40" t="s">
        <v>1998</v>
      </c>
      <c r="BG58" s="40" t="s">
        <v>1998</v>
      </c>
      <c r="BH58" s="40" t="s">
        <v>1998</v>
      </c>
      <c r="BI58" s="40"/>
      <c r="BJ58" s="40" t="s">
        <v>1998</v>
      </c>
      <c r="BK58" s="40" t="s">
        <v>1998</v>
      </c>
      <c r="BL58" s="40" t="s">
        <v>1998</v>
      </c>
      <c r="BM58" s="40" t="s">
        <v>1998</v>
      </c>
      <c r="BN58" s="40" t="s">
        <v>1998</v>
      </c>
      <c r="BO58" s="40" t="s">
        <v>1998</v>
      </c>
      <c r="BP58" s="40"/>
      <c r="BQ58" s="40"/>
      <c r="BR58" s="40"/>
      <c r="BS58" s="40"/>
      <c r="BT58" s="40"/>
      <c r="BU58" s="40" t="s">
        <v>1998</v>
      </c>
      <c r="BV58" s="40" t="s">
        <v>1998</v>
      </c>
      <c r="BW58" s="40" t="s">
        <v>1998</v>
      </c>
    </row>
    <row r="59" spans="1:75" ht="15" customHeight="1" x14ac:dyDescent="0.2">
      <c r="A59" s="40" t="s">
        <v>1998</v>
      </c>
      <c r="B59" s="40" t="s">
        <v>1998</v>
      </c>
      <c r="C59" s="40" t="s">
        <v>1998</v>
      </c>
      <c r="D59" s="40" t="s">
        <v>1998</v>
      </c>
      <c r="E59" s="40" t="s">
        <v>1998</v>
      </c>
      <c r="F59" s="40" t="s">
        <v>1998</v>
      </c>
      <c r="G59" s="40" t="s">
        <v>1998</v>
      </c>
      <c r="H59" s="40" t="s">
        <v>1998</v>
      </c>
      <c r="I59" s="40"/>
      <c r="J59" s="40"/>
      <c r="K59" s="40" t="s">
        <v>1998</v>
      </c>
      <c r="L59" s="40" t="s">
        <v>1998</v>
      </c>
      <c r="M59" s="40" t="s">
        <v>1998</v>
      </c>
      <c r="N59" s="40" t="s">
        <v>1998</v>
      </c>
      <c r="O59" s="40" t="s">
        <v>1998</v>
      </c>
      <c r="P59" s="40" t="s">
        <v>1998</v>
      </c>
      <c r="Q59" s="40"/>
      <c r="R59" s="40"/>
      <c r="S59" s="40"/>
      <c r="T59" s="40"/>
      <c r="U59" s="40"/>
      <c r="V59" s="40"/>
      <c r="W59" s="40"/>
      <c r="X59" s="40"/>
      <c r="Y59" s="40"/>
      <c r="Z59" s="40"/>
      <c r="AA59" s="40"/>
      <c r="AB59" s="40"/>
      <c r="AC59" s="40"/>
      <c r="AD59" s="40"/>
      <c r="AE59" s="40"/>
      <c r="AF59" s="40"/>
      <c r="AG59" s="40"/>
      <c r="AH59" s="40"/>
      <c r="AI59" s="40"/>
      <c r="AJ59" s="40"/>
      <c r="AK59" s="40"/>
      <c r="AL59" s="40"/>
      <c r="AM59" s="40"/>
      <c r="AN59" s="40"/>
      <c r="AO59" s="40" t="s">
        <v>1998</v>
      </c>
      <c r="AP59" s="40" t="s">
        <v>1998</v>
      </c>
      <c r="AQ59" s="40" t="s">
        <v>1998</v>
      </c>
      <c r="AR59" s="40" t="s">
        <v>1998</v>
      </c>
      <c r="AS59" s="40" t="s">
        <v>1998</v>
      </c>
      <c r="AT59" s="40" t="s">
        <v>1998</v>
      </c>
      <c r="AU59" s="40"/>
      <c r="AV59" s="40"/>
      <c r="AW59" s="40"/>
      <c r="AX59" s="40"/>
      <c r="AY59" s="40"/>
      <c r="AZ59" s="40"/>
      <c r="BA59" s="40" t="s">
        <v>1998</v>
      </c>
      <c r="BB59" s="40" t="s">
        <v>1998</v>
      </c>
      <c r="BC59" s="40" t="s">
        <v>1998</v>
      </c>
      <c r="BD59" s="40" t="s">
        <v>1998</v>
      </c>
      <c r="BE59" s="40"/>
      <c r="BF59" s="40" t="s">
        <v>1998</v>
      </c>
      <c r="BG59" s="40" t="s">
        <v>1998</v>
      </c>
      <c r="BH59" s="40" t="s">
        <v>1998</v>
      </c>
      <c r="BI59" s="40"/>
      <c r="BJ59" s="40" t="s">
        <v>1998</v>
      </c>
      <c r="BK59" s="40" t="s">
        <v>1998</v>
      </c>
      <c r="BL59" s="40" t="s">
        <v>1998</v>
      </c>
      <c r="BM59" s="40" t="s">
        <v>1998</v>
      </c>
      <c r="BN59" s="40" t="s">
        <v>1998</v>
      </c>
      <c r="BO59" s="40" t="s">
        <v>1998</v>
      </c>
      <c r="BP59" s="40"/>
      <c r="BQ59" s="40" t="s">
        <v>1998</v>
      </c>
      <c r="BR59" s="40" t="s">
        <v>1998</v>
      </c>
      <c r="BS59" s="40" t="s">
        <v>1998</v>
      </c>
      <c r="BT59" s="40" t="s">
        <v>1998</v>
      </c>
      <c r="BU59" s="40" t="s">
        <v>1998</v>
      </c>
      <c r="BV59" s="40" t="s">
        <v>1998</v>
      </c>
      <c r="BW59" s="40" t="s">
        <v>1998</v>
      </c>
    </row>
    <row r="60" spans="1:75" ht="15" customHeight="1" x14ac:dyDescent="0.2">
      <c r="A60" s="40" t="s">
        <v>1998</v>
      </c>
      <c r="B60" s="40" t="s">
        <v>1998</v>
      </c>
      <c r="C60" s="40" t="s">
        <v>1998</v>
      </c>
      <c r="D60" s="40" t="s">
        <v>1998</v>
      </c>
      <c r="E60" s="40" t="s">
        <v>1998</v>
      </c>
      <c r="F60" s="40" t="s">
        <v>1998</v>
      </c>
      <c r="G60" s="40" t="s">
        <v>1998</v>
      </c>
      <c r="H60" s="40" t="s">
        <v>1998</v>
      </c>
      <c r="I60" s="40"/>
      <c r="J60" s="40"/>
      <c r="K60" s="40" t="s">
        <v>1998</v>
      </c>
      <c r="L60" s="40" t="s">
        <v>1998</v>
      </c>
      <c r="M60" s="40" t="s">
        <v>1998</v>
      </c>
      <c r="N60" s="40" t="s">
        <v>1998</v>
      </c>
      <c r="O60" s="40" t="s">
        <v>1998</v>
      </c>
      <c r="P60" s="40" t="s">
        <v>1998</v>
      </c>
      <c r="Q60" s="40"/>
      <c r="R60" s="40"/>
      <c r="S60" s="40"/>
      <c r="T60" s="40"/>
      <c r="U60" s="40"/>
      <c r="V60" s="40"/>
      <c r="W60" s="40"/>
      <c r="X60" s="40"/>
      <c r="Y60" s="40"/>
      <c r="Z60" s="40"/>
      <c r="AA60" s="40"/>
      <c r="AB60" s="40"/>
      <c r="AC60" s="40"/>
      <c r="AD60" s="40"/>
      <c r="AE60" s="40"/>
      <c r="AF60" s="40"/>
      <c r="AG60" s="40"/>
      <c r="AH60" s="40"/>
      <c r="AI60" s="40"/>
      <c r="AJ60" s="40"/>
      <c r="AK60" s="40"/>
      <c r="AL60" s="40"/>
      <c r="AM60" s="40"/>
      <c r="AN60" s="40"/>
      <c r="AO60" s="40"/>
      <c r="AP60" s="40"/>
      <c r="AQ60" s="40" t="s">
        <v>1998</v>
      </c>
      <c r="AR60" s="40" t="s">
        <v>1998</v>
      </c>
      <c r="AS60" s="40" t="s">
        <v>1998</v>
      </c>
      <c r="AT60" s="40" t="s">
        <v>1998</v>
      </c>
      <c r="AU60" s="40"/>
      <c r="AV60" s="40"/>
      <c r="AW60" s="40"/>
      <c r="AX60" s="40"/>
      <c r="AY60" s="40"/>
      <c r="AZ60" s="40"/>
      <c r="BA60" s="40" t="s">
        <v>1998</v>
      </c>
      <c r="BB60" s="40" t="s">
        <v>1998</v>
      </c>
      <c r="BC60" s="40" t="s">
        <v>1998</v>
      </c>
      <c r="BD60" s="40" t="s">
        <v>1998</v>
      </c>
      <c r="BE60" s="40"/>
      <c r="BF60" s="40"/>
      <c r="BG60" s="40"/>
      <c r="BH60" s="40"/>
      <c r="BI60" s="40"/>
      <c r="BJ60" s="40"/>
      <c r="BK60" s="40"/>
      <c r="BL60" s="40"/>
      <c r="BM60" s="40"/>
      <c r="BN60" s="40"/>
      <c r="BO60" s="40"/>
      <c r="BP60" s="40"/>
      <c r="BQ60" s="40" t="s">
        <v>1998</v>
      </c>
      <c r="BR60" s="40" t="s">
        <v>1998</v>
      </c>
      <c r="BS60" s="40" t="s">
        <v>1998</v>
      </c>
      <c r="BT60" s="40" t="s">
        <v>1998</v>
      </c>
      <c r="BU60" s="40" t="s">
        <v>1998</v>
      </c>
      <c r="BV60" s="40" t="s">
        <v>1998</v>
      </c>
      <c r="BW60" s="40" t="s">
        <v>1998</v>
      </c>
    </row>
    <row r="61" spans="1:75" ht="15" customHeight="1" x14ac:dyDescent="0.2">
      <c r="A61" s="40" t="s">
        <v>1998</v>
      </c>
      <c r="B61" s="40" t="s">
        <v>1998</v>
      </c>
      <c r="C61" s="40" t="s">
        <v>1998</v>
      </c>
      <c r="D61" s="40" t="s">
        <v>1998</v>
      </c>
      <c r="E61" s="40" t="s">
        <v>1998</v>
      </c>
      <c r="F61" s="40" t="s">
        <v>1998</v>
      </c>
      <c r="G61" s="40" t="s">
        <v>1998</v>
      </c>
      <c r="H61" s="40" t="s">
        <v>1998</v>
      </c>
      <c r="I61" s="40"/>
      <c r="J61" s="40"/>
      <c r="K61" s="40" t="s">
        <v>1998</v>
      </c>
      <c r="L61" s="40" t="s">
        <v>1998</v>
      </c>
      <c r="M61" s="40" t="s">
        <v>1998</v>
      </c>
      <c r="N61" s="40" t="s">
        <v>1998</v>
      </c>
      <c r="O61" s="40" t="s">
        <v>1998</v>
      </c>
      <c r="P61" s="40" t="s">
        <v>1998</v>
      </c>
      <c r="Q61" s="40"/>
      <c r="R61" s="40"/>
      <c r="S61" s="40"/>
      <c r="T61" s="40"/>
      <c r="U61" s="40"/>
      <c r="V61" s="40"/>
      <c r="W61" s="40"/>
      <c r="X61" s="40"/>
      <c r="Y61" s="40"/>
      <c r="Z61" s="40"/>
      <c r="AA61" s="40"/>
      <c r="AB61" s="40"/>
      <c r="AC61" s="40"/>
      <c r="AD61" s="40"/>
      <c r="AE61" s="40"/>
      <c r="AF61" s="40"/>
      <c r="AG61" s="40"/>
      <c r="AH61" s="40"/>
      <c r="AI61" s="40"/>
      <c r="AJ61" s="40"/>
      <c r="AK61" s="40"/>
      <c r="AL61" s="40"/>
      <c r="AM61" s="40"/>
      <c r="AN61" s="40"/>
      <c r="AO61" s="40" t="s">
        <v>1998</v>
      </c>
      <c r="AP61" s="40"/>
      <c r="AQ61" s="40" t="s">
        <v>1998</v>
      </c>
      <c r="AR61" s="40" t="s">
        <v>1998</v>
      </c>
      <c r="AS61" s="40" t="s">
        <v>1998</v>
      </c>
      <c r="AT61" s="40" t="s">
        <v>1998</v>
      </c>
      <c r="AU61" s="40"/>
      <c r="AV61" s="40"/>
      <c r="AW61" s="40"/>
      <c r="AX61" s="40"/>
      <c r="AY61" s="40"/>
      <c r="AZ61" s="40"/>
      <c r="BA61" s="40" t="s">
        <v>1998</v>
      </c>
      <c r="BB61" s="40" t="s">
        <v>1998</v>
      </c>
      <c r="BC61" s="40" t="s">
        <v>1998</v>
      </c>
      <c r="BD61" s="40" t="s">
        <v>1998</v>
      </c>
      <c r="BE61" s="40"/>
      <c r="BF61" s="40"/>
      <c r="BG61" s="40"/>
      <c r="BH61" s="40"/>
      <c r="BI61" s="40"/>
      <c r="BJ61" s="40"/>
      <c r="BK61" s="40"/>
      <c r="BL61" s="40"/>
      <c r="BM61" s="40"/>
      <c r="BN61" s="40"/>
      <c r="BO61" s="40"/>
      <c r="BP61" s="40"/>
      <c r="BQ61" s="40" t="s">
        <v>1998</v>
      </c>
      <c r="BR61" s="40" t="s">
        <v>1998</v>
      </c>
      <c r="BS61" s="40" t="s">
        <v>1998</v>
      </c>
      <c r="BT61" s="40" t="s">
        <v>1998</v>
      </c>
      <c r="BU61" s="40" t="s">
        <v>1998</v>
      </c>
      <c r="BV61" s="40" t="s">
        <v>1998</v>
      </c>
      <c r="BW61" s="40" t="s">
        <v>1998</v>
      </c>
    </row>
    <row r="62" spans="1:75" ht="15" customHeight="1" x14ac:dyDescent="0.2">
      <c r="A62" s="40" t="s">
        <v>1998</v>
      </c>
      <c r="B62" s="40" t="s">
        <v>1998</v>
      </c>
      <c r="C62" s="40" t="s">
        <v>1998</v>
      </c>
      <c r="D62" s="40" t="s">
        <v>1998</v>
      </c>
      <c r="E62" s="40" t="s">
        <v>1998</v>
      </c>
      <c r="F62" s="40" t="s">
        <v>1998</v>
      </c>
      <c r="G62" s="40" t="s">
        <v>1998</v>
      </c>
      <c r="H62" s="40" t="s">
        <v>1998</v>
      </c>
      <c r="I62" s="40"/>
      <c r="J62" s="40"/>
      <c r="K62" s="40"/>
      <c r="L62" s="40" t="s">
        <v>1998</v>
      </c>
      <c r="M62" s="40" t="s">
        <v>1998</v>
      </c>
      <c r="N62" s="40" t="s">
        <v>1998</v>
      </c>
      <c r="O62" s="40" t="s">
        <v>1998</v>
      </c>
      <c r="P62" s="40" t="s">
        <v>1998</v>
      </c>
      <c r="Q62" s="40"/>
      <c r="R62" s="40"/>
      <c r="S62" s="40"/>
      <c r="T62" s="40"/>
      <c r="U62" s="40" t="s">
        <v>1998</v>
      </c>
      <c r="V62" s="40" t="s">
        <v>1998</v>
      </c>
      <c r="W62" s="40" t="s">
        <v>1998</v>
      </c>
      <c r="X62" s="40" t="s">
        <v>1998</v>
      </c>
      <c r="Y62" s="40" t="s">
        <v>1998</v>
      </c>
      <c r="Z62" s="40" t="s">
        <v>1998</v>
      </c>
      <c r="AA62" s="40" t="s">
        <v>1998</v>
      </c>
      <c r="AB62" s="40" t="s">
        <v>1998</v>
      </c>
      <c r="AC62" s="40"/>
      <c r="AD62" s="40"/>
      <c r="AE62" s="40"/>
      <c r="AF62" s="40"/>
      <c r="AG62" s="40" t="s">
        <v>1998</v>
      </c>
      <c r="AH62" s="40" t="s">
        <v>1998</v>
      </c>
      <c r="AI62" s="40" t="s">
        <v>1998</v>
      </c>
      <c r="AJ62" s="40" t="s">
        <v>1998</v>
      </c>
      <c r="AK62" s="40" t="s">
        <v>1998</v>
      </c>
      <c r="AL62" s="40" t="s">
        <v>1998</v>
      </c>
      <c r="AM62" s="40" t="s">
        <v>1998</v>
      </c>
      <c r="AN62" s="40" t="s">
        <v>1998</v>
      </c>
      <c r="AO62" s="40" t="s">
        <v>1998</v>
      </c>
      <c r="AP62" s="40"/>
      <c r="AQ62" s="40" t="s">
        <v>1998</v>
      </c>
      <c r="AR62" s="40" t="s">
        <v>1998</v>
      </c>
      <c r="AS62" s="40" t="s">
        <v>1998</v>
      </c>
      <c r="AT62" s="40" t="s">
        <v>1998</v>
      </c>
      <c r="AU62" s="40" t="s">
        <v>1998</v>
      </c>
      <c r="AV62" s="40" t="s">
        <v>1998</v>
      </c>
      <c r="AW62" s="40" t="s">
        <v>1998</v>
      </c>
      <c r="AX62" s="40" t="s">
        <v>1998</v>
      </c>
      <c r="AY62" s="40" t="s">
        <v>1998</v>
      </c>
      <c r="AZ62" s="40" t="s">
        <v>1998</v>
      </c>
      <c r="BA62" s="40" t="s">
        <v>1998</v>
      </c>
      <c r="BB62" s="40" t="s">
        <v>1998</v>
      </c>
      <c r="BC62" s="40" t="s">
        <v>1998</v>
      </c>
      <c r="BD62" s="40" t="s">
        <v>1998</v>
      </c>
      <c r="BE62" s="40"/>
      <c r="BF62" s="40"/>
      <c r="BG62" s="40" t="s">
        <v>1998</v>
      </c>
      <c r="BH62" s="40" t="s">
        <v>1998</v>
      </c>
      <c r="BI62" s="40" t="s">
        <v>1998</v>
      </c>
      <c r="BJ62" s="40" t="s">
        <v>1998</v>
      </c>
      <c r="BK62" s="40"/>
      <c r="BL62" s="40"/>
      <c r="BM62" s="40" t="s">
        <v>1998</v>
      </c>
      <c r="BN62" s="40" t="s">
        <v>1998</v>
      </c>
      <c r="BO62" s="40"/>
      <c r="BP62" s="40"/>
      <c r="BQ62" s="40"/>
      <c r="BR62" s="40"/>
      <c r="BS62" s="40"/>
      <c r="BT62" s="40"/>
      <c r="BU62" s="40" t="s">
        <v>1998</v>
      </c>
      <c r="BV62" s="40" t="s">
        <v>1998</v>
      </c>
      <c r="BW62" s="40" t="s">
        <v>1998</v>
      </c>
    </row>
    <row r="63" spans="1:75" ht="15" customHeight="1" x14ac:dyDescent="0.2">
      <c r="A63" s="40" t="s">
        <v>1998</v>
      </c>
      <c r="B63" s="40" t="s">
        <v>1998</v>
      </c>
      <c r="C63" s="40" t="s">
        <v>1998</v>
      </c>
      <c r="D63" s="40" t="s">
        <v>1998</v>
      </c>
      <c r="E63" s="40" t="s">
        <v>1998</v>
      </c>
      <c r="F63" s="40" t="s">
        <v>1998</v>
      </c>
      <c r="G63" s="40" t="s">
        <v>1998</v>
      </c>
      <c r="H63" s="40" t="s">
        <v>1998</v>
      </c>
      <c r="I63" s="40"/>
      <c r="J63" s="40"/>
      <c r="K63" s="40"/>
      <c r="L63" s="40"/>
      <c r="M63" s="40" t="s">
        <v>1998</v>
      </c>
      <c r="N63" s="40" t="s">
        <v>1998</v>
      </c>
      <c r="O63" s="40" t="s">
        <v>1998</v>
      </c>
      <c r="P63" s="40" t="s">
        <v>1998</v>
      </c>
      <c r="Q63" s="40"/>
      <c r="R63" s="40"/>
      <c r="S63" s="40"/>
      <c r="T63" s="40"/>
      <c r="U63" s="40" t="s">
        <v>1998</v>
      </c>
      <c r="V63" s="40" t="s">
        <v>1998</v>
      </c>
      <c r="W63" s="40" t="s">
        <v>1998</v>
      </c>
      <c r="X63" s="40" t="s">
        <v>1998</v>
      </c>
      <c r="Y63" s="40" t="s">
        <v>1998</v>
      </c>
      <c r="Z63" s="40" t="s">
        <v>1998</v>
      </c>
      <c r="AA63" s="40" t="s">
        <v>1998</v>
      </c>
      <c r="AB63" s="40" t="s">
        <v>1998</v>
      </c>
      <c r="AC63" s="40"/>
      <c r="AD63" s="40"/>
      <c r="AE63" s="40"/>
      <c r="AF63" s="40"/>
      <c r="AG63" s="40" t="s">
        <v>1998</v>
      </c>
      <c r="AH63" s="40" t="s">
        <v>1998</v>
      </c>
      <c r="AI63" s="40" t="s">
        <v>1998</v>
      </c>
      <c r="AJ63" s="40" t="s">
        <v>1998</v>
      </c>
      <c r="AK63" s="40" t="s">
        <v>1998</v>
      </c>
      <c r="AL63" s="40" t="s">
        <v>1998</v>
      </c>
      <c r="AM63" s="40" t="s">
        <v>1998</v>
      </c>
      <c r="AN63" s="40" t="s">
        <v>1998</v>
      </c>
      <c r="AO63" s="40" t="s">
        <v>1998</v>
      </c>
      <c r="AP63" s="40"/>
      <c r="AQ63" s="40"/>
      <c r="AR63" s="40"/>
      <c r="AS63" s="40"/>
      <c r="AT63" s="40"/>
      <c r="AU63" s="40"/>
      <c r="AV63" s="40" t="s">
        <v>1998</v>
      </c>
      <c r="AW63" s="40" t="s">
        <v>1998</v>
      </c>
      <c r="AX63" s="40" t="s">
        <v>1998</v>
      </c>
      <c r="AY63" s="40" t="s">
        <v>1998</v>
      </c>
      <c r="AZ63" s="40" t="s">
        <v>1998</v>
      </c>
      <c r="BA63" s="40" t="s">
        <v>1998</v>
      </c>
      <c r="BB63" s="40" t="s">
        <v>1998</v>
      </c>
      <c r="BC63" s="40" t="s">
        <v>1998</v>
      </c>
      <c r="BD63" s="40" t="s">
        <v>1998</v>
      </c>
      <c r="BE63" s="40"/>
      <c r="BF63" s="40"/>
      <c r="BG63" s="40" t="s">
        <v>1998</v>
      </c>
      <c r="BH63" s="40" t="s">
        <v>1998</v>
      </c>
      <c r="BI63" s="40" t="s">
        <v>1998</v>
      </c>
      <c r="BJ63" s="40" t="s">
        <v>1998</v>
      </c>
      <c r="BK63" s="40"/>
      <c r="BL63" s="40"/>
      <c r="BM63" s="40" t="s">
        <v>1998</v>
      </c>
      <c r="BN63" s="40" t="s">
        <v>1998</v>
      </c>
      <c r="BO63" s="40"/>
      <c r="BP63" s="40"/>
      <c r="BQ63" s="40"/>
      <c r="BR63" s="40"/>
      <c r="BS63" s="40"/>
      <c r="BT63" s="40"/>
      <c r="BU63" s="40" t="s">
        <v>1998</v>
      </c>
      <c r="BV63" s="40" t="s">
        <v>1998</v>
      </c>
      <c r="BW63" s="40" t="s">
        <v>1998</v>
      </c>
    </row>
    <row r="64" spans="1:75" ht="15" customHeight="1" x14ac:dyDescent="0.2">
      <c r="A64" s="40" t="s">
        <v>1998</v>
      </c>
      <c r="B64" s="40" t="s">
        <v>1998</v>
      </c>
      <c r="C64" s="40" t="s">
        <v>1998</v>
      </c>
      <c r="D64" s="40" t="s">
        <v>1998</v>
      </c>
      <c r="E64" s="40" t="s">
        <v>1998</v>
      </c>
      <c r="F64" s="40" t="s">
        <v>1998</v>
      </c>
      <c r="G64" s="40" t="s">
        <v>1998</v>
      </c>
      <c r="H64" s="40" t="s">
        <v>1998</v>
      </c>
      <c r="I64" s="40" t="s">
        <v>1998</v>
      </c>
      <c r="J64" s="40" t="s">
        <v>1998</v>
      </c>
      <c r="K64" s="40"/>
      <c r="L64" s="40"/>
      <c r="M64" s="40"/>
      <c r="N64" s="40" t="s">
        <v>1998</v>
      </c>
      <c r="O64" s="40" t="s">
        <v>1998</v>
      </c>
      <c r="P64" s="40" t="s">
        <v>1998</v>
      </c>
      <c r="Q64" s="40"/>
      <c r="R64" s="40"/>
      <c r="S64" s="40"/>
      <c r="T64" s="40"/>
      <c r="U64" s="40" t="s">
        <v>1998</v>
      </c>
      <c r="V64" s="40" t="s">
        <v>1998</v>
      </c>
      <c r="W64" s="40"/>
      <c r="X64" s="40"/>
      <c r="Y64" s="40" t="s">
        <v>1998</v>
      </c>
      <c r="Z64" s="40" t="s">
        <v>1998</v>
      </c>
      <c r="AA64" s="40" t="s">
        <v>1998</v>
      </c>
      <c r="AB64" s="40" t="s">
        <v>1998</v>
      </c>
      <c r="AC64" s="40"/>
      <c r="AD64" s="40"/>
      <c r="AE64" s="40"/>
      <c r="AF64" s="40"/>
      <c r="AG64" s="40" t="s">
        <v>1998</v>
      </c>
      <c r="AH64" s="40" t="s">
        <v>1998</v>
      </c>
      <c r="AI64" s="40" t="s">
        <v>1998</v>
      </c>
      <c r="AJ64" s="40" t="s">
        <v>1998</v>
      </c>
      <c r="AK64" s="40" t="s">
        <v>1998</v>
      </c>
      <c r="AL64" s="40" t="s">
        <v>1998</v>
      </c>
      <c r="AM64" s="40" t="s">
        <v>1998</v>
      </c>
      <c r="AN64" s="40" t="s">
        <v>1998</v>
      </c>
      <c r="AO64" s="40" t="s">
        <v>1998</v>
      </c>
      <c r="AP64" s="40" t="s">
        <v>1998</v>
      </c>
      <c r="AQ64" s="40" t="s">
        <v>1998</v>
      </c>
      <c r="AR64" s="40" t="s">
        <v>1998</v>
      </c>
      <c r="AS64" s="40" t="s">
        <v>1998</v>
      </c>
      <c r="AT64" s="40" t="s">
        <v>1998</v>
      </c>
      <c r="AU64" s="40"/>
      <c r="AV64" s="40" t="s">
        <v>1998</v>
      </c>
      <c r="AW64" s="40" t="s">
        <v>1998</v>
      </c>
      <c r="AX64" s="40" t="s">
        <v>1998</v>
      </c>
      <c r="AY64" s="40" t="s">
        <v>1998</v>
      </c>
      <c r="AZ64" s="40" t="s">
        <v>1998</v>
      </c>
      <c r="BA64" s="40" t="s">
        <v>1998</v>
      </c>
      <c r="BB64" s="40" t="s">
        <v>1998</v>
      </c>
      <c r="BC64" s="40" t="s">
        <v>1998</v>
      </c>
      <c r="BD64" s="40" t="s">
        <v>1998</v>
      </c>
      <c r="BE64" s="40"/>
      <c r="BF64" s="40"/>
      <c r="BG64" s="40" t="s">
        <v>1998</v>
      </c>
      <c r="BH64" s="40" t="s">
        <v>1998</v>
      </c>
      <c r="BI64" s="40"/>
      <c r="BJ64" s="40"/>
      <c r="BK64" s="40"/>
      <c r="BL64" s="40"/>
      <c r="BM64" s="40" t="s">
        <v>1998</v>
      </c>
      <c r="BN64" s="40" t="s">
        <v>1998</v>
      </c>
      <c r="BO64" s="40"/>
      <c r="BP64" s="40"/>
      <c r="BQ64" s="40" t="s">
        <v>1998</v>
      </c>
      <c r="BR64" s="40" t="s">
        <v>1998</v>
      </c>
      <c r="BS64" s="40"/>
      <c r="BT64" s="40"/>
      <c r="BU64" s="40" t="s">
        <v>1998</v>
      </c>
      <c r="BV64" s="40" t="s">
        <v>1998</v>
      </c>
      <c r="BW64" s="40" t="s">
        <v>1998</v>
      </c>
    </row>
    <row r="65" spans="1:75" ht="15" customHeight="1" x14ac:dyDescent="0.2">
      <c r="A65" s="40" t="s">
        <v>1998</v>
      </c>
      <c r="B65" s="40" t="s">
        <v>1998</v>
      </c>
      <c r="C65" s="40" t="s">
        <v>1998</v>
      </c>
      <c r="D65" s="40" t="s">
        <v>1998</v>
      </c>
      <c r="E65" s="40" t="s">
        <v>1998</v>
      </c>
      <c r="F65" s="40" t="s">
        <v>1998</v>
      </c>
      <c r="G65" s="40" t="s">
        <v>1998</v>
      </c>
      <c r="H65" s="40" t="s">
        <v>1998</v>
      </c>
      <c r="I65" s="40" t="s">
        <v>1998</v>
      </c>
      <c r="J65" s="40" t="s">
        <v>1998</v>
      </c>
      <c r="K65" s="40" t="s">
        <v>1998</v>
      </c>
      <c r="L65" s="40"/>
      <c r="M65" s="40"/>
      <c r="N65" s="40"/>
      <c r="O65" s="40" t="s">
        <v>1998</v>
      </c>
      <c r="P65" s="40" t="s">
        <v>1998</v>
      </c>
      <c r="Q65" s="40"/>
      <c r="R65" s="40"/>
      <c r="S65" s="40"/>
      <c r="T65" s="40"/>
      <c r="U65" s="40" t="s">
        <v>1998</v>
      </c>
      <c r="V65" s="40" t="s">
        <v>1998</v>
      </c>
      <c r="W65" s="40"/>
      <c r="X65" s="40"/>
      <c r="Y65" s="40" t="s">
        <v>1998</v>
      </c>
      <c r="Z65" s="40" t="s">
        <v>1998</v>
      </c>
      <c r="AA65" s="40" t="s">
        <v>1998</v>
      </c>
      <c r="AB65" s="40" t="s">
        <v>1998</v>
      </c>
      <c r="AC65" s="40"/>
      <c r="AD65" s="40"/>
      <c r="AE65" s="40"/>
      <c r="AF65" s="40"/>
      <c r="AG65" s="40" t="s">
        <v>1998</v>
      </c>
      <c r="AH65" s="40" t="s">
        <v>1998</v>
      </c>
      <c r="AI65" s="40" t="s">
        <v>1998</v>
      </c>
      <c r="AJ65" s="40" t="s">
        <v>1998</v>
      </c>
      <c r="AK65" s="40" t="s">
        <v>1998</v>
      </c>
      <c r="AL65" s="40" t="s">
        <v>1998</v>
      </c>
      <c r="AM65" s="40" t="s">
        <v>1998</v>
      </c>
      <c r="AN65" s="40" t="s">
        <v>1998</v>
      </c>
      <c r="AO65" s="40" t="s">
        <v>1998</v>
      </c>
      <c r="AP65" s="40" t="s">
        <v>1998</v>
      </c>
      <c r="AQ65" s="40" t="s">
        <v>1998</v>
      </c>
      <c r="AR65" s="40" t="s">
        <v>1998</v>
      </c>
      <c r="AS65" s="40" t="s">
        <v>1998</v>
      </c>
      <c r="AT65" s="40" t="s">
        <v>1998</v>
      </c>
      <c r="AU65" s="40"/>
      <c r="AV65" s="40" t="s">
        <v>1998</v>
      </c>
      <c r="AW65" s="40" t="s">
        <v>1998</v>
      </c>
      <c r="AX65" s="40" t="s">
        <v>1998</v>
      </c>
      <c r="AY65" s="40" t="s">
        <v>1998</v>
      </c>
      <c r="AZ65" s="40" t="s">
        <v>1998</v>
      </c>
      <c r="BA65" s="40" t="s">
        <v>1998</v>
      </c>
      <c r="BB65" s="40" t="s">
        <v>1998</v>
      </c>
      <c r="BC65" s="40" t="s">
        <v>1998</v>
      </c>
      <c r="BD65" s="40" t="s">
        <v>1998</v>
      </c>
      <c r="BE65" s="40"/>
      <c r="BF65" s="40"/>
      <c r="BG65" s="40" t="s">
        <v>1998</v>
      </c>
      <c r="BH65" s="40" t="s">
        <v>1998</v>
      </c>
      <c r="BI65" s="40"/>
      <c r="BJ65" s="40"/>
      <c r="BK65" s="40"/>
      <c r="BL65" s="40"/>
      <c r="BM65" s="40" t="s">
        <v>1998</v>
      </c>
      <c r="BN65" s="40" t="s">
        <v>1998</v>
      </c>
      <c r="BO65" s="40"/>
      <c r="BP65" s="40"/>
      <c r="BQ65" s="40" t="s">
        <v>1998</v>
      </c>
      <c r="BR65" s="40" t="s">
        <v>1998</v>
      </c>
      <c r="BS65" s="40"/>
      <c r="BT65" s="40"/>
      <c r="BU65" s="40" t="s">
        <v>1998</v>
      </c>
      <c r="BV65" s="40" t="s">
        <v>1998</v>
      </c>
      <c r="BW65" s="40" t="s">
        <v>1998</v>
      </c>
    </row>
    <row r="66" spans="1:75" ht="15" customHeight="1" x14ac:dyDescent="0.2">
      <c r="A66" s="40" t="s">
        <v>1998</v>
      </c>
      <c r="B66" s="40" t="s">
        <v>1998</v>
      </c>
      <c r="C66" s="40" t="s">
        <v>1998</v>
      </c>
      <c r="D66" s="40" t="s">
        <v>1998</v>
      </c>
      <c r="E66" s="40" t="s">
        <v>1998</v>
      </c>
      <c r="F66" s="40" t="s">
        <v>1998</v>
      </c>
      <c r="G66" s="40" t="s">
        <v>1998</v>
      </c>
      <c r="H66" s="40" t="s">
        <v>1998</v>
      </c>
      <c r="I66" s="40" t="s">
        <v>1998</v>
      </c>
      <c r="J66" s="40" t="s">
        <v>1998</v>
      </c>
      <c r="K66" s="40" t="s">
        <v>1998</v>
      </c>
      <c r="L66" s="40" t="s">
        <v>1998</v>
      </c>
      <c r="M66" s="40"/>
      <c r="N66" s="40"/>
      <c r="O66" s="40"/>
      <c r="P66" s="40"/>
      <c r="Q66" s="40"/>
      <c r="R66" s="40"/>
      <c r="S66" s="40"/>
      <c r="T66" s="40"/>
      <c r="U66" s="40" t="s">
        <v>1998</v>
      </c>
      <c r="V66" s="40" t="s">
        <v>1998</v>
      </c>
      <c r="W66" s="40"/>
      <c r="X66" s="40"/>
      <c r="Y66" s="40"/>
      <c r="Z66" s="40"/>
      <c r="AA66" s="40" t="s">
        <v>1998</v>
      </c>
      <c r="AB66" s="40" t="s">
        <v>1998</v>
      </c>
      <c r="AC66" s="40"/>
      <c r="AD66" s="40"/>
      <c r="AE66" s="40"/>
      <c r="AF66" s="40"/>
      <c r="AG66" s="40"/>
      <c r="AH66" s="40"/>
      <c r="AI66" s="40"/>
      <c r="AJ66" s="40"/>
      <c r="AK66" s="40"/>
      <c r="AL66" s="40"/>
      <c r="AM66" s="40"/>
      <c r="AN66" s="40"/>
      <c r="AO66" s="40"/>
      <c r="AP66" s="40"/>
      <c r="AQ66" s="40"/>
      <c r="AR66" s="40"/>
      <c r="AS66" s="40" t="s">
        <v>1998</v>
      </c>
      <c r="AT66" s="40" t="s">
        <v>1998</v>
      </c>
      <c r="AU66" s="40"/>
      <c r="AV66" s="40" t="s">
        <v>1998</v>
      </c>
      <c r="AW66" s="40" t="s">
        <v>1998</v>
      </c>
      <c r="AX66" s="40" t="s">
        <v>1998</v>
      </c>
      <c r="AY66" s="40" t="s">
        <v>1998</v>
      </c>
      <c r="AZ66" s="40" t="s">
        <v>1998</v>
      </c>
      <c r="BA66" s="40"/>
      <c r="BB66" s="40"/>
      <c r="BC66" s="40"/>
      <c r="BD66" s="40"/>
      <c r="BE66" s="40"/>
      <c r="BF66" s="40"/>
      <c r="BG66" s="40" t="s">
        <v>1998</v>
      </c>
      <c r="BH66" s="40" t="s">
        <v>1998</v>
      </c>
      <c r="BI66" s="40"/>
      <c r="BJ66" s="40"/>
      <c r="BK66" s="40"/>
      <c r="BL66" s="40"/>
      <c r="BM66" s="40" t="s">
        <v>1998</v>
      </c>
      <c r="BN66" s="40" t="s">
        <v>1998</v>
      </c>
      <c r="BO66" s="40"/>
      <c r="BP66" s="40"/>
      <c r="BQ66" s="40" t="s">
        <v>1998</v>
      </c>
      <c r="BR66" s="40" t="s">
        <v>1998</v>
      </c>
      <c r="BS66" s="40"/>
      <c r="BT66" s="40"/>
      <c r="BU66" s="40" t="s">
        <v>1998</v>
      </c>
      <c r="BV66" s="40" t="s">
        <v>1998</v>
      </c>
      <c r="BW66" s="40" t="s">
        <v>1998</v>
      </c>
    </row>
    <row r="67" spans="1:75" ht="15" customHeight="1" x14ac:dyDescent="0.2">
      <c r="A67" s="40" t="s">
        <v>1998</v>
      </c>
      <c r="B67" s="40" t="s">
        <v>1998</v>
      </c>
      <c r="C67" s="40" t="s">
        <v>1998</v>
      </c>
      <c r="D67" s="40" t="s">
        <v>1998</v>
      </c>
      <c r="E67" s="40" t="s">
        <v>1998</v>
      </c>
      <c r="F67" s="40" t="s">
        <v>1998</v>
      </c>
      <c r="G67" s="40" t="s">
        <v>1998</v>
      </c>
      <c r="H67" s="40" t="s">
        <v>1998</v>
      </c>
      <c r="I67" s="40" t="s">
        <v>1998</v>
      </c>
      <c r="J67" s="40" t="s">
        <v>1998</v>
      </c>
      <c r="K67" s="40" t="s">
        <v>1998</v>
      </c>
      <c r="L67" s="40" t="s">
        <v>1998</v>
      </c>
      <c r="M67" s="40"/>
      <c r="N67" s="40"/>
      <c r="O67" s="40"/>
      <c r="P67" s="40"/>
      <c r="Q67" s="40"/>
      <c r="R67" s="40"/>
      <c r="S67" s="40"/>
      <c r="T67" s="40"/>
      <c r="U67" s="40" t="s">
        <v>1998</v>
      </c>
      <c r="V67" s="40" t="s">
        <v>1998</v>
      </c>
      <c r="W67" s="40"/>
      <c r="X67" s="40"/>
      <c r="Y67" s="40"/>
      <c r="Z67" s="40"/>
      <c r="AA67" s="40" t="s">
        <v>1998</v>
      </c>
      <c r="AB67" s="40" t="s">
        <v>1998</v>
      </c>
      <c r="AC67" s="40"/>
      <c r="AD67" s="40"/>
      <c r="AE67" s="40"/>
      <c r="AF67" s="40"/>
      <c r="AG67" s="40"/>
      <c r="AH67" s="40"/>
      <c r="AI67" s="40"/>
      <c r="AJ67" s="40"/>
      <c r="AK67" s="40"/>
      <c r="AL67" s="40"/>
      <c r="AM67" s="40"/>
      <c r="AN67" s="40"/>
      <c r="AO67" s="40"/>
      <c r="AP67" s="40"/>
      <c r="AQ67" s="40"/>
      <c r="AR67" s="40"/>
      <c r="AS67" s="40" t="s">
        <v>1998</v>
      </c>
      <c r="AT67" s="40" t="s">
        <v>1998</v>
      </c>
      <c r="AU67" s="40"/>
      <c r="AV67" s="40" t="s">
        <v>1998</v>
      </c>
      <c r="AW67" s="40" t="s">
        <v>1998</v>
      </c>
      <c r="AX67" s="40" t="s">
        <v>1998</v>
      </c>
      <c r="AY67" s="40" t="s">
        <v>1998</v>
      </c>
      <c r="AZ67" s="40" t="s">
        <v>1998</v>
      </c>
      <c r="BA67" s="40"/>
      <c r="BB67" s="40"/>
      <c r="BC67" s="40"/>
      <c r="BD67" s="40"/>
      <c r="BE67" s="40"/>
      <c r="BF67" s="40"/>
      <c r="BG67" s="40" t="s">
        <v>1998</v>
      </c>
      <c r="BH67" s="40" t="s">
        <v>1998</v>
      </c>
      <c r="BI67" s="40"/>
      <c r="BJ67" s="40"/>
      <c r="BK67" s="40"/>
      <c r="BL67" s="40"/>
      <c r="BM67" s="40" t="s">
        <v>1998</v>
      </c>
      <c r="BN67" s="40" t="s">
        <v>1998</v>
      </c>
      <c r="BO67" s="40"/>
      <c r="BP67" s="40"/>
      <c r="BQ67" s="40" t="s">
        <v>1998</v>
      </c>
      <c r="BR67" s="40" t="s">
        <v>1998</v>
      </c>
      <c r="BS67" s="40"/>
      <c r="BT67" s="40"/>
      <c r="BU67" s="40" t="s">
        <v>1998</v>
      </c>
      <c r="BV67" s="40" t="s">
        <v>1998</v>
      </c>
      <c r="BW67" s="40" t="s">
        <v>1998</v>
      </c>
    </row>
    <row r="68" spans="1:75" ht="15" customHeight="1" x14ac:dyDescent="0.2">
      <c r="A68" s="40" t="s">
        <v>1998</v>
      </c>
      <c r="B68" s="40" t="s">
        <v>1998</v>
      </c>
      <c r="C68" s="40" t="s">
        <v>1998</v>
      </c>
      <c r="D68" s="40" t="s">
        <v>1998</v>
      </c>
      <c r="E68" s="40" t="s">
        <v>1998</v>
      </c>
      <c r="F68" s="40" t="s">
        <v>1998</v>
      </c>
      <c r="G68" s="40" t="s">
        <v>1998</v>
      </c>
      <c r="H68" s="40" t="s">
        <v>1998</v>
      </c>
      <c r="I68" s="40" t="s">
        <v>1998</v>
      </c>
      <c r="J68" s="40" t="s">
        <v>1998</v>
      </c>
      <c r="K68" s="40" t="s">
        <v>1998</v>
      </c>
      <c r="L68" s="40" t="s">
        <v>1998</v>
      </c>
      <c r="M68" s="40"/>
      <c r="N68" s="40"/>
      <c r="O68" s="40"/>
      <c r="P68" s="40"/>
      <c r="Q68" s="40"/>
      <c r="R68" s="40"/>
      <c r="S68" s="40"/>
      <c r="T68" s="40"/>
      <c r="U68" s="40"/>
      <c r="V68" s="40" t="s">
        <v>1998</v>
      </c>
      <c r="W68" s="40" t="s">
        <v>1998</v>
      </c>
      <c r="X68" s="40" t="s">
        <v>1998</v>
      </c>
      <c r="Y68" s="40"/>
      <c r="Z68" s="40"/>
      <c r="AA68" s="40" t="s">
        <v>1998</v>
      </c>
      <c r="AB68" s="40" t="s">
        <v>1998</v>
      </c>
      <c r="AC68" s="40"/>
      <c r="AD68" s="40"/>
      <c r="AE68" s="40"/>
      <c r="AF68" s="40"/>
      <c r="AG68" s="40"/>
      <c r="AH68" s="40"/>
      <c r="AI68" s="40"/>
      <c r="AJ68" s="40"/>
      <c r="AK68" s="40"/>
      <c r="AL68" s="40"/>
      <c r="AM68" s="40"/>
      <c r="AN68" s="40"/>
      <c r="AO68" s="40"/>
      <c r="AP68" s="40"/>
      <c r="AQ68" s="40"/>
      <c r="AR68" s="40"/>
      <c r="AS68" s="40" t="s">
        <v>1998</v>
      </c>
      <c r="AT68" s="40" t="s">
        <v>1998</v>
      </c>
      <c r="AU68" s="40"/>
      <c r="AV68" s="40"/>
      <c r="AW68" s="40"/>
      <c r="AX68" s="40"/>
      <c r="AY68" s="40" t="s">
        <v>1998</v>
      </c>
      <c r="AZ68" s="40" t="s">
        <v>1998</v>
      </c>
      <c r="BA68" s="40"/>
      <c r="BB68" s="40"/>
      <c r="BC68" s="40" t="s">
        <v>1998</v>
      </c>
      <c r="BD68" s="40" t="s">
        <v>1998</v>
      </c>
      <c r="BE68" s="40"/>
      <c r="BF68" s="40"/>
      <c r="BG68" s="40" t="s">
        <v>1998</v>
      </c>
      <c r="BH68" s="40" t="s">
        <v>1998</v>
      </c>
      <c r="BI68" s="40" t="s">
        <v>1998</v>
      </c>
      <c r="BJ68" s="40" t="s">
        <v>1998</v>
      </c>
      <c r="BK68" s="40" t="s">
        <v>1998</v>
      </c>
      <c r="BL68" s="40" t="s">
        <v>1998</v>
      </c>
      <c r="BM68" s="40" t="s">
        <v>1998</v>
      </c>
      <c r="BN68" s="40" t="s">
        <v>1998</v>
      </c>
      <c r="BO68" s="40"/>
      <c r="BP68" s="40"/>
      <c r="BQ68" s="40" t="s">
        <v>1998</v>
      </c>
      <c r="BR68" s="40" t="s">
        <v>1998</v>
      </c>
      <c r="BS68" s="40"/>
      <c r="BT68" s="40"/>
      <c r="BU68" s="40" t="s">
        <v>1998</v>
      </c>
      <c r="BV68" s="40" t="s">
        <v>1998</v>
      </c>
      <c r="BW68" s="40" t="s">
        <v>1998</v>
      </c>
    </row>
    <row r="69" spans="1:75" ht="15" customHeight="1" x14ac:dyDescent="0.2">
      <c r="A69" s="40" t="s">
        <v>1998</v>
      </c>
      <c r="B69" s="40" t="s">
        <v>1998</v>
      </c>
      <c r="C69" s="40" t="s">
        <v>1998</v>
      </c>
      <c r="D69" s="40" t="s">
        <v>1998</v>
      </c>
      <c r="E69" s="40" t="s">
        <v>1998</v>
      </c>
      <c r="F69" s="40" t="s">
        <v>1998</v>
      </c>
      <c r="G69" s="40" t="s">
        <v>1998</v>
      </c>
      <c r="H69" s="40" t="s">
        <v>1998</v>
      </c>
      <c r="I69" s="40" t="s">
        <v>1998</v>
      </c>
      <c r="J69" s="40" t="s">
        <v>1998</v>
      </c>
      <c r="K69" s="40" t="s">
        <v>1998</v>
      </c>
      <c r="L69" s="40" t="s">
        <v>1998</v>
      </c>
      <c r="M69" s="40"/>
      <c r="N69" s="40"/>
      <c r="O69" s="40"/>
      <c r="P69" s="40"/>
      <c r="Q69" s="40"/>
      <c r="R69" s="40"/>
      <c r="S69" s="40"/>
      <c r="T69" s="40"/>
      <c r="U69" s="40"/>
      <c r="V69" s="40"/>
      <c r="W69" s="40" t="s">
        <v>1998</v>
      </c>
      <c r="X69" s="40" t="s">
        <v>1998</v>
      </c>
      <c r="Y69" s="40"/>
      <c r="Z69" s="40"/>
      <c r="AA69" s="40" t="s">
        <v>1998</v>
      </c>
      <c r="AB69" s="40" t="s">
        <v>1998</v>
      </c>
      <c r="AC69" s="40"/>
      <c r="AD69" s="40"/>
      <c r="AE69" s="40"/>
      <c r="AF69" s="40"/>
      <c r="AG69" s="40"/>
      <c r="AH69" s="40"/>
      <c r="AI69" s="40"/>
      <c r="AJ69" s="40"/>
      <c r="AK69" s="40"/>
      <c r="AL69" s="40"/>
      <c r="AM69" s="40"/>
      <c r="AN69" s="40"/>
      <c r="AO69" s="40"/>
      <c r="AP69" s="40"/>
      <c r="AQ69" s="40"/>
      <c r="AR69" s="40"/>
      <c r="AS69" s="40" t="s">
        <v>1998</v>
      </c>
      <c r="AT69" s="40" t="s">
        <v>1998</v>
      </c>
      <c r="AU69" s="40"/>
      <c r="AV69" s="40"/>
      <c r="AW69" s="40"/>
      <c r="AX69" s="40"/>
      <c r="AY69" s="40" t="s">
        <v>1998</v>
      </c>
      <c r="AZ69" s="40" t="s">
        <v>1998</v>
      </c>
      <c r="BA69" s="40"/>
      <c r="BB69" s="40"/>
      <c r="BC69" s="40" t="s">
        <v>1998</v>
      </c>
      <c r="BD69" s="40" t="s">
        <v>1998</v>
      </c>
      <c r="BE69" s="40"/>
      <c r="BF69" s="40"/>
      <c r="BG69" s="40" t="s">
        <v>1998</v>
      </c>
      <c r="BH69" s="40" t="s">
        <v>1998</v>
      </c>
      <c r="BI69" s="40" t="s">
        <v>1998</v>
      </c>
      <c r="BJ69" s="40" t="s">
        <v>1998</v>
      </c>
      <c r="BK69" s="40" t="s">
        <v>1998</v>
      </c>
      <c r="BL69" s="40" t="s">
        <v>1998</v>
      </c>
      <c r="BM69" s="40" t="s">
        <v>1998</v>
      </c>
      <c r="BN69" s="40" t="s">
        <v>1998</v>
      </c>
      <c r="BO69" s="40"/>
      <c r="BP69" s="40"/>
      <c r="BQ69" s="40" t="s">
        <v>1998</v>
      </c>
      <c r="BR69" s="40" t="s">
        <v>1998</v>
      </c>
      <c r="BS69" s="40"/>
      <c r="BT69" s="40"/>
      <c r="BU69" s="40" t="s">
        <v>1998</v>
      </c>
      <c r="BV69" s="40" t="s">
        <v>1998</v>
      </c>
      <c r="BW69" s="40" t="s">
        <v>1998</v>
      </c>
    </row>
    <row r="70" spans="1:75" ht="15" customHeight="1" x14ac:dyDescent="0.2">
      <c r="A70" s="40" t="s">
        <v>1998</v>
      </c>
      <c r="B70" s="40" t="s">
        <v>1998</v>
      </c>
      <c r="C70" s="40" t="s">
        <v>1998</v>
      </c>
      <c r="D70" s="40" t="s">
        <v>1998</v>
      </c>
      <c r="E70" s="40" t="s">
        <v>1998</v>
      </c>
      <c r="F70" s="40" t="s">
        <v>1998</v>
      </c>
      <c r="G70" s="40" t="s">
        <v>1998</v>
      </c>
      <c r="H70" s="40" t="s">
        <v>1998</v>
      </c>
      <c r="I70" s="40" t="s">
        <v>1998</v>
      </c>
      <c r="J70" s="40" t="s">
        <v>1998</v>
      </c>
      <c r="K70" s="40" t="s">
        <v>1998</v>
      </c>
      <c r="L70" s="40" t="s">
        <v>1998</v>
      </c>
      <c r="M70" s="40" t="s">
        <v>1998</v>
      </c>
      <c r="N70" s="40" t="s">
        <v>1998</v>
      </c>
      <c r="O70" s="40" t="s">
        <v>1998</v>
      </c>
      <c r="P70" s="40" t="s">
        <v>1998</v>
      </c>
      <c r="Q70" s="40"/>
      <c r="R70" s="40"/>
      <c r="S70" s="40"/>
      <c r="T70" s="40"/>
      <c r="U70" s="40"/>
      <c r="V70" s="40"/>
      <c r="W70" s="40"/>
      <c r="X70" s="40" t="s">
        <v>1998</v>
      </c>
      <c r="Y70" s="40"/>
      <c r="Z70" s="40"/>
      <c r="AA70" s="40" t="s">
        <v>1998</v>
      </c>
      <c r="AB70" s="40" t="s">
        <v>1998</v>
      </c>
      <c r="AC70" s="40" t="s">
        <v>1998</v>
      </c>
      <c r="AD70" s="40" t="s">
        <v>1998</v>
      </c>
      <c r="AE70" s="40" t="s">
        <v>1998</v>
      </c>
      <c r="AF70" s="40" t="s">
        <v>1998</v>
      </c>
      <c r="AG70" s="40" t="s">
        <v>1998</v>
      </c>
      <c r="AH70" s="40" t="s">
        <v>1998</v>
      </c>
      <c r="AI70" s="40" t="s">
        <v>1998</v>
      </c>
      <c r="AJ70" s="40" t="s">
        <v>1998</v>
      </c>
      <c r="AK70" s="40" t="s">
        <v>1998</v>
      </c>
      <c r="AL70" s="40" t="s">
        <v>1998</v>
      </c>
      <c r="AM70" s="40" t="s">
        <v>1998</v>
      </c>
      <c r="AN70" s="40" t="s">
        <v>1998</v>
      </c>
      <c r="AO70" s="40" t="s">
        <v>1998</v>
      </c>
      <c r="AP70" s="40" t="s">
        <v>1998</v>
      </c>
      <c r="AQ70" s="40" t="s">
        <v>1998</v>
      </c>
      <c r="AR70" s="40" t="s">
        <v>1998</v>
      </c>
      <c r="AS70" s="40" t="s">
        <v>1998</v>
      </c>
      <c r="AT70" s="40" t="s">
        <v>1998</v>
      </c>
      <c r="AU70" s="40"/>
      <c r="AV70" s="40"/>
      <c r="AW70" s="40"/>
      <c r="AX70" s="40"/>
      <c r="AY70" s="40" t="s">
        <v>1998</v>
      </c>
      <c r="AZ70" s="40" t="s">
        <v>1998</v>
      </c>
      <c r="BA70" s="40"/>
      <c r="BB70" s="40"/>
      <c r="BC70" s="40" t="s">
        <v>1998</v>
      </c>
      <c r="BD70" s="40" t="s">
        <v>1998</v>
      </c>
      <c r="BE70" s="40"/>
      <c r="BF70" s="40"/>
      <c r="BG70" s="40"/>
      <c r="BH70" s="40"/>
      <c r="BI70" s="40"/>
      <c r="BJ70" s="40"/>
      <c r="BK70" s="40"/>
      <c r="BL70" s="40"/>
      <c r="BM70" s="40"/>
      <c r="BN70" s="40"/>
      <c r="BO70" s="40"/>
      <c r="BP70" s="40"/>
      <c r="BQ70" s="40" t="s">
        <v>1998</v>
      </c>
      <c r="BR70" s="40" t="s">
        <v>1998</v>
      </c>
      <c r="BS70" s="40"/>
      <c r="BT70" s="40"/>
      <c r="BU70" s="40" t="s">
        <v>1998</v>
      </c>
      <c r="BV70" s="40" t="s">
        <v>1998</v>
      </c>
      <c r="BW70" s="40" t="s">
        <v>1998</v>
      </c>
    </row>
    <row r="71" spans="1:75" ht="15" customHeight="1" x14ac:dyDescent="0.2">
      <c r="A71" s="40" t="s">
        <v>1998</v>
      </c>
      <c r="B71" s="40" t="s">
        <v>1998</v>
      </c>
      <c r="C71" s="40" t="s">
        <v>1998</v>
      </c>
      <c r="D71" s="40" t="s">
        <v>1998</v>
      </c>
      <c r="E71" s="40" t="s">
        <v>1998</v>
      </c>
      <c r="F71" s="40" t="s">
        <v>1998</v>
      </c>
      <c r="G71" s="40" t="s">
        <v>1998</v>
      </c>
      <c r="H71" s="40" t="s">
        <v>1998</v>
      </c>
      <c r="I71" s="40" t="s">
        <v>1998</v>
      </c>
      <c r="J71" s="40" t="s">
        <v>1998</v>
      </c>
      <c r="K71" s="40" t="s">
        <v>1998</v>
      </c>
      <c r="L71" s="40" t="s">
        <v>1998</v>
      </c>
      <c r="M71" s="40" t="s">
        <v>1998</v>
      </c>
      <c r="N71" s="40" t="s">
        <v>1998</v>
      </c>
      <c r="O71" s="40" t="s">
        <v>1998</v>
      </c>
      <c r="P71" s="40" t="s">
        <v>1998</v>
      </c>
      <c r="Q71" s="40"/>
      <c r="R71" s="40"/>
      <c r="S71" s="40"/>
      <c r="T71" s="40"/>
      <c r="U71" s="40"/>
      <c r="V71" s="40"/>
      <c r="W71" s="40"/>
      <c r="X71" s="40"/>
      <c r="Y71" s="40"/>
      <c r="Z71" s="40"/>
      <c r="AA71" s="40" t="s">
        <v>1998</v>
      </c>
      <c r="AB71" s="40" t="s">
        <v>1998</v>
      </c>
      <c r="AC71" s="40" t="s">
        <v>1998</v>
      </c>
      <c r="AD71" s="40" t="s">
        <v>1998</v>
      </c>
      <c r="AE71" s="40" t="s">
        <v>1998</v>
      </c>
      <c r="AF71" s="40" t="s">
        <v>1998</v>
      </c>
      <c r="AG71" s="40" t="s">
        <v>1998</v>
      </c>
      <c r="AH71" s="40" t="s">
        <v>1998</v>
      </c>
      <c r="AI71" s="40" t="s">
        <v>1998</v>
      </c>
      <c r="AJ71" s="40" t="s">
        <v>1998</v>
      </c>
      <c r="AK71" s="40" t="s">
        <v>1998</v>
      </c>
      <c r="AL71" s="40" t="s">
        <v>1998</v>
      </c>
      <c r="AM71" s="40" t="s">
        <v>1998</v>
      </c>
      <c r="AN71" s="40" t="s">
        <v>1998</v>
      </c>
      <c r="AO71" s="40" t="s">
        <v>1998</v>
      </c>
      <c r="AP71" s="40" t="s">
        <v>1998</v>
      </c>
      <c r="AQ71" s="40" t="s">
        <v>1998</v>
      </c>
      <c r="AR71" s="40" t="s">
        <v>1998</v>
      </c>
      <c r="AS71" s="40" t="s">
        <v>1998</v>
      </c>
      <c r="AT71" s="40" t="s">
        <v>1998</v>
      </c>
      <c r="AU71" s="40"/>
      <c r="AV71" s="40"/>
      <c r="AW71" s="40"/>
      <c r="AX71" s="40"/>
      <c r="AY71" s="40" t="s">
        <v>1998</v>
      </c>
      <c r="AZ71" s="40" t="s">
        <v>1998</v>
      </c>
      <c r="BA71" s="40"/>
      <c r="BB71" s="40"/>
      <c r="BC71" s="40" t="s">
        <v>1998</v>
      </c>
      <c r="BD71" s="40" t="s">
        <v>1998</v>
      </c>
      <c r="BE71" s="40"/>
      <c r="BF71" s="40"/>
      <c r="BG71" s="40"/>
      <c r="BH71" s="40"/>
      <c r="BI71" s="40"/>
      <c r="BJ71" s="40"/>
      <c r="BK71" s="40"/>
      <c r="BL71" s="40"/>
      <c r="BM71" s="40"/>
      <c r="BN71" s="40"/>
      <c r="BO71" s="40"/>
      <c r="BP71" s="40"/>
      <c r="BQ71" s="40" t="s">
        <v>1998</v>
      </c>
      <c r="BR71" s="40" t="s">
        <v>1998</v>
      </c>
      <c r="BS71" s="40"/>
      <c r="BT71" s="40"/>
      <c r="BU71" s="40" t="s">
        <v>1998</v>
      </c>
      <c r="BV71" s="40" t="s">
        <v>1998</v>
      </c>
      <c r="BW71" s="40" t="s">
        <v>1998</v>
      </c>
    </row>
    <row r="72" spans="1:75" ht="15" customHeight="1" x14ac:dyDescent="0.2">
      <c r="A72" s="40" t="s">
        <v>1998</v>
      </c>
      <c r="B72" s="40" t="s">
        <v>1998</v>
      </c>
      <c r="C72" s="40" t="s">
        <v>1998</v>
      </c>
      <c r="D72" s="40" t="s">
        <v>1998</v>
      </c>
      <c r="E72" s="40" t="s">
        <v>1998</v>
      </c>
      <c r="F72" s="40" t="s">
        <v>1998</v>
      </c>
      <c r="G72" s="40" t="s">
        <v>1998</v>
      </c>
      <c r="H72" s="40" t="s">
        <v>1998</v>
      </c>
      <c r="I72" s="40" t="s">
        <v>1998</v>
      </c>
      <c r="J72" s="40" t="s">
        <v>1998</v>
      </c>
      <c r="K72" s="40" t="s">
        <v>1998</v>
      </c>
      <c r="L72" s="40" t="s">
        <v>1998</v>
      </c>
      <c r="M72" s="40" t="s">
        <v>1998</v>
      </c>
      <c r="N72" s="40" t="s">
        <v>1998</v>
      </c>
      <c r="O72" s="40" t="s">
        <v>1998</v>
      </c>
      <c r="P72" s="40" t="s">
        <v>1998</v>
      </c>
      <c r="Q72" s="40"/>
      <c r="R72" s="40"/>
      <c r="S72" s="40"/>
      <c r="T72" s="40"/>
      <c r="U72" s="40"/>
      <c r="V72" s="40"/>
      <c r="W72" s="40"/>
      <c r="X72" s="40"/>
      <c r="Y72" s="40"/>
      <c r="Z72" s="40"/>
      <c r="AA72" s="40" t="s">
        <v>1998</v>
      </c>
      <c r="AB72" s="40" t="s">
        <v>1998</v>
      </c>
      <c r="AC72" s="40" t="s">
        <v>1998</v>
      </c>
      <c r="AD72" s="40" t="s">
        <v>1998</v>
      </c>
      <c r="AE72" s="40" t="s">
        <v>1998</v>
      </c>
      <c r="AF72" s="40" t="s">
        <v>1998</v>
      </c>
      <c r="AG72" s="40"/>
      <c r="AH72" s="40"/>
      <c r="AI72" s="40"/>
      <c r="AJ72" s="40"/>
      <c r="AK72" s="40"/>
      <c r="AL72" s="40"/>
      <c r="AM72" s="40"/>
      <c r="AN72" s="40"/>
      <c r="AO72" s="40"/>
      <c r="AP72" s="40"/>
      <c r="AQ72" s="40"/>
      <c r="AR72" s="40"/>
      <c r="AS72" s="40"/>
      <c r="AT72" s="40"/>
      <c r="AU72" s="40"/>
      <c r="AV72" s="40"/>
      <c r="AW72" s="40" t="s">
        <v>1998</v>
      </c>
      <c r="AX72" s="40" t="s">
        <v>1998</v>
      </c>
      <c r="AY72" s="40" t="s">
        <v>1998</v>
      </c>
      <c r="AZ72" s="40"/>
      <c r="BA72" s="40"/>
      <c r="BB72" s="40"/>
      <c r="BC72" s="40" t="s">
        <v>1998</v>
      </c>
      <c r="BD72" s="40" t="s">
        <v>1998</v>
      </c>
      <c r="BE72" s="40"/>
      <c r="BF72" s="40"/>
      <c r="BG72" s="40" t="s">
        <v>1998</v>
      </c>
      <c r="BH72" s="40" t="s">
        <v>1998</v>
      </c>
      <c r="BI72" s="40" t="s">
        <v>1998</v>
      </c>
      <c r="BJ72" s="40" t="s">
        <v>1998</v>
      </c>
      <c r="BK72" s="40" t="s">
        <v>1998</v>
      </c>
      <c r="BL72" s="40" t="s">
        <v>1998</v>
      </c>
      <c r="BM72" s="40" t="s">
        <v>1998</v>
      </c>
      <c r="BN72" s="40" t="s">
        <v>1998</v>
      </c>
      <c r="BO72" s="40" t="s">
        <v>1998</v>
      </c>
      <c r="BP72" s="40" t="s">
        <v>1998</v>
      </c>
      <c r="BQ72" s="40"/>
      <c r="BR72" s="40"/>
      <c r="BS72" s="40"/>
      <c r="BT72" s="40"/>
      <c r="BU72" s="40" t="s">
        <v>1998</v>
      </c>
      <c r="BV72" s="40" t="s">
        <v>1998</v>
      </c>
      <c r="BW72" s="40" t="s">
        <v>1998</v>
      </c>
    </row>
    <row r="73" spans="1:75" ht="15" customHeight="1" x14ac:dyDescent="0.2">
      <c r="A73" s="40" t="s">
        <v>1998</v>
      </c>
      <c r="B73" s="40" t="s">
        <v>1998</v>
      </c>
      <c r="C73" s="40" t="s">
        <v>1998</v>
      </c>
      <c r="D73" s="40" t="s">
        <v>1998</v>
      </c>
      <c r="E73" s="40" t="s">
        <v>1998</v>
      </c>
      <c r="F73" s="40" t="s">
        <v>1998</v>
      </c>
      <c r="G73" s="40" t="s">
        <v>1998</v>
      </c>
      <c r="H73" s="40" t="s">
        <v>1998</v>
      </c>
      <c r="I73" s="40" t="s">
        <v>1998</v>
      </c>
      <c r="J73" s="40" t="s">
        <v>1998</v>
      </c>
      <c r="K73" s="40" t="s">
        <v>1998</v>
      </c>
      <c r="L73" s="40" t="s">
        <v>1998</v>
      </c>
      <c r="M73" s="40" t="s">
        <v>1998</v>
      </c>
      <c r="N73" s="40" t="s">
        <v>1998</v>
      </c>
      <c r="O73" s="40" t="s">
        <v>1998</v>
      </c>
      <c r="P73" s="40" t="s">
        <v>1998</v>
      </c>
      <c r="Q73" s="40"/>
      <c r="R73" s="40"/>
      <c r="S73" s="40"/>
      <c r="T73" s="40"/>
      <c r="U73" s="40" t="s">
        <v>1998</v>
      </c>
      <c r="V73" s="40"/>
      <c r="W73" s="40"/>
      <c r="X73" s="40"/>
      <c r="Y73" s="40"/>
      <c r="Z73" s="40"/>
      <c r="AA73" s="40" t="s">
        <v>1998</v>
      </c>
      <c r="AB73" s="40" t="s">
        <v>1998</v>
      </c>
      <c r="AC73" s="40" t="s">
        <v>1998</v>
      </c>
      <c r="AD73" s="40" t="s">
        <v>1998</v>
      </c>
      <c r="AE73" s="40" t="s">
        <v>1998</v>
      </c>
      <c r="AF73" s="40" t="s">
        <v>1998</v>
      </c>
      <c r="AG73" s="40"/>
      <c r="AH73" s="40"/>
      <c r="AI73" s="40"/>
      <c r="AJ73" s="40"/>
      <c r="AK73" s="40"/>
      <c r="AL73" s="40"/>
      <c r="AM73" s="40"/>
      <c r="AN73" s="40"/>
      <c r="AO73" s="40"/>
      <c r="AP73" s="40"/>
      <c r="AQ73" s="40"/>
      <c r="AR73" s="40"/>
      <c r="AS73" s="40"/>
      <c r="AT73" s="40"/>
      <c r="AU73" s="40"/>
      <c r="AV73" s="40"/>
      <c r="AW73" s="40" t="s">
        <v>1998</v>
      </c>
      <c r="AX73" s="40" t="s">
        <v>1998</v>
      </c>
      <c r="AY73" s="40"/>
      <c r="AZ73" s="40"/>
      <c r="BA73" s="40"/>
      <c r="BB73" s="40" t="s">
        <v>1998</v>
      </c>
      <c r="BC73" s="40" t="s">
        <v>1998</v>
      </c>
      <c r="BD73" s="40" t="s">
        <v>1998</v>
      </c>
      <c r="BE73" s="40"/>
      <c r="BF73" s="40"/>
      <c r="BG73" s="40" t="s">
        <v>1998</v>
      </c>
      <c r="BH73" s="40" t="s">
        <v>1998</v>
      </c>
      <c r="BI73" s="40" t="s">
        <v>1998</v>
      </c>
      <c r="BJ73" s="40" t="s">
        <v>1998</v>
      </c>
      <c r="BK73" s="40" t="s">
        <v>1998</v>
      </c>
      <c r="BL73" s="40" t="s">
        <v>1998</v>
      </c>
      <c r="BM73" s="40" t="s">
        <v>1998</v>
      </c>
      <c r="BN73" s="40" t="s">
        <v>1998</v>
      </c>
      <c r="BO73" s="40" t="s">
        <v>1998</v>
      </c>
      <c r="BP73" s="40" t="s">
        <v>1998</v>
      </c>
      <c r="BQ73" s="40"/>
      <c r="BR73" s="40"/>
      <c r="BS73" s="40"/>
      <c r="BT73" s="40"/>
      <c r="BU73" s="40" t="s">
        <v>1998</v>
      </c>
      <c r="BV73" s="40" t="s">
        <v>1998</v>
      </c>
      <c r="BW73" s="40" t="s">
        <v>1998</v>
      </c>
    </row>
    <row r="74" spans="1:75" ht="15" customHeight="1" x14ac:dyDescent="0.2">
      <c r="A74" s="40" t="s">
        <v>1998</v>
      </c>
      <c r="B74" s="40" t="s">
        <v>1998</v>
      </c>
      <c r="C74" s="40" t="s">
        <v>1998</v>
      </c>
      <c r="D74" s="40" t="s">
        <v>1998</v>
      </c>
      <c r="E74" s="40" t="s">
        <v>1998</v>
      </c>
      <c r="F74" s="40" t="s">
        <v>1998</v>
      </c>
      <c r="G74" s="40"/>
      <c r="H74" s="40"/>
      <c r="I74" s="40"/>
      <c r="J74" s="40"/>
      <c r="K74" s="40"/>
      <c r="L74" s="40" t="s">
        <v>1998</v>
      </c>
      <c r="M74" s="40" t="s">
        <v>1998</v>
      </c>
      <c r="N74" s="40" t="s">
        <v>1998</v>
      </c>
      <c r="O74" s="40" t="s">
        <v>1998</v>
      </c>
      <c r="P74" s="40" t="s">
        <v>1998</v>
      </c>
      <c r="Q74" s="40"/>
      <c r="R74" s="40"/>
      <c r="S74" s="40"/>
      <c r="T74" s="40"/>
      <c r="U74" s="40" t="s">
        <v>1998</v>
      </c>
      <c r="V74" s="40" t="s">
        <v>1998</v>
      </c>
      <c r="W74" s="40"/>
      <c r="X74" s="40"/>
      <c r="Y74" s="40"/>
      <c r="Z74" s="40"/>
      <c r="AA74" s="40"/>
      <c r="AB74" s="40" t="s">
        <v>1998</v>
      </c>
      <c r="AC74" s="40" t="s">
        <v>1998</v>
      </c>
      <c r="AD74" s="40" t="s">
        <v>1998</v>
      </c>
      <c r="AE74" s="40" t="s">
        <v>1998</v>
      </c>
      <c r="AF74" s="40" t="s">
        <v>1998</v>
      </c>
      <c r="AG74" s="40"/>
      <c r="AH74" s="40" t="s">
        <v>1998</v>
      </c>
      <c r="AI74" s="40" t="s">
        <v>1998</v>
      </c>
      <c r="AJ74" s="40" t="s">
        <v>1998</v>
      </c>
      <c r="AK74" s="40" t="s">
        <v>1998</v>
      </c>
      <c r="AL74" s="40" t="s">
        <v>1998</v>
      </c>
      <c r="AM74" s="40"/>
      <c r="AN74" s="40"/>
      <c r="AO74" s="40"/>
      <c r="AP74" s="40" t="s">
        <v>1998</v>
      </c>
      <c r="AQ74" s="40" t="s">
        <v>1998</v>
      </c>
      <c r="AR74" s="40" t="s">
        <v>1998</v>
      </c>
      <c r="AS74" s="40" t="s">
        <v>1998</v>
      </c>
      <c r="AT74" s="40" t="s">
        <v>1998</v>
      </c>
      <c r="AU74" s="40" t="s">
        <v>1998</v>
      </c>
      <c r="AV74" s="40" t="s">
        <v>1998</v>
      </c>
      <c r="AW74" s="40" t="s">
        <v>1998</v>
      </c>
      <c r="AX74" s="40"/>
      <c r="AY74" s="40"/>
      <c r="AZ74" s="40"/>
      <c r="BA74" s="40" t="s">
        <v>1998</v>
      </c>
      <c r="BB74" s="40" t="s">
        <v>1998</v>
      </c>
      <c r="BC74" s="40" t="s">
        <v>1998</v>
      </c>
      <c r="BD74" s="40" t="s">
        <v>1998</v>
      </c>
      <c r="BE74" s="40"/>
      <c r="BF74" s="40"/>
      <c r="BG74" s="40" t="s">
        <v>1998</v>
      </c>
      <c r="BH74" s="40" t="s">
        <v>1998</v>
      </c>
      <c r="BI74" s="40" t="s">
        <v>1998</v>
      </c>
      <c r="BJ74" s="40" t="s">
        <v>1998</v>
      </c>
      <c r="BK74" s="40"/>
      <c r="BL74" s="40"/>
      <c r="BM74" s="40"/>
      <c r="BN74" s="40"/>
      <c r="BO74" s="40"/>
      <c r="BP74" s="40"/>
      <c r="BQ74" s="40"/>
      <c r="BR74" s="40"/>
      <c r="BS74" s="40"/>
      <c r="BT74" s="40"/>
      <c r="BU74" s="40" t="s">
        <v>1998</v>
      </c>
      <c r="BV74" s="40" t="s">
        <v>1998</v>
      </c>
      <c r="BW74" s="40" t="s">
        <v>1998</v>
      </c>
    </row>
    <row r="75" spans="1:75" ht="15" customHeight="1" x14ac:dyDescent="0.2">
      <c r="A75" s="40" t="s">
        <v>1998</v>
      </c>
      <c r="B75" s="40" t="s">
        <v>1998</v>
      </c>
      <c r="C75" s="40" t="s">
        <v>1998</v>
      </c>
      <c r="D75" s="40" t="s">
        <v>1998</v>
      </c>
      <c r="E75" s="40" t="s">
        <v>1998</v>
      </c>
      <c r="F75" s="40" t="s">
        <v>1998</v>
      </c>
      <c r="G75" s="40"/>
      <c r="H75" s="40"/>
      <c r="I75" s="40"/>
      <c r="J75" s="40"/>
      <c r="K75" s="40"/>
      <c r="L75" s="40"/>
      <c r="M75" s="40" t="s">
        <v>1998</v>
      </c>
      <c r="N75" s="40" t="s">
        <v>1998</v>
      </c>
      <c r="O75" s="40" t="s">
        <v>1998</v>
      </c>
      <c r="P75" s="40" t="s">
        <v>1998</v>
      </c>
      <c r="Q75" s="40"/>
      <c r="R75" s="40"/>
      <c r="S75" s="40"/>
      <c r="T75" s="40"/>
      <c r="U75" s="40" t="s">
        <v>1998</v>
      </c>
      <c r="V75" s="40" t="s">
        <v>1998</v>
      </c>
      <c r="W75" s="40" t="s">
        <v>1998</v>
      </c>
      <c r="X75" s="40"/>
      <c r="Y75" s="40"/>
      <c r="Z75" s="40"/>
      <c r="AA75" s="40"/>
      <c r="AB75" s="40"/>
      <c r="AC75" s="40" t="s">
        <v>1998</v>
      </c>
      <c r="AD75" s="40" t="s">
        <v>1998</v>
      </c>
      <c r="AE75" s="40" t="s">
        <v>1998</v>
      </c>
      <c r="AF75" s="40" t="s">
        <v>1998</v>
      </c>
      <c r="AG75" s="40"/>
      <c r="AH75" s="40" t="s">
        <v>1998</v>
      </c>
      <c r="AI75" s="40" t="s">
        <v>1998</v>
      </c>
      <c r="AJ75" s="40" t="s">
        <v>1998</v>
      </c>
      <c r="AK75" s="40" t="s">
        <v>1998</v>
      </c>
      <c r="AL75" s="40"/>
      <c r="AM75" s="40"/>
      <c r="AN75" s="40"/>
      <c r="AO75" s="40"/>
      <c r="AP75" s="40" t="s">
        <v>1998</v>
      </c>
      <c r="AQ75" s="40" t="s">
        <v>1998</v>
      </c>
      <c r="AR75" s="40" t="s">
        <v>1998</v>
      </c>
      <c r="AS75" s="40" t="s">
        <v>1998</v>
      </c>
      <c r="AT75" s="40" t="s">
        <v>1998</v>
      </c>
      <c r="AU75" s="40" t="s">
        <v>1998</v>
      </c>
      <c r="AV75" s="40" t="s">
        <v>1998</v>
      </c>
      <c r="AW75" s="40"/>
      <c r="AX75" s="40"/>
      <c r="AY75" s="40"/>
      <c r="AZ75" s="40"/>
      <c r="BA75" s="40" t="s">
        <v>1998</v>
      </c>
      <c r="BB75" s="40" t="s">
        <v>1998</v>
      </c>
      <c r="BC75" s="40" t="s">
        <v>1998</v>
      </c>
      <c r="BD75" s="40" t="s">
        <v>1998</v>
      </c>
      <c r="BE75" s="40"/>
      <c r="BF75" s="40"/>
      <c r="BG75" s="40" t="s">
        <v>1998</v>
      </c>
      <c r="BH75" s="40" t="s">
        <v>1998</v>
      </c>
      <c r="BI75" s="40" t="s">
        <v>1998</v>
      </c>
      <c r="BJ75" s="40" t="s">
        <v>1998</v>
      </c>
      <c r="BK75" s="40"/>
      <c r="BL75" s="40"/>
      <c r="BM75" s="40"/>
      <c r="BN75" s="40"/>
      <c r="BO75" s="40"/>
      <c r="BP75" s="40"/>
      <c r="BQ75" s="40"/>
      <c r="BR75" s="40"/>
      <c r="BS75" s="40"/>
      <c r="BT75" s="40"/>
      <c r="BU75" s="40" t="s">
        <v>1998</v>
      </c>
      <c r="BV75" s="40" t="s">
        <v>1998</v>
      </c>
      <c r="BW75" s="40" t="s">
        <v>1998</v>
      </c>
    </row>
    <row r="76" spans="1:75" ht="15" customHeight="1" x14ac:dyDescent="0.2">
      <c r="A76" s="40" t="s">
        <v>1998</v>
      </c>
      <c r="B76" s="40" t="s">
        <v>1998</v>
      </c>
      <c r="C76" s="40" t="s">
        <v>1998</v>
      </c>
      <c r="D76" s="40" t="s">
        <v>1998</v>
      </c>
      <c r="E76" s="40" t="s">
        <v>1998</v>
      </c>
      <c r="F76" s="40" t="s">
        <v>1998</v>
      </c>
      <c r="G76" s="40"/>
      <c r="H76" s="40"/>
      <c r="I76" s="40"/>
      <c r="J76" s="43"/>
      <c r="K76" s="40"/>
      <c r="L76" s="40"/>
      <c r="M76" s="40"/>
      <c r="N76" s="40" t="s">
        <v>1998</v>
      </c>
      <c r="O76" s="40" t="s">
        <v>1998</v>
      </c>
      <c r="P76" s="40" t="s">
        <v>1998</v>
      </c>
      <c r="Q76" s="40"/>
      <c r="R76" s="40"/>
      <c r="S76" s="40"/>
      <c r="T76" s="40"/>
      <c r="U76" s="40" t="s">
        <v>1998</v>
      </c>
      <c r="V76" s="40" t="s">
        <v>1998</v>
      </c>
      <c r="W76" s="40" t="s">
        <v>1998</v>
      </c>
      <c r="X76" s="40" t="s">
        <v>1998</v>
      </c>
      <c r="Y76" s="40"/>
      <c r="Z76" s="40"/>
      <c r="AA76" s="40"/>
      <c r="AB76" s="40"/>
      <c r="AC76" s="40"/>
      <c r="AD76" s="40" t="s">
        <v>1998</v>
      </c>
      <c r="AE76" s="40" t="s">
        <v>1998</v>
      </c>
      <c r="AF76" s="40" t="s">
        <v>1998</v>
      </c>
      <c r="AG76" s="40"/>
      <c r="AH76" s="40"/>
      <c r="AI76" s="40" t="s">
        <v>1998</v>
      </c>
      <c r="AJ76" s="40" t="s">
        <v>1998</v>
      </c>
      <c r="AK76" s="40"/>
      <c r="AL76" s="40"/>
      <c r="AM76" s="40"/>
      <c r="AN76" s="40"/>
      <c r="AO76" s="40" t="s">
        <v>1998</v>
      </c>
      <c r="AP76" s="40" t="s">
        <v>1998</v>
      </c>
      <c r="AQ76" s="40" t="s">
        <v>1998</v>
      </c>
      <c r="AR76" s="40" t="s">
        <v>1998</v>
      </c>
      <c r="AS76" s="40" t="s">
        <v>1998</v>
      </c>
      <c r="AT76" s="40" t="s">
        <v>1998</v>
      </c>
      <c r="AU76" s="40" t="s">
        <v>1998</v>
      </c>
      <c r="AV76" s="40"/>
      <c r="AW76" s="40"/>
      <c r="AX76" s="40"/>
      <c r="AY76" s="40"/>
      <c r="AZ76" s="40" t="s">
        <v>1998</v>
      </c>
      <c r="BA76" s="40"/>
      <c r="BB76" s="40"/>
      <c r="BC76" s="40"/>
      <c r="BD76" s="40"/>
      <c r="BE76" s="40"/>
      <c r="BF76" s="40"/>
      <c r="BG76" s="40"/>
      <c r="BH76" s="40"/>
      <c r="BI76" s="40"/>
      <c r="BJ76" s="40"/>
      <c r="BK76" s="40"/>
      <c r="BL76" s="40"/>
      <c r="BM76" s="40"/>
      <c r="BN76" s="40"/>
      <c r="BO76" s="40" t="s">
        <v>1998</v>
      </c>
      <c r="BP76" s="40" t="s">
        <v>1998</v>
      </c>
      <c r="BQ76" s="40" t="s">
        <v>1998</v>
      </c>
      <c r="BR76" s="40" t="s">
        <v>1998</v>
      </c>
      <c r="BS76" s="40" t="s">
        <v>1998</v>
      </c>
      <c r="BT76" s="40" t="s">
        <v>1998</v>
      </c>
      <c r="BU76" s="40" t="s">
        <v>1998</v>
      </c>
      <c r="BV76" s="40" t="s">
        <v>1998</v>
      </c>
      <c r="BW76" s="40" t="s">
        <v>1998</v>
      </c>
    </row>
    <row r="77" spans="1:75" ht="15" customHeight="1" x14ac:dyDescent="0.2">
      <c r="A77" s="40" t="s">
        <v>1998</v>
      </c>
      <c r="B77" s="40" t="s">
        <v>1998</v>
      </c>
      <c r="C77" s="40" t="s">
        <v>1998</v>
      </c>
      <c r="D77" s="40" t="s">
        <v>1998</v>
      </c>
      <c r="E77" s="40" t="s">
        <v>1998</v>
      </c>
      <c r="F77" s="40" t="s">
        <v>1998</v>
      </c>
      <c r="G77" s="40"/>
      <c r="H77" s="40"/>
      <c r="I77" s="40"/>
      <c r="J77" s="40"/>
      <c r="K77" s="40" t="s">
        <v>1998</v>
      </c>
      <c r="L77" s="40"/>
      <c r="M77" s="40"/>
      <c r="N77" s="40"/>
      <c r="O77" s="40" t="s">
        <v>1998</v>
      </c>
      <c r="P77" s="40" t="s">
        <v>1998</v>
      </c>
      <c r="Q77" s="40"/>
      <c r="R77" s="40"/>
      <c r="S77" s="40"/>
      <c r="T77" s="40"/>
      <c r="U77" s="40" t="s">
        <v>1998</v>
      </c>
      <c r="V77" s="40" t="s">
        <v>1998</v>
      </c>
      <c r="W77" s="40" t="s">
        <v>1998</v>
      </c>
      <c r="X77" s="40" t="s">
        <v>1998</v>
      </c>
      <c r="Y77" s="40" t="s">
        <v>1998</v>
      </c>
      <c r="Z77" s="40"/>
      <c r="AA77" s="40"/>
      <c r="AB77" s="40"/>
      <c r="AC77" s="40"/>
      <c r="AD77" s="40"/>
      <c r="AE77" s="40" t="s">
        <v>1998</v>
      </c>
      <c r="AF77" s="40" t="s">
        <v>1998</v>
      </c>
      <c r="AG77" s="40"/>
      <c r="AH77" s="40"/>
      <c r="AI77" s="40" t="s">
        <v>1998</v>
      </c>
      <c r="AJ77" s="40"/>
      <c r="AK77" s="40"/>
      <c r="AL77" s="40"/>
      <c r="AM77" s="40"/>
      <c r="AN77" s="40" t="s">
        <v>1998</v>
      </c>
      <c r="AO77" s="40" t="s">
        <v>1998</v>
      </c>
      <c r="AP77" s="40" t="s">
        <v>1998</v>
      </c>
      <c r="AQ77" s="40" t="s">
        <v>1998</v>
      </c>
      <c r="AR77" s="40" t="s">
        <v>1998</v>
      </c>
      <c r="AS77" s="40" t="s">
        <v>1998</v>
      </c>
      <c r="AT77" s="40" t="s">
        <v>1998</v>
      </c>
      <c r="AU77" s="40"/>
      <c r="AV77" s="40"/>
      <c r="AW77" s="40"/>
      <c r="AX77" s="40"/>
      <c r="AY77" s="40" t="s">
        <v>1998</v>
      </c>
      <c r="AZ77" s="40" t="s">
        <v>1998</v>
      </c>
      <c r="BA77" s="40"/>
      <c r="BB77" s="40"/>
      <c r="BC77" s="40"/>
      <c r="BD77" s="40"/>
      <c r="BE77" s="40"/>
      <c r="BF77" s="40"/>
      <c r="BG77" s="40"/>
      <c r="BH77" s="40"/>
      <c r="BI77" s="40"/>
      <c r="BJ77" s="40"/>
      <c r="BK77" s="40"/>
      <c r="BL77" s="40"/>
      <c r="BM77" s="40"/>
      <c r="BN77" s="40"/>
      <c r="BO77" s="40" t="s">
        <v>1998</v>
      </c>
      <c r="BP77" s="40"/>
      <c r="BQ77" s="40"/>
      <c r="BR77" s="40"/>
      <c r="BS77" s="40"/>
      <c r="BT77" s="40"/>
      <c r="BU77" s="40" t="s">
        <v>1998</v>
      </c>
      <c r="BV77" s="40" t="s">
        <v>1998</v>
      </c>
      <c r="BW77" s="40" t="s">
        <v>1998</v>
      </c>
    </row>
    <row r="78" spans="1:75" ht="15" customHeight="1" x14ac:dyDescent="0.2">
      <c r="A78" s="40" t="s">
        <v>1998</v>
      </c>
      <c r="B78" s="40" t="s">
        <v>1998</v>
      </c>
      <c r="C78" s="40" t="s">
        <v>1998</v>
      </c>
      <c r="D78" s="40" t="s">
        <v>1998</v>
      </c>
      <c r="E78" s="40" t="s">
        <v>1998</v>
      </c>
      <c r="F78" s="40" t="s">
        <v>1998</v>
      </c>
      <c r="G78" s="40" t="s">
        <v>1998</v>
      </c>
      <c r="H78" s="40" t="s">
        <v>1998</v>
      </c>
      <c r="I78" s="40" t="s">
        <v>1998</v>
      </c>
      <c r="J78" s="40" t="s">
        <v>1998</v>
      </c>
      <c r="K78" s="40" t="s">
        <v>1998</v>
      </c>
      <c r="L78" s="40" t="s">
        <v>1998</v>
      </c>
      <c r="M78" s="40"/>
      <c r="N78" s="40"/>
      <c r="O78" s="40"/>
      <c r="P78" s="40"/>
      <c r="Q78" s="40"/>
      <c r="R78" s="40"/>
      <c r="S78" s="40"/>
      <c r="T78" s="40"/>
      <c r="U78" s="40" t="s">
        <v>1998</v>
      </c>
      <c r="V78" s="40" t="s">
        <v>1998</v>
      </c>
      <c r="W78" s="40" t="s">
        <v>1998</v>
      </c>
      <c r="X78" s="40" t="s">
        <v>1998</v>
      </c>
      <c r="Y78" s="40" t="s">
        <v>1998</v>
      </c>
      <c r="Z78" s="40" t="s">
        <v>1998</v>
      </c>
      <c r="AA78" s="40"/>
      <c r="AB78" s="40"/>
      <c r="AC78" s="40"/>
      <c r="AD78" s="40"/>
      <c r="AE78" s="40"/>
      <c r="AF78" s="40" t="s">
        <v>1998</v>
      </c>
      <c r="AG78" s="40" t="s">
        <v>1998</v>
      </c>
      <c r="AH78" s="40" t="s">
        <v>1998</v>
      </c>
      <c r="AI78" s="40"/>
      <c r="AJ78" s="40"/>
      <c r="AK78" s="40"/>
      <c r="AL78" s="40"/>
      <c r="AM78" s="40" t="s">
        <v>1998</v>
      </c>
      <c r="AN78" s="40" t="s">
        <v>1998</v>
      </c>
      <c r="AO78" s="40" t="s">
        <v>1998</v>
      </c>
      <c r="AP78" s="40" t="s">
        <v>1998</v>
      </c>
      <c r="AQ78" s="40" t="s">
        <v>1998</v>
      </c>
      <c r="AR78" s="40" t="s">
        <v>1998</v>
      </c>
      <c r="AS78" s="40" t="s">
        <v>1998</v>
      </c>
      <c r="AT78" s="40" t="s">
        <v>1998</v>
      </c>
      <c r="AU78" s="40"/>
      <c r="AV78" s="40"/>
      <c r="AW78" s="40"/>
      <c r="AX78" s="40" t="s">
        <v>1998</v>
      </c>
      <c r="AY78" s="40" t="s">
        <v>1998</v>
      </c>
      <c r="AZ78" s="40" t="s">
        <v>1998</v>
      </c>
      <c r="BA78" s="40" t="s">
        <v>1998</v>
      </c>
      <c r="BB78" s="40" t="s">
        <v>1998</v>
      </c>
      <c r="BC78" s="40" t="s">
        <v>1998</v>
      </c>
      <c r="BD78" s="40" t="s">
        <v>1998</v>
      </c>
      <c r="BE78" s="40"/>
      <c r="BF78" s="40"/>
      <c r="BG78" s="40" t="s">
        <v>1998</v>
      </c>
      <c r="BH78" s="40" t="s">
        <v>1998</v>
      </c>
      <c r="BI78" s="40" t="s">
        <v>1998</v>
      </c>
      <c r="BJ78" s="40" t="s">
        <v>1998</v>
      </c>
      <c r="BK78" s="40" t="s">
        <v>1998</v>
      </c>
      <c r="BL78" s="40" t="s">
        <v>1998</v>
      </c>
      <c r="BM78" s="40" t="s">
        <v>1998</v>
      </c>
      <c r="BN78" s="40" t="s">
        <v>1998</v>
      </c>
      <c r="BO78" s="40"/>
      <c r="BP78" s="40"/>
      <c r="BQ78" s="40"/>
      <c r="BR78" s="40"/>
      <c r="BS78" s="40"/>
      <c r="BT78" s="40"/>
      <c r="BU78" s="40" t="s">
        <v>1998</v>
      </c>
      <c r="BV78" s="40" t="s">
        <v>1998</v>
      </c>
      <c r="BW78" s="40" t="s">
        <v>1998</v>
      </c>
    </row>
    <row r="79" spans="1:75" ht="15" customHeight="1" x14ac:dyDescent="0.2">
      <c r="A79" s="40" t="s">
        <v>1998</v>
      </c>
      <c r="B79" s="40" t="s">
        <v>1998</v>
      </c>
      <c r="C79" s="40" t="s">
        <v>1998</v>
      </c>
      <c r="D79" s="40" t="s">
        <v>1998</v>
      </c>
      <c r="E79" s="40" t="s">
        <v>1998</v>
      </c>
      <c r="F79" s="40" t="s">
        <v>1998</v>
      </c>
      <c r="G79" s="40" t="s">
        <v>1998</v>
      </c>
      <c r="H79" s="40" t="s">
        <v>1998</v>
      </c>
      <c r="I79" s="40" t="s">
        <v>1998</v>
      </c>
      <c r="J79" s="40" t="s">
        <v>1998</v>
      </c>
      <c r="K79" s="40" t="s">
        <v>1998</v>
      </c>
      <c r="L79" s="40" t="s">
        <v>1998</v>
      </c>
      <c r="M79" s="40" t="s">
        <v>1998</v>
      </c>
      <c r="N79" s="40"/>
      <c r="O79" s="40"/>
      <c r="P79" s="40"/>
      <c r="Q79" s="40"/>
      <c r="R79" s="40"/>
      <c r="S79" s="40"/>
      <c r="T79" s="40"/>
      <c r="U79" s="40" t="s">
        <v>1998</v>
      </c>
      <c r="V79" s="40" t="s">
        <v>1998</v>
      </c>
      <c r="W79" s="40" t="s">
        <v>1998</v>
      </c>
      <c r="X79" s="40" t="s">
        <v>1998</v>
      </c>
      <c r="Y79" s="40" t="s">
        <v>1998</v>
      </c>
      <c r="Z79" s="40" t="s">
        <v>1998</v>
      </c>
      <c r="AA79" s="40" t="s">
        <v>1998</v>
      </c>
      <c r="AB79" s="40"/>
      <c r="AC79" s="40"/>
      <c r="AD79" s="40"/>
      <c r="AE79" s="40"/>
      <c r="AF79" s="40"/>
      <c r="AG79" s="40" t="s">
        <v>1998</v>
      </c>
      <c r="AH79" s="40" t="s">
        <v>1998</v>
      </c>
      <c r="AI79" s="40"/>
      <c r="AJ79" s="40"/>
      <c r="AK79" s="40"/>
      <c r="AL79" s="40" t="s">
        <v>1998</v>
      </c>
      <c r="AM79" s="40" t="s">
        <v>1998</v>
      </c>
      <c r="AN79" s="40" t="s">
        <v>1998</v>
      </c>
      <c r="AO79" s="40" t="s">
        <v>1998</v>
      </c>
      <c r="AP79" s="40" t="s">
        <v>1998</v>
      </c>
      <c r="AQ79" s="40" t="s">
        <v>1998</v>
      </c>
      <c r="AR79" s="40" t="s">
        <v>1998</v>
      </c>
      <c r="AS79" s="40" t="s">
        <v>1998</v>
      </c>
      <c r="AT79" s="40"/>
      <c r="AU79" s="40"/>
      <c r="AV79" s="40"/>
      <c r="AW79" s="40" t="s">
        <v>1998</v>
      </c>
      <c r="AX79" s="40" t="s">
        <v>1998</v>
      </c>
      <c r="AY79" s="40" t="s">
        <v>1998</v>
      </c>
      <c r="AZ79" s="40" t="s">
        <v>1998</v>
      </c>
      <c r="BA79" s="40" t="s">
        <v>1998</v>
      </c>
      <c r="BB79" s="40" t="s">
        <v>1998</v>
      </c>
      <c r="BC79" s="40" t="s">
        <v>1998</v>
      </c>
      <c r="BD79" s="40" t="s">
        <v>1998</v>
      </c>
      <c r="BE79" s="40"/>
      <c r="BF79" s="40"/>
      <c r="BG79" s="40" t="s">
        <v>1998</v>
      </c>
      <c r="BH79" s="40" t="s">
        <v>1998</v>
      </c>
      <c r="BI79" s="40" t="s">
        <v>1998</v>
      </c>
      <c r="BJ79" s="40" t="s">
        <v>1998</v>
      </c>
      <c r="BK79" s="40" t="s">
        <v>1998</v>
      </c>
      <c r="BL79" s="40" t="s">
        <v>1998</v>
      </c>
      <c r="BM79" s="40" t="s">
        <v>1998</v>
      </c>
      <c r="BN79" s="40" t="s">
        <v>1998</v>
      </c>
      <c r="BO79" s="40"/>
      <c r="BP79" s="40"/>
      <c r="BQ79" s="40"/>
      <c r="BR79" s="40"/>
      <c r="BS79" s="40"/>
      <c r="BT79" s="40"/>
      <c r="BU79" s="40" t="s">
        <v>1998</v>
      </c>
      <c r="BV79" s="40" t="s">
        <v>1998</v>
      </c>
      <c r="BW79" s="40" t="s">
        <v>1998</v>
      </c>
    </row>
    <row r="80" spans="1:75" ht="15" customHeight="1" x14ac:dyDescent="0.2">
      <c r="A80" s="40" t="s">
        <v>1998</v>
      </c>
      <c r="B80" s="40" t="s">
        <v>1998</v>
      </c>
      <c r="C80" s="40" t="s">
        <v>1998</v>
      </c>
      <c r="D80" s="40" t="s">
        <v>1998</v>
      </c>
      <c r="E80" s="40" t="s">
        <v>1998</v>
      </c>
      <c r="F80" s="40" t="s">
        <v>1998</v>
      </c>
      <c r="G80" s="40" t="s">
        <v>1998</v>
      </c>
      <c r="H80" s="40" t="s">
        <v>1998</v>
      </c>
      <c r="I80" s="40" t="s">
        <v>1998</v>
      </c>
      <c r="J80" s="40" t="s">
        <v>1998</v>
      </c>
      <c r="K80" s="40" t="s">
        <v>1998</v>
      </c>
      <c r="L80" s="40" t="s">
        <v>1998</v>
      </c>
      <c r="M80" s="40" t="s">
        <v>1998</v>
      </c>
      <c r="N80" s="40" t="s">
        <v>1998</v>
      </c>
      <c r="O80" s="40" t="s">
        <v>1998</v>
      </c>
      <c r="P80" s="40" t="s">
        <v>1998</v>
      </c>
      <c r="Q80" s="40" t="s">
        <v>1998</v>
      </c>
      <c r="R80" s="40" t="s">
        <v>1998</v>
      </c>
      <c r="S80" s="40"/>
      <c r="T80" s="40"/>
      <c r="U80" s="40"/>
      <c r="V80" s="40"/>
      <c r="W80" s="40"/>
      <c r="X80" s="40"/>
      <c r="Y80" s="40" t="s">
        <v>1998</v>
      </c>
      <c r="Z80" s="40" t="s">
        <v>1998</v>
      </c>
      <c r="AA80" s="40" t="s">
        <v>1998</v>
      </c>
      <c r="AB80" s="40" t="s">
        <v>1998</v>
      </c>
      <c r="AC80" s="40"/>
      <c r="AD80" s="40"/>
      <c r="AE80" s="40"/>
      <c r="AF80" s="40"/>
      <c r="AG80" s="40"/>
      <c r="AH80" s="40"/>
      <c r="AI80" s="40"/>
      <c r="AJ80" s="40"/>
      <c r="AK80" s="40"/>
      <c r="AL80" s="40"/>
      <c r="AM80" s="40"/>
      <c r="AN80" s="40"/>
      <c r="AO80" s="40"/>
      <c r="AP80" s="40"/>
      <c r="AQ80" s="40"/>
      <c r="AR80" s="40"/>
      <c r="AS80" s="40"/>
      <c r="AT80" s="40"/>
      <c r="AU80" s="40"/>
      <c r="AV80" s="40"/>
      <c r="AW80" s="40"/>
      <c r="AX80" s="40"/>
      <c r="AY80" s="40"/>
      <c r="AZ80" s="40"/>
      <c r="BA80" s="40" t="s">
        <v>1998</v>
      </c>
      <c r="BB80" s="40" t="s">
        <v>1998</v>
      </c>
      <c r="BC80" s="40" t="s">
        <v>1998</v>
      </c>
      <c r="BD80" s="40" t="s">
        <v>1998</v>
      </c>
      <c r="BE80" s="40"/>
      <c r="BF80" s="40"/>
      <c r="BG80" s="40"/>
      <c r="BH80" s="40"/>
      <c r="BI80" s="40"/>
      <c r="BJ80" s="40"/>
      <c r="BK80" s="40"/>
      <c r="BL80" s="40"/>
      <c r="BM80" s="40"/>
      <c r="BN80" s="40"/>
      <c r="BO80" s="40"/>
      <c r="BP80" s="40"/>
      <c r="BQ80" s="40"/>
      <c r="BR80" s="40"/>
      <c r="BS80" s="40"/>
      <c r="BT80" s="40"/>
      <c r="BU80" s="40" t="s">
        <v>1998</v>
      </c>
      <c r="BV80" s="40" t="s">
        <v>1998</v>
      </c>
      <c r="BW80" s="40" t="s">
        <v>1998</v>
      </c>
    </row>
    <row r="81" spans="1:75" ht="15" customHeight="1" x14ac:dyDescent="0.2">
      <c r="A81" s="40" t="s">
        <v>1998</v>
      </c>
      <c r="B81" s="40" t="s">
        <v>1998</v>
      </c>
      <c r="C81" s="40" t="s">
        <v>1998</v>
      </c>
      <c r="D81" s="40" t="s">
        <v>1998</v>
      </c>
      <c r="E81" s="40" t="s">
        <v>1998</v>
      </c>
      <c r="F81" s="40" t="s">
        <v>1998</v>
      </c>
      <c r="G81" s="40" t="s">
        <v>1998</v>
      </c>
      <c r="H81" s="40" t="s">
        <v>1998</v>
      </c>
      <c r="I81" s="40" t="s">
        <v>1998</v>
      </c>
      <c r="J81" s="40" t="s">
        <v>1998</v>
      </c>
      <c r="K81" s="40" t="s">
        <v>1998</v>
      </c>
      <c r="L81" s="40" t="s">
        <v>1998</v>
      </c>
      <c r="M81" s="40" t="s">
        <v>1998</v>
      </c>
      <c r="N81" s="40" t="s">
        <v>1998</v>
      </c>
      <c r="O81" s="40" t="s">
        <v>1998</v>
      </c>
      <c r="P81" s="40" t="s">
        <v>1998</v>
      </c>
      <c r="Q81" s="40" t="s">
        <v>1998</v>
      </c>
      <c r="R81" s="40" t="s">
        <v>1998</v>
      </c>
      <c r="S81" s="40"/>
      <c r="T81" s="40"/>
      <c r="U81" s="40"/>
      <c r="V81" s="40"/>
      <c r="W81" s="40"/>
      <c r="X81" s="40"/>
      <c r="Y81" s="40" t="s">
        <v>1998</v>
      </c>
      <c r="Z81" s="40" t="s">
        <v>1998</v>
      </c>
      <c r="AA81" s="40" t="s">
        <v>1998</v>
      </c>
      <c r="AB81" s="40" t="s">
        <v>1998</v>
      </c>
      <c r="AC81" s="40" t="s">
        <v>1998</v>
      </c>
      <c r="AD81" s="40"/>
      <c r="AE81" s="40"/>
      <c r="AF81" s="40"/>
      <c r="AG81" s="40"/>
      <c r="AH81" s="40"/>
      <c r="AI81" s="40"/>
      <c r="AJ81" s="40"/>
      <c r="AK81" s="40"/>
      <c r="AL81" s="40"/>
      <c r="AM81" s="40"/>
      <c r="AN81" s="40"/>
      <c r="AO81" s="40"/>
      <c r="AP81" s="40"/>
      <c r="AQ81" s="40"/>
      <c r="AR81" s="40"/>
      <c r="AS81" s="40"/>
      <c r="AT81" s="40"/>
      <c r="AU81" s="40"/>
      <c r="AV81" s="40"/>
      <c r="AW81" s="40"/>
      <c r="AX81" s="40"/>
      <c r="AY81" s="40"/>
      <c r="AZ81" s="40"/>
      <c r="BA81" s="40" t="s">
        <v>1998</v>
      </c>
      <c r="BB81" s="40" t="s">
        <v>1998</v>
      </c>
      <c r="BC81" s="40" t="s">
        <v>1998</v>
      </c>
      <c r="BD81" s="40" t="s">
        <v>1998</v>
      </c>
      <c r="BE81" s="40"/>
      <c r="BF81" s="40"/>
      <c r="BG81" s="40"/>
      <c r="BH81" s="40"/>
      <c r="BI81" s="40"/>
      <c r="BJ81" s="40"/>
      <c r="BK81" s="40"/>
      <c r="BL81" s="40"/>
      <c r="BM81" s="40"/>
      <c r="BN81" s="40"/>
      <c r="BO81" s="40" t="s">
        <v>1998</v>
      </c>
      <c r="BP81" s="40"/>
      <c r="BQ81" s="40"/>
      <c r="BR81" s="40"/>
      <c r="BS81" s="40"/>
      <c r="BT81" s="40"/>
      <c r="BU81" s="40" t="s">
        <v>1998</v>
      </c>
      <c r="BV81" s="40" t="s">
        <v>1998</v>
      </c>
      <c r="BW81" s="40" t="s">
        <v>1998</v>
      </c>
    </row>
    <row r="82" spans="1:75" ht="15" customHeight="1" x14ac:dyDescent="0.2">
      <c r="A82" s="40" t="s">
        <v>1998</v>
      </c>
      <c r="B82" s="40" t="s">
        <v>1998</v>
      </c>
      <c r="C82" s="40" t="s">
        <v>1998</v>
      </c>
      <c r="D82" s="40" t="s">
        <v>1998</v>
      </c>
      <c r="E82" s="40" t="s">
        <v>1998</v>
      </c>
      <c r="F82" s="40" t="s">
        <v>1998</v>
      </c>
      <c r="G82" s="40" t="s">
        <v>1998</v>
      </c>
      <c r="H82" s="40" t="s">
        <v>1998</v>
      </c>
      <c r="I82" s="40" t="s">
        <v>1998</v>
      </c>
      <c r="J82" s="40" t="s">
        <v>1998</v>
      </c>
      <c r="K82" s="40"/>
      <c r="L82" s="40"/>
      <c r="M82" s="40"/>
      <c r="N82" s="40"/>
      <c r="O82" s="40" t="s">
        <v>1998</v>
      </c>
      <c r="P82" s="40" t="s">
        <v>1998</v>
      </c>
      <c r="Q82" s="40" t="s">
        <v>1998</v>
      </c>
      <c r="R82" s="40" t="s">
        <v>1998</v>
      </c>
      <c r="S82" s="40" t="s">
        <v>1998</v>
      </c>
      <c r="T82" s="40" t="s">
        <v>1998</v>
      </c>
      <c r="U82" s="40" t="s">
        <v>1998</v>
      </c>
      <c r="V82" s="40" t="s">
        <v>1998</v>
      </c>
      <c r="W82" s="40"/>
      <c r="X82" s="40"/>
      <c r="Y82" s="40" t="s">
        <v>1998</v>
      </c>
      <c r="Z82" s="40" t="s">
        <v>1998</v>
      </c>
      <c r="AA82" s="40" t="s">
        <v>1998</v>
      </c>
      <c r="AB82" s="40" t="s">
        <v>1998</v>
      </c>
      <c r="AC82" s="40" t="s">
        <v>1998</v>
      </c>
      <c r="AD82" s="40" t="s">
        <v>1998</v>
      </c>
      <c r="AE82" s="40"/>
      <c r="AF82" s="40"/>
      <c r="AG82" s="40"/>
      <c r="AH82" s="40"/>
      <c r="AI82" s="40"/>
      <c r="AJ82" s="40"/>
      <c r="AK82" s="40"/>
      <c r="AL82" s="40"/>
      <c r="AM82" s="40"/>
      <c r="AN82" s="40"/>
      <c r="AO82" s="40" t="s">
        <v>1998</v>
      </c>
      <c r="AP82" s="40" t="s">
        <v>1998</v>
      </c>
      <c r="AQ82" s="40" t="s">
        <v>1998</v>
      </c>
      <c r="AR82" s="40" t="s">
        <v>1998</v>
      </c>
      <c r="AS82" s="40" t="s">
        <v>1998</v>
      </c>
      <c r="AT82" s="40"/>
      <c r="AU82" s="40"/>
      <c r="AV82" s="40"/>
      <c r="AW82" s="40" t="s">
        <v>1998</v>
      </c>
      <c r="AX82" s="40" t="s">
        <v>1998</v>
      </c>
      <c r="AY82" s="40"/>
      <c r="AZ82" s="40"/>
      <c r="BA82" s="40" t="s">
        <v>1998</v>
      </c>
      <c r="BB82" s="40" t="s">
        <v>1998</v>
      </c>
      <c r="BC82" s="40" t="s">
        <v>1998</v>
      </c>
      <c r="BD82" s="40" t="s">
        <v>1998</v>
      </c>
      <c r="BE82" s="40"/>
      <c r="BF82" s="40"/>
      <c r="BG82" s="40" t="s">
        <v>1998</v>
      </c>
      <c r="BH82" s="40" t="s">
        <v>1998</v>
      </c>
      <c r="BI82" s="40" t="s">
        <v>1998</v>
      </c>
      <c r="BJ82" s="40" t="s">
        <v>1998</v>
      </c>
      <c r="BK82" s="40" t="s">
        <v>1998</v>
      </c>
      <c r="BL82" s="40" t="s">
        <v>1998</v>
      </c>
      <c r="BM82" s="40" t="s">
        <v>1998</v>
      </c>
      <c r="BN82" s="40" t="s">
        <v>1998</v>
      </c>
      <c r="BO82" s="40" t="s">
        <v>1998</v>
      </c>
      <c r="BP82" s="40" t="s">
        <v>1998</v>
      </c>
      <c r="BQ82" s="40"/>
      <c r="BR82" s="40"/>
      <c r="BS82" s="40"/>
      <c r="BT82" s="40" t="s">
        <v>1998</v>
      </c>
      <c r="BU82" s="40" t="s">
        <v>1998</v>
      </c>
      <c r="BV82" s="40" t="s">
        <v>1998</v>
      </c>
      <c r="BW82" s="40" t="s">
        <v>1998</v>
      </c>
    </row>
    <row r="83" spans="1:75" ht="15" customHeight="1" x14ac:dyDescent="0.2">
      <c r="A83" s="40" t="s">
        <v>1998</v>
      </c>
      <c r="B83" s="40" t="s">
        <v>1998</v>
      </c>
      <c r="C83" s="40" t="s">
        <v>1998</v>
      </c>
      <c r="D83" s="40" t="s">
        <v>1998</v>
      </c>
      <c r="E83" s="40" t="s">
        <v>1998</v>
      </c>
      <c r="F83" s="40" t="s">
        <v>1998</v>
      </c>
      <c r="G83" s="40" t="s">
        <v>1998</v>
      </c>
      <c r="H83" s="40" t="s">
        <v>1998</v>
      </c>
      <c r="I83" s="40" t="s">
        <v>1998</v>
      </c>
      <c r="J83" s="40" t="s">
        <v>1998</v>
      </c>
      <c r="K83" s="40"/>
      <c r="L83" s="40"/>
      <c r="M83" s="40"/>
      <c r="N83" s="40"/>
      <c r="O83" s="40" t="s">
        <v>1998</v>
      </c>
      <c r="P83" s="40" t="s">
        <v>1998</v>
      </c>
      <c r="Q83" s="40" t="s">
        <v>1998</v>
      </c>
      <c r="R83" s="40" t="s">
        <v>1998</v>
      </c>
      <c r="S83" s="40" t="s">
        <v>1998</v>
      </c>
      <c r="T83" s="40" t="s">
        <v>1998</v>
      </c>
      <c r="U83" s="40" t="s">
        <v>1998</v>
      </c>
      <c r="V83" s="40" t="s">
        <v>1998</v>
      </c>
      <c r="W83" s="40"/>
      <c r="X83" s="40"/>
      <c r="Y83" s="40" t="s">
        <v>1998</v>
      </c>
      <c r="Z83" s="40" t="s">
        <v>1998</v>
      </c>
      <c r="AA83" s="40" t="s">
        <v>1998</v>
      </c>
      <c r="AB83" s="40" t="s">
        <v>1998</v>
      </c>
      <c r="AC83" s="40" t="s">
        <v>1998</v>
      </c>
      <c r="AD83" s="40" t="s">
        <v>1998</v>
      </c>
      <c r="AE83" s="40" t="s">
        <v>1998</v>
      </c>
      <c r="AF83" s="40"/>
      <c r="AG83" s="40"/>
      <c r="AH83" s="40"/>
      <c r="AI83" s="40"/>
      <c r="AJ83" s="40"/>
      <c r="AK83" s="40"/>
      <c r="AL83" s="40"/>
      <c r="AM83" s="40"/>
      <c r="AN83" s="40"/>
      <c r="AO83" s="40" t="s">
        <v>1998</v>
      </c>
      <c r="AP83" s="40" t="s">
        <v>1998</v>
      </c>
      <c r="AQ83" s="40" t="s">
        <v>1998</v>
      </c>
      <c r="AR83" s="40" t="s">
        <v>1998</v>
      </c>
      <c r="AS83" s="40"/>
      <c r="AT83" s="40"/>
      <c r="AU83" s="40"/>
      <c r="AV83" s="40" t="s">
        <v>1998</v>
      </c>
      <c r="AW83" s="40" t="s">
        <v>1998</v>
      </c>
      <c r="AX83" s="40" t="s">
        <v>1998</v>
      </c>
      <c r="AY83" s="40"/>
      <c r="AZ83" s="40"/>
      <c r="BA83" s="40" t="s">
        <v>1998</v>
      </c>
      <c r="BB83" s="40" t="s">
        <v>1998</v>
      </c>
      <c r="BC83" s="40" t="s">
        <v>1998</v>
      </c>
      <c r="BD83" s="40" t="s">
        <v>1998</v>
      </c>
      <c r="BE83" s="40"/>
      <c r="BF83" s="40"/>
      <c r="BG83" s="40" t="s">
        <v>1998</v>
      </c>
      <c r="BH83" s="40" t="s">
        <v>1998</v>
      </c>
      <c r="BI83" s="40" t="s">
        <v>1998</v>
      </c>
      <c r="BJ83" s="40" t="s">
        <v>1998</v>
      </c>
      <c r="BK83" s="40" t="s">
        <v>1998</v>
      </c>
      <c r="BL83" s="40" t="s">
        <v>1998</v>
      </c>
      <c r="BM83" s="40" t="s">
        <v>1998</v>
      </c>
      <c r="BN83" s="40" t="s">
        <v>1998</v>
      </c>
      <c r="BO83" s="40" t="s">
        <v>1998</v>
      </c>
      <c r="BP83" s="40" t="s">
        <v>1998</v>
      </c>
      <c r="BQ83" s="40"/>
      <c r="BR83" s="40"/>
      <c r="BS83" s="40" t="s">
        <v>1998</v>
      </c>
      <c r="BT83" s="40" t="s">
        <v>1998</v>
      </c>
      <c r="BU83" s="40" t="s">
        <v>1998</v>
      </c>
      <c r="BV83" s="40" t="s">
        <v>1998</v>
      </c>
      <c r="BW83" s="40" t="s">
        <v>1998</v>
      </c>
    </row>
    <row r="84" spans="1:75" ht="15" customHeight="1" x14ac:dyDescent="0.2">
      <c r="A84" s="40" t="s">
        <v>1998</v>
      </c>
      <c r="B84" s="40" t="s">
        <v>1998</v>
      </c>
      <c r="C84" s="40" t="s">
        <v>1998</v>
      </c>
      <c r="D84" s="40" t="s">
        <v>1998</v>
      </c>
      <c r="E84" s="40" t="s">
        <v>1998</v>
      </c>
      <c r="F84" s="40" t="s">
        <v>1998</v>
      </c>
      <c r="G84" s="40"/>
      <c r="H84" s="40"/>
      <c r="I84" s="40"/>
      <c r="J84" s="40"/>
      <c r="K84" s="50"/>
      <c r="L84" s="40"/>
      <c r="M84" s="40"/>
      <c r="N84" s="40"/>
      <c r="O84" s="40"/>
      <c r="P84" s="40"/>
      <c r="Q84" s="40"/>
      <c r="R84" s="40"/>
      <c r="S84" s="40"/>
      <c r="T84" s="40"/>
      <c r="U84" s="40"/>
      <c r="V84" s="40"/>
      <c r="W84" s="40"/>
      <c r="X84" s="40"/>
      <c r="Y84" s="40"/>
      <c r="Z84" s="40"/>
      <c r="AA84" s="40"/>
      <c r="AB84" s="40"/>
      <c r="AC84" s="40" t="s">
        <v>1998</v>
      </c>
      <c r="AD84" s="40" t="s">
        <v>1998</v>
      </c>
      <c r="AE84" s="40" t="s">
        <v>1998</v>
      </c>
      <c r="AF84" s="40" t="s">
        <v>1998</v>
      </c>
      <c r="AG84" s="40" t="s">
        <v>1998</v>
      </c>
      <c r="AH84" s="40" t="s">
        <v>1998</v>
      </c>
      <c r="AI84" s="40" t="s">
        <v>1998</v>
      </c>
      <c r="AJ84" s="40" t="s">
        <v>1998</v>
      </c>
      <c r="AK84" s="40" t="s">
        <v>1998</v>
      </c>
      <c r="AL84" s="40" t="s">
        <v>1998</v>
      </c>
      <c r="AM84" s="40" t="s">
        <v>1998</v>
      </c>
      <c r="AN84" s="40" t="s">
        <v>1998</v>
      </c>
      <c r="AO84" s="40" t="s">
        <v>1998</v>
      </c>
      <c r="AP84" s="40" t="s">
        <v>1998</v>
      </c>
      <c r="AQ84" s="40" t="s">
        <v>1998</v>
      </c>
      <c r="AR84" s="40"/>
      <c r="AS84" s="40"/>
      <c r="AT84" s="40"/>
      <c r="AU84" s="40" t="s">
        <v>1998</v>
      </c>
      <c r="AV84" s="40" t="s">
        <v>1998</v>
      </c>
      <c r="AW84" s="40" t="s">
        <v>1998</v>
      </c>
      <c r="AX84" s="40" t="s">
        <v>1998</v>
      </c>
      <c r="AY84" s="40"/>
      <c r="AZ84" s="40"/>
      <c r="BA84" s="40" t="s">
        <v>1998</v>
      </c>
      <c r="BB84" s="40" t="s">
        <v>1998</v>
      </c>
      <c r="BC84" s="40" t="s">
        <v>1998</v>
      </c>
      <c r="BD84" s="40" t="s">
        <v>1998</v>
      </c>
      <c r="BE84" s="40"/>
      <c r="BF84" s="40"/>
      <c r="BG84" s="40"/>
      <c r="BH84" s="40"/>
      <c r="BI84" s="40"/>
      <c r="BJ84" s="40"/>
      <c r="BK84" s="40"/>
      <c r="BL84" s="40"/>
      <c r="BM84" s="40"/>
      <c r="BN84" s="40"/>
      <c r="BO84" s="40"/>
      <c r="BP84" s="40"/>
      <c r="BQ84" s="40"/>
      <c r="BR84" s="40"/>
      <c r="BS84" s="40" t="s">
        <v>1998</v>
      </c>
      <c r="BT84" s="40" t="s">
        <v>1998</v>
      </c>
      <c r="BU84" s="40" t="s">
        <v>1998</v>
      </c>
      <c r="BV84" s="40" t="s">
        <v>1998</v>
      </c>
      <c r="BW84" s="40" t="s">
        <v>1998</v>
      </c>
    </row>
    <row r="85" spans="1:75" ht="15" customHeight="1" thickBot="1" x14ac:dyDescent="0.25">
      <c r="A85" s="40" t="s">
        <v>1998</v>
      </c>
      <c r="B85" s="40" t="s">
        <v>1998</v>
      </c>
      <c r="C85" s="40" t="s">
        <v>1998</v>
      </c>
      <c r="D85" s="40" t="s">
        <v>1998</v>
      </c>
      <c r="E85" s="40" t="s">
        <v>1998</v>
      </c>
      <c r="F85" s="40" t="s">
        <v>1998</v>
      </c>
      <c r="G85" s="40"/>
      <c r="H85" s="40"/>
      <c r="I85" s="40"/>
      <c r="J85" s="40"/>
      <c r="K85" s="51"/>
      <c r="L85" s="40"/>
      <c r="M85" s="40"/>
      <c r="N85" s="40"/>
      <c r="O85" s="40"/>
      <c r="P85" s="40"/>
      <c r="Q85" s="40"/>
      <c r="R85" s="40"/>
      <c r="S85" s="40"/>
      <c r="T85" s="40"/>
      <c r="U85" s="40"/>
      <c r="V85" s="40"/>
      <c r="W85" s="40"/>
      <c r="X85" s="40"/>
      <c r="Y85" s="40"/>
      <c r="Z85" s="40"/>
      <c r="AA85" s="40"/>
      <c r="AB85" s="40"/>
      <c r="AC85" s="40" t="s">
        <v>1998</v>
      </c>
      <c r="AD85" s="40" t="s">
        <v>1998</v>
      </c>
      <c r="AE85" s="40" t="s">
        <v>1998</v>
      </c>
      <c r="AF85" s="40" t="s">
        <v>1998</v>
      </c>
      <c r="AG85" s="40" t="s">
        <v>1998</v>
      </c>
      <c r="AH85" s="40" t="s">
        <v>1998</v>
      </c>
      <c r="AI85" s="40" t="s">
        <v>1998</v>
      </c>
      <c r="AJ85" s="40" t="s">
        <v>1998</v>
      </c>
      <c r="AK85" s="40" t="s">
        <v>1998</v>
      </c>
      <c r="AL85" s="40" t="s">
        <v>1998</v>
      </c>
      <c r="AM85" s="40" t="s">
        <v>1998</v>
      </c>
      <c r="AN85" s="40" t="s">
        <v>1998</v>
      </c>
      <c r="AO85" s="40" t="s">
        <v>1998</v>
      </c>
      <c r="AP85" s="40" t="s">
        <v>1998</v>
      </c>
      <c r="AQ85" s="40"/>
      <c r="AR85" s="40"/>
      <c r="AS85" s="40"/>
      <c r="AT85" s="40" t="s">
        <v>1998</v>
      </c>
      <c r="AU85" s="40" t="s">
        <v>1998</v>
      </c>
      <c r="AV85" s="40" t="s">
        <v>1998</v>
      </c>
      <c r="AW85" s="40" t="s">
        <v>1998</v>
      </c>
      <c r="AX85" s="40" t="s">
        <v>1998</v>
      </c>
      <c r="AY85" s="40"/>
      <c r="AZ85" s="40"/>
      <c r="BA85" s="40"/>
      <c r="BB85" s="40"/>
      <c r="BC85" s="40"/>
      <c r="BD85" s="40"/>
      <c r="BE85" s="40"/>
      <c r="BF85" s="40"/>
      <c r="BG85" s="40"/>
      <c r="BH85" s="40"/>
      <c r="BI85" s="40"/>
      <c r="BJ85" s="40"/>
      <c r="BK85" s="40"/>
      <c r="BL85" s="40"/>
      <c r="BM85" s="40"/>
      <c r="BN85" s="40"/>
      <c r="BO85" s="40"/>
      <c r="BP85" s="40"/>
      <c r="BQ85" s="40"/>
      <c r="BR85" s="40"/>
      <c r="BS85" s="40" t="s">
        <v>1998</v>
      </c>
      <c r="BT85" s="40" t="s">
        <v>1998</v>
      </c>
      <c r="BU85" s="40" t="s">
        <v>1998</v>
      </c>
      <c r="BV85" s="40" t="s">
        <v>1998</v>
      </c>
      <c r="BW85" s="40" t="s">
        <v>1998</v>
      </c>
    </row>
    <row r="86" spans="1:75" ht="15" customHeight="1" thickTop="1" x14ac:dyDescent="0.2">
      <c r="A86" s="40" t="s">
        <v>1998</v>
      </c>
      <c r="B86" s="40" t="s">
        <v>1998</v>
      </c>
      <c r="C86" s="40" t="s">
        <v>1998</v>
      </c>
      <c r="D86" s="40" t="s">
        <v>1998</v>
      </c>
      <c r="E86" s="40" t="s">
        <v>1998</v>
      </c>
      <c r="F86" s="40" t="s">
        <v>1998</v>
      </c>
      <c r="G86" s="40"/>
      <c r="H86" s="40"/>
      <c r="I86" s="40"/>
      <c r="J86" s="47"/>
      <c r="K86" s="47"/>
      <c r="L86" s="47"/>
      <c r="M86" s="47"/>
      <c r="N86" s="47"/>
      <c r="O86" s="47"/>
      <c r="P86" s="47"/>
      <c r="Q86" s="40"/>
      <c r="R86" s="40"/>
      <c r="S86" s="40" t="s">
        <v>1998</v>
      </c>
      <c r="T86" s="40" t="s">
        <v>1998</v>
      </c>
      <c r="U86" s="40" t="s">
        <v>1998</v>
      </c>
      <c r="V86" s="40" t="s">
        <v>1998</v>
      </c>
      <c r="W86" s="40" t="s">
        <v>1998</v>
      </c>
      <c r="X86" s="40" t="s">
        <v>1998</v>
      </c>
      <c r="Y86" s="40" t="s">
        <v>1998</v>
      </c>
      <c r="Z86" s="40" t="s">
        <v>1998</v>
      </c>
      <c r="AA86" s="40"/>
      <c r="AB86" s="40"/>
      <c r="AC86" s="40"/>
      <c r="AD86" s="40"/>
      <c r="AE86" s="40"/>
      <c r="AF86" s="40"/>
      <c r="AG86" s="40" t="s">
        <v>1998</v>
      </c>
      <c r="AH86" s="40" t="s">
        <v>1998</v>
      </c>
      <c r="AI86" s="40" t="s">
        <v>1998</v>
      </c>
      <c r="AJ86" s="40" t="s">
        <v>1998</v>
      </c>
      <c r="AK86" s="40" t="s">
        <v>1998</v>
      </c>
      <c r="AL86" s="40" t="s">
        <v>1998</v>
      </c>
      <c r="AM86" s="40" t="s">
        <v>1998</v>
      </c>
      <c r="AN86" s="40" t="s">
        <v>1998</v>
      </c>
      <c r="AO86" s="40" t="s">
        <v>1998</v>
      </c>
      <c r="AP86" s="40"/>
      <c r="AQ86" s="40"/>
      <c r="AR86" s="40"/>
      <c r="AS86" s="40" t="s">
        <v>1998</v>
      </c>
      <c r="AT86" s="40" t="s">
        <v>1998</v>
      </c>
      <c r="AU86" s="40" t="s">
        <v>1998</v>
      </c>
      <c r="AV86" s="40" t="s">
        <v>1998</v>
      </c>
      <c r="AW86" s="40" t="s">
        <v>1998</v>
      </c>
      <c r="AX86" s="40" t="s">
        <v>1998</v>
      </c>
      <c r="AY86" s="40" t="s">
        <v>1998</v>
      </c>
      <c r="AZ86" s="40" t="s">
        <v>1998</v>
      </c>
      <c r="BA86" s="40" t="s">
        <v>1998</v>
      </c>
      <c r="BB86" s="40" t="s">
        <v>1998</v>
      </c>
      <c r="BC86" s="40" t="s">
        <v>1998</v>
      </c>
      <c r="BD86" s="40" t="s">
        <v>1998</v>
      </c>
      <c r="BE86" s="40"/>
      <c r="BF86" s="40"/>
      <c r="BG86" s="40" t="s">
        <v>1998</v>
      </c>
      <c r="BH86" s="40" t="s">
        <v>1998</v>
      </c>
      <c r="BI86" s="40" t="s">
        <v>1998</v>
      </c>
      <c r="BJ86" s="40" t="s">
        <v>1998</v>
      </c>
      <c r="BK86" s="40" t="s">
        <v>1998</v>
      </c>
      <c r="BL86" s="40" t="s">
        <v>1998</v>
      </c>
      <c r="BM86" s="40" t="s">
        <v>1998</v>
      </c>
      <c r="BN86" s="40" t="s">
        <v>1998</v>
      </c>
      <c r="BO86" s="40" t="s">
        <v>1998</v>
      </c>
      <c r="BP86" s="40" t="s">
        <v>1998</v>
      </c>
      <c r="BQ86" s="40" t="s">
        <v>1998</v>
      </c>
      <c r="BR86" s="40" t="s">
        <v>1998</v>
      </c>
      <c r="BS86" s="40" t="s">
        <v>1998</v>
      </c>
      <c r="BT86" s="40" t="s">
        <v>1998</v>
      </c>
      <c r="BU86" s="40" t="s">
        <v>1998</v>
      </c>
      <c r="BV86" s="40" t="s">
        <v>1998</v>
      </c>
      <c r="BW86" s="40" t="s">
        <v>1998</v>
      </c>
    </row>
    <row r="87" spans="1:75" ht="15" customHeight="1" x14ac:dyDescent="0.2">
      <c r="A87" s="40" t="s">
        <v>1998</v>
      </c>
      <c r="B87" s="40" t="s">
        <v>1998</v>
      </c>
      <c r="C87" s="40" t="s">
        <v>1998</v>
      </c>
      <c r="D87" s="40" t="s">
        <v>1998</v>
      </c>
      <c r="E87" s="40" t="s">
        <v>1998</v>
      </c>
      <c r="F87" s="40" t="s">
        <v>1998</v>
      </c>
      <c r="G87" s="40"/>
      <c r="H87" s="40"/>
      <c r="I87" s="40"/>
      <c r="J87" s="40"/>
      <c r="K87" s="40"/>
      <c r="L87" s="40"/>
      <c r="M87" s="40"/>
      <c r="N87" s="40"/>
      <c r="O87" s="40"/>
      <c r="P87" s="40"/>
      <c r="Q87" s="40"/>
      <c r="R87" s="40"/>
      <c r="S87" s="40" t="s">
        <v>1998</v>
      </c>
      <c r="T87" s="40" t="s">
        <v>1998</v>
      </c>
      <c r="U87" s="40" t="s">
        <v>1998</v>
      </c>
      <c r="V87" s="40" t="s">
        <v>1998</v>
      </c>
      <c r="W87" s="40" t="s">
        <v>1998</v>
      </c>
      <c r="X87" s="40" t="s">
        <v>1998</v>
      </c>
      <c r="Y87" s="40" t="s">
        <v>1998</v>
      </c>
      <c r="Z87" s="40" t="s">
        <v>1998</v>
      </c>
      <c r="AA87" s="40"/>
      <c r="AB87" s="40"/>
      <c r="AC87" s="40"/>
      <c r="AD87" s="40"/>
      <c r="AE87" s="40"/>
      <c r="AF87" s="40"/>
      <c r="AG87" s="40" t="s">
        <v>1998</v>
      </c>
      <c r="AH87" s="40" t="s">
        <v>1998</v>
      </c>
      <c r="AI87" s="40"/>
      <c r="AJ87" s="40"/>
      <c r="AK87" s="40"/>
      <c r="AL87" s="40"/>
      <c r="AM87" s="40"/>
      <c r="AN87" s="40"/>
      <c r="AO87" s="40"/>
      <c r="AP87" s="40"/>
      <c r="AQ87" s="40"/>
      <c r="AR87" s="40" t="s">
        <v>1998</v>
      </c>
      <c r="AS87" s="40" t="s">
        <v>1998</v>
      </c>
      <c r="AT87" s="40" t="s">
        <v>1998</v>
      </c>
      <c r="AU87" s="40" t="s">
        <v>1998</v>
      </c>
      <c r="AV87" s="40" t="s">
        <v>1998</v>
      </c>
      <c r="AW87" s="40" t="s">
        <v>1998</v>
      </c>
      <c r="AX87" s="40" t="s">
        <v>1998</v>
      </c>
      <c r="AY87" s="40" t="s">
        <v>1998</v>
      </c>
      <c r="AZ87" s="40" t="s">
        <v>1998</v>
      </c>
      <c r="BA87" s="40" t="s">
        <v>1998</v>
      </c>
      <c r="BB87" s="40" t="s">
        <v>1998</v>
      </c>
      <c r="BC87" s="40" t="s">
        <v>1998</v>
      </c>
      <c r="BD87" s="40" t="s">
        <v>1998</v>
      </c>
      <c r="BE87" s="40"/>
      <c r="BF87" s="40"/>
      <c r="BG87" s="40" t="s">
        <v>1998</v>
      </c>
      <c r="BH87" s="40" t="s">
        <v>1998</v>
      </c>
      <c r="BI87" s="40" t="s">
        <v>1998</v>
      </c>
      <c r="BJ87" s="40" t="s">
        <v>1998</v>
      </c>
      <c r="BK87" s="40" t="s">
        <v>1998</v>
      </c>
      <c r="BL87" s="40" t="s">
        <v>1998</v>
      </c>
      <c r="BM87" s="40" t="s">
        <v>1998</v>
      </c>
      <c r="BN87" s="40" t="s">
        <v>1998</v>
      </c>
      <c r="BO87" s="40" t="s">
        <v>1998</v>
      </c>
      <c r="BP87" s="40" t="s">
        <v>1998</v>
      </c>
      <c r="BQ87" s="40" t="s">
        <v>1998</v>
      </c>
      <c r="BR87" s="40" t="s">
        <v>1998</v>
      </c>
      <c r="BS87" s="40" t="s">
        <v>1998</v>
      </c>
      <c r="BT87" s="40" t="s">
        <v>1998</v>
      </c>
      <c r="BU87" s="40" t="s">
        <v>1998</v>
      </c>
      <c r="BV87" s="40" t="s">
        <v>1998</v>
      </c>
      <c r="BW87" s="40" t="s">
        <v>1998</v>
      </c>
    </row>
    <row r="88" spans="1:75" ht="15" customHeight="1" x14ac:dyDescent="0.2">
      <c r="A88" s="40" t="s">
        <v>1998</v>
      </c>
      <c r="B88" s="40" t="s">
        <v>1998</v>
      </c>
      <c r="C88" s="40" t="s">
        <v>1998</v>
      </c>
      <c r="D88" s="40" t="s">
        <v>1998</v>
      </c>
      <c r="E88" s="40" t="s">
        <v>1998</v>
      </c>
      <c r="F88" s="40" t="s">
        <v>1998</v>
      </c>
      <c r="G88" s="40" t="s">
        <v>1998</v>
      </c>
      <c r="H88" s="40" t="s">
        <v>1998</v>
      </c>
      <c r="I88" s="40" t="s">
        <v>1998</v>
      </c>
      <c r="J88" s="40" t="s">
        <v>1998</v>
      </c>
      <c r="K88" s="40" t="s">
        <v>1998</v>
      </c>
      <c r="L88" s="40" t="s">
        <v>1998</v>
      </c>
      <c r="M88" s="40" t="s">
        <v>1998</v>
      </c>
      <c r="N88" s="40" t="s">
        <v>1998</v>
      </c>
      <c r="O88" s="40" t="s">
        <v>1998</v>
      </c>
      <c r="P88" s="40" t="s">
        <v>1998</v>
      </c>
      <c r="Q88" s="40" t="s">
        <v>1998</v>
      </c>
      <c r="R88" s="40" t="s">
        <v>1998</v>
      </c>
      <c r="S88" s="40" t="s">
        <v>1998</v>
      </c>
      <c r="T88" s="40" t="s">
        <v>1998</v>
      </c>
      <c r="U88" s="40" t="s">
        <v>1998</v>
      </c>
      <c r="V88" s="40" t="s">
        <v>1998</v>
      </c>
      <c r="W88" s="40" t="s">
        <v>1998</v>
      </c>
      <c r="X88" s="40" t="s">
        <v>1998</v>
      </c>
      <c r="Y88" s="40" t="s">
        <v>1998</v>
      </c>
      <c r="Z88" s="40" t="s">
        <v>1998</v>
      </c>
      <c r="AA88" s="40" t="s">
        <v>1998</v>
      </c>
      <c r="AB88" s="40" t="s">
        <v>1998</v>
      </c>
      <c r="AC88" s="40" t="s">
        <v>1998</v>
      </c>
      <c r="AD88" s="40" t="s">
        <v>1998</v>
      </c>
      <c r="AE88" s="40" t="s">
        <v>1998</v>
      </c>
      <c r="AF88" s="40" t="s">
        <v>1998</v>
      </c>
      <c r="AG88" s="40" t="s">
        <v>1998</v>
      </c>
      <c r="AH88" s="40" t="s">
        <v>1998</v>
      </c>
      <c r="AI88" s="40" t="s">
        <v>1998</v>
      </c>
      <c r="AJ88" s="40"/>
      <c r="AK88" s="40" t="s">
        <v>1998</v>
      </c>
      <c r="AL88" s="40" t="s">
        <v>1998</v>
      </c>
      <c r="AM88" s="40" t="s">
        <v>1998</v>
      </c>
      <c r="AN88" s="40" t="s">
        <v>1998</v>
      </c>
      <c r="AO88" s="40" t="s">
        <v>1998</v>
      </c>
      <c r="AP88" s="40" t="s">
        <v>1998</v>
      </c>
      <c r="AQ88" s="40" t="s">
        <v>1998</v>
      </c>
      <c r="AR88" s="40" t="s">
        <v>1998</v>
      </c>
      <c r="AS88" s="40" t="s">
        <v>1998</v>
      </c>
      <c r="AT88" s="40" t="s">
        <v>1998</v>
      </c>
      <c r="AU88" s="40" t="s">
        <v>1998</v>
      </c>
      <c r="AV88" s="40" t="s">
        <v>1998</v>
      </c>
      <c r="AW88" s="40" t="s">
        <v>1998</v>
      </c>
      <c r="AX88" s="40" t="s">
        <v>1998</v>
      </c>
      <c r="AY88" s="40" t="s">
        <v>1998</v>
      </c>
      <c r="AZ88" s="40" t="s">
        <v>1998</v>
      </c>
      <c r="BA88" s="40" t="s">
        <v>1998</v>
      </c>
      <c r="BB88" s="40" t="s">
        <v>1998</v>
      </c>
      <c r="BC88" s="40" t="s">
        <v>1998</v>
      </c>
      <c r="BD88" s="40" t="s">
        <v>1998</v>
      </c>
      <c r="BE88" s="40" t="s">
        <v>1998</v>
      </c>
      <c r="BF88" s="40" t="s">
        <v>1998</v>
      </c>
      <c r="BG88" s="40" t="s">
        <v>1998</v>
      </c>
      <c r="BH88" s="40" t="s">
        <v>1998</v>
      </c>
      <c r="BI88" s="40" t="s">
        <v>1998</v>
      </c>
      <c r="BJ88" s="40" t="s">
        <v>1998</v>
      </c>
      <c r="BK88" s="40" t="s">
        <v>1998</v>
      </c>
      <c r="BL88" s="40" t="s">
        <v>1998</v>
      </c>
      <c r="BM88" s="40" t="s">
        <v>1998</v>
      </c>
      <c r="BN88" s="40" t="s">
        <v>1998</v>
      </c>
      <c r="BO88" s="40" t="s">
        <v>1998</v>
      </c>
      <c r="BP88" s="40" t="s">
        <v>1998</v>
      </c>
      <c r="BQ88" s="40" t="s">
        <v>1998</v>
      </c>
      <c r="BR88" s="40" t="s">
        <v>1998</v>
      </c>
      <c r="BS88" s="40" t="s">
        <v>1998</v>
      </c>
      <c r="BT88" s="40" t="s">
        <v>1998</v>
      </c>
      <c r="BU88" s="40" t="s">
        <v>1998</v>
      </c>
      <c r="BV88" s="40" t="s">
        <v>1998</v>
      </c>
      <c r="BW88" s="40" t="s">
        <v>1998</v>
      </c>
    </row>
    <row r="89" spans="1:75" ht="15" customHeight="1" x14ac:dyDescent="0.2">
      <c r="A89" s="40" t="s">
        <v>1998</v>
      </c>
      <c r="B89" s="40" t="s">
        <v>1998</v>
      </c>
      <c r="C89" s="40" t="s">
        <v>1998</v>
      </c>
      <c r="D89" s="40" t="s">
        <v>1998</v>
      </c>
      <c r="E89" s="40" t="s">
        <v>1998</v>
      </c>
      <c r="F89" s="40" t="s">
        <v>1998</v>
      </c>
      <c r="G89" s="40" t="s">
        <v>1998</v>
      </c>
      <c r="H89" s="40" t="s">
        <v>1998</v>
      </c>
      <c r="I89" s="40" t="s">
        <v>1998</v>
      </c>
      <c r="J89" s="40" t="s">
        <v>1998</v>
      </c>
      <c r="K89" s="40" t="s">
        <v>1998</v>
      </c>
      <c r="L89" s="40" t="s">
        <v>1998</v>
      </c>
      <c r="M89" s="40" t="s">
        <v>1998</v>
      </c>
      <c r="N89" s="40" t="s">
        <v>1998</v>
      </c>
      <c r="O89" s="40" t="s">
        <v>1998</v>
      </c>
      <c r="P89" s="40" t="s">
        <v>1998</v>
      </c>
      <c r="Q89" s="40" t="s">
        <v>1998</v>
      </c>
      <c r="R89" s="40" t="s">
        <v>1998</v>
      </c>
      <c r="S89" s="40" t="s">
        <v>1998</v>
      </c>
      <c r="T89" s="40" t="s">
        <v>1998</v>
      </c>
      <c r="U89" s="40" t="s">
        <v>1998</v>
      </c>
      <c r="V89" s="40" t="s">
        <v>1998</v>
      </c>
      <c r="W89" s="40" t="s">
        <v>1998</v>
      </c>
      <c r="X89" s="40" t="s">
        <v>1998</v>
      </c>
      <c r="Y89" s="40" t="s">
        <v>1998</v>
      </c>
      <c r="Z89" s="40" t="s">
        <v>1998</v>
      </c>
      <c r="AA89" s="40" t="s">
        <v>1998</v>
      </c>
      <c r="AB89" s="40" t="s">
        <v>1998</v>
      </c>
      <c r="AC89" s="40" t="s">
        <v>1998</v>
      </c>
      <c r="AD89" s="40" t="s">
        <v>1998</v>
      </c>
      <c r="AE89" s="40" t="s">
        <v>1998</v>
      </c>
      <c r="AF89" s="40" t="s">
        <v>1998</v>
      </c>
      <c r="AG89" s="40" t="s">
        <v>1998</v>
      </c>
      <c r="AH89" s="40" t="s">
        <v>1998</v>
      </c>
      <c r="AI89" s="40" t="s">
        <v>1998</v>
      </c>
      <c r="AJ89" s="40"/>
      <c r="AK89" s="40" t="s">
        <v>1998</v>
      </c>
      <c r="AL89" s="40" t="s">
        <v>1998</v>
      </c>
      <c r="AM89" s="40" t="s">
        <v>1998</v>
      </c>
      <c r="AN89" s="40" t="s">
        <v>1998</v>
      </c>
      <c r="AO89" s="40" t="s">
        <v>1998</v>
      </c>
      <c r="AP89" s="40" t="s">
        <v>1998</v>
      </c>
      <c r="AQ89" s="40" t="s">
        <v>1998</v>
      </c>
      <c r="AR89" s="40" t="s">
        <v>1998</v>
      </c>
      <c r="AS89" s="40" t="s">
        <v>1998</v>
      </c>
      <c r="AT89" s="40" t="s">
        <v>1998</v>
      </c>
      <c r="AU89" s="40" t="s">
        <v>1998</v>
      </c>
      <c r="AV89" s="40" t="s">
        <v>1998</v>
      </c>
      <c r="AW89" s="40" t="s">
        <v>1998</v>
      </c>
      <c r="AX89" s="40" t="s">
        <v>1998</v>
      </c>
      <c r="AY89" s="40" t="s">
        <v>1998</v>
      </c>
      <c r="AZ89" s="40" t="s">
        <v>1998</v>
      </c>
      <c r="BA89" s="40" t="s">
        <v>1998</v>
      </c>
      <c r="BB89" s="40" t="s">
        <v>1998</v>
      </c>
      <c r="BC89" s="40" t="s">
        <v>1998</v>
      </c>
      <c r="BD89" s="40" t="s">
        <v>1998</v>
      </c>
      <c r="BE89" s="40" t="s">
        <v>1998</v>
      </c>
      <c r="BF89" s="40" t="s">
        <v>1998</v>
      </c>
      <c r="BG89" s="40" t="s">
        <v>1998</v>
      </c>
      <c r="BH89" s="40" t="s">
        <v>1998</v>
      </c>
      <c r="BI89" s="40" t="s">
        <v>1998</v>
      </c>
      <c r="BJ89" s="40" t="s">
        <v>1998</v>
      </c>
      <c r="BK89" s="40" t="s">
        <v>1998</v>
      </c>
      <c r="BL89" s="40" t="s">
        <v>1998</v>
      </c>
      <c r="BM89" s="40" t="s">
        <v>1998</v>
      </c>
      <c r="BN89" s="40" t="s">
        <v>1998</v>
      </c>
      <c r="BO89" s="40" t="s">
        <v>1998</v>
      </c>
      <c r="BP89" s="40" t="s">
        <v>1998</v>
      </c>
      <c r="BQ89" s="40" t="s">
        <v>1998</v>
      </c>
      <c r="BR89" s="40" t="s">
        <v>1998</v>
      </c>
      <c r="BS89" s="40" t="s">
        <v>1998</v>
      </c>
      <c r="BT89" s="40" t="s">
        <v>1998</v>
      </c>
      <c r="BU89" s="40" t="s">
        <v>1998</v>
      </c>
      <c r="BV89" s="40" t="s">
        <v>1998</v>
      </c>
      <c r="BW89" s="40" t="s">
        <v>1998</v>
      </c>
    </row>
    <row r="90" spans="1:75" ht="15" customHeight="1" x14ac:dyDescent="0.2">
      <c r="A90" s="40" t="s">
        <v>1998</v>
      </c>
      <c r="B90" s="40" t="s">
        <v>1998</v>
      </c>
      <c r="C90" s="40" t="s">
        <v>1998</v>
      </c>
      <c r="D90" s="40" t="s">
        <v>1998</v>
      </c>
      <c r="E90" s="40" t="s">
        <v>1998</v>
      </c>
      <c r="F90" s="40" t="s">
        <v>1998</v>
      </c>
      <c r="G90" s="40" t="s">
        <v>1998</v>
      </c>
      <c r="H90" s="40" t="s">
        <v>1998</v>
      </c>
      <c r="I90" s="40" t="s">
        <v>1998</v>
      </c>
      <c r="J90" s="40" t="s">
        <v>1998</v>
      </c>
      <c r="K90" s="40" t="s">
        <v>1998</v>
      </c>
      <c r="L90" s="40" t="s">
        <v>1998</v>
      </c>
      <c r="M90" s="40" t="s">
        <v>1998</v>
      </c>
      <c r="N90" s="40" t="s">
        <v>1998</v>
      </c>
      <c r="O90" s="40" t="s">
        <v>1998</v>
      </c>
      <c r="P90" s="40" t="s">
        <v>1998</v>
      </c>
      <c r="Q90" s="40" t="s">
        <v>1998</v>
      </c>
      <c r="R90" s="40" t="s">
        <v>1998</v>
      </c>
      <c r="S90" s="40" t="s">
        <v>1998</v>
      </c>
      <c r="T90" s="40" t="s">
        <v>1998</v>
      </c>
      <c r="U90" s="40" t="s">
        <v>1998</v>
      </c>
      <c r="V90" s="40" t="s">
        <v>1998</v>
      </c>
      <c r="W90" s="40" t="s">
        <v>1998</v>
      </c>
      <c r="X90" s="40" t="s">
        <v>1998</v>
      </c>
      <c r="Y90" s="40" t="s">
        <v>1998</v>
      </c>
      <c r="Z90" s="40" t="s">
        <v>1998</v>
      </c>
      <c r="AA90" s="40" t="s">
        <v>1998</v>
      </c>
      <c r="AB90" s="40" t="s">
        <v>1998</v>
      </c>
      <c r="AC90" s="40" t="s">
        <v>1998</v>
      </c>
      <c r="AD90" s="40" t="s">
        <v>1998</v>
      </c>
      <c r="AE90" s="40" t="s">
        <v>1998</v>
      </c>
      <c r="AF90" s="40" t="s">
        <v>1998</v>
      </c>
      <c r="AG90" s="40" t="s">
        <v>1998</v>
      </c>
      <c r="AH90" s="40" t="s">
        <v>1998</v>
      </c>
      <c r="AI90" s="40" t="s">
        <v>1998</v>
      </c>
      <c r="AJ90" s="40"/>
      <c r="AK90" s="40" t="s">
        <v>1998</v>
      </c>
      <c r="AL90" s="40" t="s">
        <v>1998</v>
      </c>
      <c r="AM90" s="40" t="s">
        <v>1998</v>
      </c>
      <c r="AN90" s="40" t="s">
        <v>1998</v>
      </c>
      <c r="AO90" s="40" t="s">
        <v>1998</v>
      </c>
      <c r="AP90" s="40" t="s">
        <v>1998</v>
      </c>
      <c r="AQ90" s="40" t="s">
        <v>1998</v>
      </c>
      <c r="AR90" s="40" t="s">
        <v>1998</v>
      </c>
      <c r="AS90" s="40" t="s">
        <v>1998</v>
      </c>
      <c r="AT90" s="40" t="s">
        <v>1998</v>
      </c>
      <c r="AU90" s="40" t="s">
        <v>1998</v>
      </c>
      <c r="AV90" s="40" t="s">
        <v>1998</v>
      </c>
      <c r="AW90" s="40" t="s">
        <v>1998</v>
      </c>
      <c r="AX90" s="40" t="s">
        <v>1998</v>
      </c>
      <c r="AY90" s="40" t="s">
        <v>1998</v>
      </c>
      <c r="AZ90" s="40" t="s">
        <v>1998</v>
      </c>
      <c r="BA90" s="40" t="s">
        <v>1998</v>
      </c>
      <c r="BB90" s="40" t="s">
        <v>1998</v>
      </c>
      <c r="BC90" s="40" t="s">
        <v>1998</v>
      </c>
      <c r="BD90" s="40" t="s">
        <v>1998</v>
      </c>
      <c r="BE90" s="40" t="s">
        <v>1998</v>
      </c>
      <c r="BF90" s="40" t="s">
        <v>1998</v>
      </c>
      <c r="BG90" s="40" t="s">
        <v>1998</v>
      </c>
      <c r="BH90" s="40" t="s">
        <v>1998</v>
      </c>
      <c r="BI90" s="40" t="s">
        <v>1998</v>
      </c>
      <c r="BJ90" s="40" t="s">
        <v>1998</v>
      </c>
      <c r="BK90" s="40" t="s">
        <v>1998</v>
      </c>
      <c r="BL90" s="40" t="s">
        <v>1998</v>
      </c>
      <c r="BM90" s="40" t="s">
        <v>1998</v>
      </c>
      <c r="BN90" s="40" t="s">
        <v>1998</v>
      </c>
      <c r="BO90" s="40" t="s">
        <v>1998</v>
      </c>
      <c r="BP90" s="40" t="s">
        <v>1998</v>
      </c>
      <c r="BQ90" s="40" t="s">
        <v>1998</v>
      </c>
      <c r="BR90" s="40" t="s">
        <v>1998</v>
      </c>
      <c r="BS90" s="40" t="s">
        <v>1998</v>
      </c>
      <c r="BT90" s="40" t="s">
        <v>1998</v>
      </c>
      <c r="BU90" s="40" t="s">
        <v>1998</v>
      </c>
      <c r="BV90" s="40" t="s">
        <v>1998</v>
      </c>
      <c r="BW90" s="40" t="s">
        <v>1998</v>
      </c>
    </row>
    <row r="91" spans="1:75" ht="15" customHeight="1" x14ac:dyDescent="0.2">
      <c r="A91" s="40" t="s">
        <v>1998</v>
      </c>
      <c r="B91" s="40" t="s">
        <v>1998</v>
      </c>
      <c r="C91" s="40" t="s">
        <v>1998</v>
      </c>
      <c r="D91" s="40" t="s">
        <v>1998</v>
      </c>
      <c r="E91" s="40" t="s">
        <v>1998</v>
      </c>
      <c r="F91" s="40" t="s">
        <v>1998</v>
      </c>
      <c r="G91" s="40" t="s">
        <v>1998</v>
      </c>
      <c r="H91" s="40" t="s">
        <v>1998</v>
      </c>
      <c r="I91" s="40" t="s">
        <v>1998</v>
      </c>
      <c r="J91" s="40" t="s">
        <v>1998</v>
      </c>
      <c r="K91" s="40" t="s">
        <v>1998</v>
      </c>
      <c r="L91" s="40" t="s">
        <v>1998</v>
      </c>
      <c r="M91" s="40" t="s">
        <v>1998</v>
      </c>
      <c r="N91" s="40" t="s">
        <v>1998</v>
      </c>
      <c r="O91" s="40" t="s">
        <v>1998</v>
      </c>
      <c r="P91" s="40" t="s">
        <v>1998</v>
      </c>
      <c r="Q91" s="40" t="s">
        <v>1998</v>
      </c>
      <c r="R91" s="40" t="s">
        <v>1998</v>
      </c>
      <c r="S91" s="40" t="s">
        <v>1998</v>
      </c>
      <c r="T91" s="40" t="s">
        <v>1998</v>
      </c>
      <c r="U91" s="40" t="s">
        <v>1998</v>
      </c>
      <c r="V91" s="40" t="s">
        <v>1998</v>
      </c>
      <c r="W91" s="40" t="s">
        <v>1998</v>
      </c>
      <c r="X91" s="40" t="s">
        <v>1998</v>
      </c>
      <c r="Y91" s="40" t="s">
        <v>1998</v>
      </c>
      <c r="Z91" s="40" t="s">
        <v>1998</v>
      </c>
      <c r="AA91" s="40" t="s">
        <v>1998</v>
      </c>
      <c r="AB91" s="40" t="s">
        <v>1998</v>
      </c>
      <c r="AC91" s="40" t="s">
        <v>1998</v>
      </c>
      <c r="AD91" s="40" t="s">
        <v>1998</v>
      </c>
      <c r="AE91" s="40" t="s">
        <v>1998</v>
      </c>
      <c r="AF91" s="40" t="s">
        <v>1998</v>
      </c>
      <c r="AG91" s="40" t="s">
        <v>1998</v>
      </c>
      <c r="AH91" s="40" t="s">
        <v>1998</v>
      </c>
      <c r="AI91" s="40" t="s">
        <v>1998</v>
      </c>
      <c r="AJ91" s="40" t="s">
        <v>1998</v>
      </c>
      <c r="AK91" s="40" t="s">
        <v>1998</v>
      </c>
      <c r="AL91" s="40" t="s">
        <v>1998</v>
      </c>
      <c r="AM91" s="40" t="s">
        <v>1998</v>
      </c>
      <c r="AN91" s="40" t="s">
        <v>1998</v>
      </c>
      <c r="AO91" s="40" t="s">
        <v>1998</v>
      </c>
      <c r="AP91" s="40" t="s">
        <v>1998</v>
      </c>
      <c r="AQ91" s="40" t="s">
        <v>1998</v>
      </c>
      <c r="AR91" s="40" t="s">
        <v>1998</v>
      </c>
      <c r="AS91" s="40" t="s">
        <v>1998</v>
      </c>
      <c r="AT91" s="40" t="s">
        <v>1998</v>
      </c>
      <c r="AU91" s="40" t="s">
        <v>1998</v>
      </c>
      <c r="AV91" s="40" t="s">
        <v>1998</v>
      </c>
      <c r="AW91" s="40" t="s">
        <v>1998</v>
      </c>
      <c r="AX91" s="40" t="s">
        <v>1998</v>
      </c>
      <c r="AY91" s="40" t="s">
        <v>1998</v>
      </c>
      <c r="AZ91" s="40" t="s">
        <v>1998</v>
      </c>
      <c r="BA91" s="40" t="s">
        <v>1998</v>
      </c>
      <c r="BB91" s="40" t="s">
        <v>1998</v>
      </c>
      <c r="BC91" s="40" t="s">
        <v>1998</v>
      </c>
      <c r="BD91" s="40" t="s">
        <v>1998</v>
      </c>
      <c r="BE91" s="40" t="s">
        <v>1998</v>
      </c>
      <c r="BF91" s="40" t="s">
        <v>1998</v>
      </c>
      <c r="BG91" s="40" t="s">
        <v>1998</v>
      </c>
      <c r="BH91" s="40" t="s">
        <v>1998</v>
      </c>
      <c r="BI91" s="40" t="s">
        <v>1998</v>
      </c>
      <c r="BJ91" s="40" t="s">
        <v>1998</v>
      </c>
      <c r="BK91" s="40" t="s">
        <v>1998</v>
      </c>
      <c r="BL91" s="40" t="s">
        <v>1998</v>
      </c>
      <c r="BM91" s="40" t="s">
        <v>1998</v>
      </c>
      <c r="BN91" s="40" t="s">
        <v>1998</v>
      </c>
      <c r="BO91" s="40" t="s">
        <v>1998</v>
      </c>
      <c r="BP91" s="40" t="s">
        <v>1998</v>
      </c>
      <c r="BQ91" s="40" t="s">
        <v>1998</v>
      </c>
      <c r="BR91" s="40" t="s">
        <v>1998</v>
      </c>
      <c r="BS91" s="40" t="s">
        <v>1998</v>
      </c>
      <c r="BT91" s="40" t="s">
        <v>1998</v>
      </c>
      <c r="BU91" s="40" t="s">
        <v>1998</v>
      </c>
      <c r="BV91" s="40" t="s">
        <v>1998</v>
      </c>
      <c r="BW91" s="40" t="s">
        <v>1998</v>
      </c>
    </row>
    <row r="92" spans="1:75" ht="15" customHeight="1" x14ac:dyDescent="0.2">
      <c r="A92" s="40" t="s">
        <v>1998</v>
      </c>
      <c r="B92" s="40" t="s">
        <v>1998</v>
      </c>
      <c r="C92" s="40" t="s">
        <v>1998</v>
      </c>
      <c r="D92" s="40" t="s">
        <v>1998</v>
      </c>
      <c r="E92" s="40" t="s">
        <v>1998</v>
      </c>
      <c r="F92" s="40" t="s">
        <v>1998</v>
      </c>
      <c r="G92" s="40" t="s">
        <v>1998</v>
      </c>
      <c r="H92" s="40" t="s">
        <v>1998</v>
      </c>
      <c r="I92" s="40" t="s">
        <v>1998</v>
      </c>
      <c r="J92" s="40" t="s">
        <v>1998</v>
      </c>
      <c r="K92" s="40" t="s">
        <v>1998</v>
      </c>
      <c r="L92" s="40" t="s">
        <v>1998</v>
      </c>
      <c r="M92" s="40" t="s">
        <v>1998</v>
      </c>
      <c r="N92" s="40" t="s">
        <v>1998</v>
      </c>
      <c r="O92" s="40" t="s">
        <v>1998</v>
      </c>
      <c r="P92" s="40" t="s">
        <v>1998</v>
      </c>
      <c r="Q92" s="40" t="s">
        <v>1998</v>
      </c>
      <c r="R92" s="40" t="s">
        <v>1998</v>
      </c>
      <c r="S92" s="40" t="s">
        <v>1998</v>
      </c>
      <c r="T92" s="40" t="s">
        <v>1998</v>
      </c>
      <c r="U92" s="40" t="s">
        <v>1998</v>
      </c>
      <c r="V92" s="40" t="s">
        <v>1998</v>
      </c>
      <c r="W92" s="40" t="s">
        <v>1998</v>
      </c>
      <c r="X92" s="40" t="s">
        <v>1998</v>
      </c>
      <c r="Y92" s="40" t="s">
        <v>1998</v>
      </c>
      <c r="Z92" s="40" t="s">
        <v>1998</v>
      </c>
      <c r="AA92" s="40" t="s">
        <v>1998</v>
      </c>
      <c r="AB92" s="40" t="s">
        <v>1998</v>
      </c>
      <c r="AC92" s="40" t="s">
        <v>1998</v>
      </c>
      <c r="AD92" s="40" t="s">
        <v>1998</v>
      </c>
      <c r="AE92" s="40" t="s">
        <v>1998</v>
      </c>
      <c r="AF92" s="40" t="s">
        <v>1998</v>
      </c>
      <c r="AG92" s="40" t="s">
        <v>1998</v>
      </c>
      <c r="AH92" s="40" t="s">
        <v>1998</v>
      </c>
      <c r="AI92" s="40" t="s">
        <v>1998</v>
      </c>
      <c r="AJ92" s="40" t="s">
        <v>1998</v>
      </c>
      <c r="AK92" s="40" t="s">
        <v>1998</v>
      </c>
      <c r="AL92" s="40" t="s">
        <v>1998</v>
      </c>
      <c r="AM92" s="40" t="s">
        <v>1998</v>
      </c>
      <c r="AN92" s="40" t="s">
        <v>1998</v>
      </c>
      <c r="AO92" s="40" t="s">
        <v>1998</v>
      </c>
      <c r="AP92" s="40" t="s">
        <v>1998</v>
      </c>
      <c r="AQ92" s="40" t="s">
        <v>1998</v>
      </c>
      <c r="AR92" s="40" t="s">
        <v>1998</v>
      </c>
      <c r="AS92" s="40" t="s">
        <v>1998</v>
      </c>
      <c r="AT92" s="40" t="s">
        <v>1998</v>
      </c>
      <c r="AU92" s="40" t="s">
        <v>1998</v>
      </c>
      <c r="AV92" s="40" t="s">
        <v>1998</v>
      </c>
      <c r="AW92" s="40" t="s">
        <v>1998</v>
      </c>
      <c r="AX92" s="40" t="s">
        <v>1998</v>
      </c>
      <c r="AY92" s="40" t="s">
        <v>1998</v>
      </c>
      <c r="AZ92" s="40" t="s">
        <v>1998</v>
      </c>
      <c r="BA92" s="40" t="s">
        <v>1998</v>
      </c>
      <c r="BB92" s="40" t="s">
        <v>1998</v>
      </c>
      <c r="BC92" s="40" t="s">
        <v>1998</v>
      </c>
      <c r="BD92" s="40" t="s">
        <v>1998</v>
      </c>
      <c r="BE92" s="40" t="s">
        <v>1998</v>
      </c>
      <c r="BF92" s="40" t="s">
        <v>1998</v>
      </c>
      <c r="BG92" s="40" t="s">
        <v>1998</v>
      </c>
      <c r="BH92" s="40" t="s">
        <v>1998</v>
      </c>
      <c r="BI92" s="40" t="s">
        <v>1998</v>
      </c>
      <c r="BJ92" s="40" t="s">
        <v>1998</v>
      </c>
      <c r="BK92" s="40" t="s">
        <v>1998</v>
      </c>
      <c r="BL92" s="40" t="s">
        <v>1998</v>
      </c>
      <c r="BM92" s="40" t="s">
        <v>1998</v>
      </c>
      <c r="BN92" s="40" t="s">
        <v>1998</v>
      </c>
      <c r="BO92" s="40" t="s">
        <v>1998</v>
      </c>
      <c r="BP92" s="40" t="s">
        <v>1998</v>
      </c>
      <c r="BQ92" s="40" t="s">
        <v>1998</v>
      </c>
      <c r="BR92" s="40" t="s">
        <v>1998</v>
      </c>
      <c r="BS92" s="40" t="s">
        <v>1998</v>
      </c>
      <c r="BT92" s="40" t="s">
        <v>1998</v>
      </c>
      <c r="BU92" s="40" t="s">
        <v>1998</v>
      </c>
      <c r="BV92" s="40" t="s">
        <v>1998</v>
      </c>
      <c r="BW92" s="40" t="s">
        <v>1998</v>
      </c>
    </row>
    <row r="93" spans="1:75" ht="15" customHeight="1" x14ac:dyDescent="0.2">
      <c r="A93" s="40" t="s">
        <v>1998</v>
      </c>
      <c r="B93" s="40" t="s">
        <v>1998</v>
      </c>
      <c r="C93" s="40" t="s">
        <v>1998</v>
      </c>
      <c r="D93" s="40" t="s">
        <v>1998</v>
      </c>
      <c r="E93" s="40" t="s">
        <v>1998</v>
      </c>
      <c r="F93" s="40" t="s">
        <v>1998</v>
      </c>
      <c r="G93" s="40" t="s">
        <v>1998</v>
      </c>
      <c r="H93" s="40" t="s">
        <v>1998</v>
      </c>
      <c r="I93" s="40" t="s">
        <v>1998</v>
      </c>
      <c r="J93" s="40" t="s">
        <v>1998</v>
      </c>
      <c r="K93" s="40" t="s">
        <v>1998</v>
      </c>
      <c r="L93" s="40" t="s">
        <v>1998</v>
      </c>
      <c r="M93" s="40" t="s">
        <v>1998</v>
      </c>
      <c r="N93" s="40" t="s">
        <v>1998</v>
      </c>
      <c r="O93" s="40" t="s">
        <v>1998</v>
      </c>
      <c r="P93" s="40" t="s">
        <v>1998</v>
      </c>
      <c r="Q93" s="40" t="s">
        <v>1998</v>
      </c>
      <c r="R93" s="40" t="s">
        <v>1998</v>
      </c>
      <c r="S93" s="40" t="s">
        <v>1998</v>
      </c>
      <c r="T93" s="40" t="s">
        <v>1998</v>
      </c>
      <c r="U93" s="40" t="s">
        <v>1998</v>
      </c>
      <c r="V93" s="40" t="s">
        <v>1998</v>
      </c>
      <c r="W93" s="40" t="s">
        <v>1998</v>
      </c>
      <c r="X93" s="40" t="s">
        <v>1998</v>
      </c>
      <c r="Y93" s="40" t="s">
        <v>1998</v>
      </c>
      <c r="Z93" s="40" t="s">
        <v>1998</v>
      </c>
      <c r="AA93" s="40" t="s">
        <v>1998</v>
      </c>
      <c r="AB93" s="40" t="s">
        <v>1998</v>
      </c>
      <c r="AC93" s="40" t="s">
        <v>1998</v>
      </c>
      <c r="AD93" s="40" t="s">
        <v>1998</v>
      </c>
      <c r="AE93" s="40" t="s">
        <v>1998</v>
      </c>
      <c r="AF93" s="40" t="s">
        <v>1998</v>
      </c>
      <c r="AG93" s="40" t="s">
        <v>1998</v>
      </c>
      <c r="AH93" s="40" t="s">
        <v>1998</v>
      </c>
      <c r="AI93" s="40" t="s">
        <v>1998</v>
      </c>
      <c r="AJ93" s="40" t="s">
        <v>1998</v>
      </c>
      <c r="AK93" s="40" t="s">
        <v>1998</v>
      </c>
      <c r="AL93" s="40" t="s">
        <v>1998</v>
      </c>
      <c r="AM93" s="40" t="s">
        <v>1998</v>
      </c>
      <c r="AN93" s="40" t="s">
        <v>1998</v>
      </c>
      <c r="AO93" s="40" t="s">
        <v>1998</v>
      </c>
      <c r="AP93" s="40" t="s">
        <v>1998</v>
      </c>
      <c r="AQ93" s="40" t="s">
        <v>1998</v>
      </c>
      <c r="AR93" s="40" t="s">
        <v>1998</v>
      </c>
      <c r="AS93" s="40" t="s">
        <v>1998</v>
      </c>
      <c r="AT93" s="40" t="s">
        <v>1998</v>
      </c>
      <c r="AU93" s="40" t="s">
        <v>1998</v>
      </c>
      <c r="AV93" s="40" t="s">
        <v>1998</v>
      </c>
      <c r="AW93" s="40" t="s">
        <v>1998</v>
      </c>
      <c r="AX93" s="40" t="s">
        <v>1998</v>
      </c>
      <c r="AY93" s="40" t="s">
        <v>1998</v>
      </c>
      <c r="AZ93" s="40" t="s">
        <v>1998</v>
      </c>
      <c r="BA93" s="40" t="s">
        <v>1998</v>
      </c>
      <c r="BB93" s="40" t="s">
        <v>1998</v>
      </c>
      <c r="BC93" s="40" t="s">
        <v>1998</v>
      </c>
      <c r="BD93" s="40" t="s">
        <v>1998</v>
      </c>
      <c r="BE93" s="40" t="s">
        <v>1998</v>
      </c>
      <c r="BF93" s="40" t="s">
        <v>1998</v>
      </c>
      <c r="BG93" s="40" t="s">
        <v>1998</v>
      </c>
      <c r="BH93" s="40" t="s">
        <v>1998</v>
      </c>
      <c r="BI93" s="40" t="s">
        <v>1998</v>
      </c>
      <c r="BJ93" s="40" t="s">
        <v>1998</v>
      </c>
      <c r="BK93" s="40" t="s">
        <v>1998</v>
      </c>
      <c r="BL93" s="40" t="s">
        <v>1998</v>
      </c>
      <c r="BM93" s="40" t="s">
        <v>1998</v>
      </c>
      <c r="BN93" s="40" t="s">
        <v>1998</v>
      </c>
      <c r="BO93" s="40" t="s">
        <v>1998</v>
      </c>
      <c r="BP93" s="40" t="s">
        <v>1998</v>
      </c>
      <c r="BQ93" s="40" t="s">
        <v>1998</v>
      </c>
      <c r="BR93" s="40" t="s">
        <v>1998</v>
      </c>
      <c r="BS93" s="40" t="s">
        <v>1998</v>
      </c>
      <c r="BT93" s="40" t="s">
        <v>1998</v>
      </c>
      <c r="BU93" s="40" t="s">
        <v>1998</v>
      </c>
      <c r="BV93" s="40" t="s">
        <v>1998</v>
      </c>
      <c r="BW93" s="40" t="s">
        <v>1998</v>
      </c>
    </row>
  </sheetData>
  <conditionalFormatting sqref="AC32:AF33 AC18:AD31 AK8:BW11 AT12:AT35 A34:F93 AG32:AH69 I31:I69 A94:BW1048576 J29:P35 G31:H89 J36:AF69 AT1:BW7 AU12:BF69 AI36:AT69 G90:BW93 I70:BF89 BG12:BW89 BX1:XFD1048576 R1:R35">
    <cfRule type="cellIs" dxfId="1669" priority="1518" operator="equal">
      <formula>"F"</formula>
    </cfRule>
  </conditionalFormatting>
  <conditionalFormatting sqref="AC32:AF33 AC18:AD31 AK8:BW11 AT12:AT35 A34:F93 AG32:AH69 I31:I69 A94:BW1048576 J29:P35 G31:H89 J36:AF69 AT1:BW7 AU12:BF69 AI36:AT69 G90:BW93 I70:BF89 BG12:BW89 BX1:XFD1048576 R1:R35">
    <cfRule type="cellIs" dxfId="1668" priority="1517" operator="equal">
      <formula>"T"</formula>
    </cfRule>
  </conditionalFormatting>
  <conditionalFormatting sqref="AC32:AF33 AC18:AD31 AK8:BW11 AT12:AT35 A34:F93 AG32:AH69 I31:I69 A94:BW1048576 J29:P35 G31:H89 J36:AF69 AT1:BW7 AU12:BF69 AI36:AT69 G90:BW93 I70:BF89 BG12:BW89 BX1:XFD1048576 R1:R35">
    <cfRule type="cellIs" dxfId="1667" priority="1516" operator="equal">
      <formula>"B"</formula>
    </cfRule>
  </conditionalFormatting>
  <conditionalFormatting sqref="AC32:AF33 AC18:AD31 AK8:BW11 AT12:AT35 A34:F93 AG32:AH69 I31:I69 A94:BW1048576 J29:P35 G31:H89 J36:AF69 AT1:BW7 AU12:BF69 AI36:AT69 G90:BW93 I70:BF89 BG12:BW89 BX1:XFD1048576 R1:R35">
    <cfRule type="cellIs" dxfId="1666" priority="1515" operator="equal">
      <formula>"L"</formula>
    </cfRule>
  </conditionalFormatting>
  <conditionalFormatting sqref="AC32:AF33 AC18:AD31 AK8:BW11 AT12:AT35 A34:F93 AG32:AH69 I31:I69 A94:BW1048576 J29:P35 G31:H89 J36:AF69 AT1:BW7 AU12:BF69 AI36:AT69 G90:BW93 I70:BF89 BG12:BW89 BX1:XFD1048576 R1:R35">
    <cfRule type="cellIs" dxfId="1665" priority="1514" operator="equal">
      <formula>"R"</formula>
    </cfRule>
  </conditionalFormatting>
  <conditionalFormatting sqref="AC32:AF33 AC18:AD31 AK8:BW11 AT12:AT35 A34:F93 AG32:AH69 I31:I69 A94:BW1048576 J29:P35 G31:H89 J36:AF69 AT1:BW7 AU12:BF69 AI36:AT69 G90:BW93 I70:BF89 BG12:BW89 BX1:XFD1048576 R1:R35">
    <cfRule type="cellIs" dxfId="1664" priority="1513" operator="equal">
      <formula>"C1"</formula>
    </cfRule>
  </conditionalFormatting>
  <conditionalFormatting sqref="AC32:AF33 AC18:AD31 AK8:BW11 AT12:AT35 A34:F93 AG32:AH69 I31:I69 A94:BW1048576 J29:P35 G31:H89 J36:AF69 AT1:BW7 AU12:BF69 AI36:AT69 G90:BW93 I70:BF89 BG12:BW89 BX1:XFD1048576 R1:R35">
    <cfRule type="cellIs" dxfId="1663" priority="1512" operator="equal">
      <formula>"C2"</formula>
    </cfRule>
  </conditionalFormatting>
  <conditionalFormatting sqref="AC32:AF33 AC18:AD31 AK8:BW11 AT12:AT35 A34:F93 AG32:AH69 I31:I69 A94:BW1048576 J29:P35 G31:H89 J36:AF69 AT1:BW7 AU12:BF69 AI36:AT69 G90:BW93 I70:BF89 BG12:BW89 BX1:XFD1048576 R1:R35">
    <cfRule type="cellIs" dxfId="1662" priority="1511" operator="equal">
      <formula>"C3"</formula>
    </cfRule>
  </conditionalFormatting>
  <conditionalFormatting sqref="AC32:AF33 AC18:AD31 AK8:BW11 AT12:AT35 A34:F93 AG32:AH69 I31:I69 A94:BW1048576 J29:P35 G31:H89 J36:AF69 AT1:BW7 AU12:BF69 AI36:AT69 G90:BW93 I70:BF89 BG12:BW89 BX1:XFD1048576 R1:R35">
    <cfRule type="cellIs" dxfId="1661" priority="1510" operator="equal">
      <formula>"C4"</formula>
    </cfRule>
  </conditionalFormatting>
  <conditionalFormatting sqref="AC32:AF33 AC18:AD31 AK8:BW11 AT12:AT35 A34:F93 AG32:AH69 I31:I69 A94:BW1048576 J29:P35 G31:H89 J36:AF69 AT1:BW7 AU12:BF69 AI36:AT69 G90:BW93 I70:BF89 BG12:BW89 BX1:XFD1048576 R1:R35">
    <cfRule type="cellIs" dxfId="1660" priority="1509" operator="equal">
      <formula>"V"</formula>
    </cfRule>
  </conditionalFormatting>
  <conditionalFormatting sqref="AC32:AF33 AC18:AD31 AK8:BW11 AT12:AT35 A34:F93 AG32:AH69 I31:I69 A94:BW1048576 J29:P35 G31:H89 J36:AF69 AT1:BW7 AU12:BF69 AI36:AT69 G90:BW93 I70:BF89 BG12:BW89 BX1:XFD1048576 R1:R35">
    <cfRule type="cellIs" dxfId="1659" priority="1508" operator="equal">
      <formula>"LR"</formula>
    </cfRule>
  </conditionalFormatting>
  <conditionalFormatting sqref="AC32:AF33 AC18:AD31 AK8:BW11 AT12:AT35 A34:F93 AG32:AH69 I31:I69 A94:BW1048576 J29:P35 G31:H89 J36:AF69 AT1:BW7 AU12:BF69 AI36:AT69 G90:BW93 I70:BF89 BG12:BW89 BX1:XFD1048576 R1:R35">
    <cfRule type="cellIs" dxfId="1658" priority="1507" operator="equal">
      <formula>"H"</formula>
    </cfRule>
  </conditionalFormatting>
  <conditionalFormatting sqref="AC32:AF33 AC18:AD31 AK8:BW11 AT12:AT35 A34:F93 AG32:AH69 I31:I69 A94:BW1048576 J29:P35 G31:H89 J36:AF69 AT1:BW7 AU12:BF69 AI36:AT69 G90:BW93 I70:BF89 BG12:BW89 BX1:XFD1048576 R1:R35">
    <cfRule type="cellIs" dxfId="1657" priority="1506" operator="equal">
      <formula>"TB"</formula>
    </cfRule>
  </conditionalFormatting>
  <conditionalFormatting sqref="AC32:AF33 AC18:AD31 AK8:BW11 AT12:AT35 A34:F93 AG32:AH69 I31:I69 A94:BW1048576 J29:P35 G31:H89 J36:AF69 AT1:BW7 AU12:BF69 AI36:AT69 G90:BW93 I70:BF89 BG12:BW89 BX1:XFD1048576 R1:R35">
    <cfRule type="cellIs" dxfId="1656" priority="1505" operator="equal">
      <formula>"N"</formula>
    </cfRule>
  </conditionalFormatting>
  <conditionalFormatting sqref="AC32:AF33 AC18:AD31 AK8:BW11 AT12:AT35 A34:F93 AG32:AH69 I31:I69 A94:BW1048576 J29:P35 G31:H89 J36:AF69 AT1:BW7 AU12:BF69 AI36:AT69 G90:BW93 I70:BF89 BG12:BW89 BX1:XFD1048576 R1:R35">
    <cfRule type="cellIs" dxfId="1655" priority="1504" operator="equal">
      <formula>"U"</formula>
    </cfRule>
  </conditionalFormatting>
  <conditionalFormatting sqref="AC32:AF33 AC18:AD31 AK8:BW11 AT12:AT35 A34:F93 AG32:AH69 I31:I69 A94:BW1048576 J29:P35 G31:H89 J36:AF69 AT1:BW7 AU12:BF69 AI36:AT69 G90:BW93 I70:BF89 BG12:BW89 BX1:XFD1048576 R1:R35">
    <cfRule type="cellIs" dxfId="1654" priority="1503" operator="equal">
      <formula>"C"</formula>
    </cfRule>
  </conditionalFormatting>
  <conditionalFormatting sqref="AC32:AF33 AC18:AD31 AK8:BW11 AT12:AT35 A34:F93 AG32:AH69 I31:I69 A94:BW1048576 J29:P35 G31:H89 J36:AF69 AT1:BW7 AU12:BF69 AI36:AT69 G90:BW93 I70:BF89 BG12:BW89 BX1:XFD1048576 R1:R35">
    <cfRule type="cellIs" dxfId="1653" priority="1502" operator="equal">
      <formula>"D"</formula>
    </cfRule>
  </conditionalFormatting>
  <conditionalFormatting sqref="AC32:AF33 AC18:AD31 AK8:BW11 AT12:AT35 A34:F93 AG32:AH69 I31:I69 A94:BW1048576 J29:P35 G31:H89 J36:AF69 AT1:BW7 AU12:BF69 AI36:AT69 G90:BW93 I70:BF89 BG12:BW89 BX1:XFD1048576 R1:R35">
    <cfRule type="cellIs" dxfId="1652" priority="1501" operator="equal">
      <formula>"S"</formula>
    </cfRule>
  </conditionalFormatting>
  <conditionalFormatting sqref="AC32:AF33 AC18:AD31 AK8:BW11 AT12:AT35 A34:F93 AG32:AH69 I31:I69 A94:BW1048576 J29:P35 G31:H89 J36:AF69 AT1:BW7 AU12:BF69 AI36:AT69 G90:BW93 I70:BF89 BG12:BW89 BX1:XFD1048576 R1:R35">
    <cfRule type="cellIs" dxfId="1651" priority="1500" operator="equal">
      <formula>"TL"</formula>
    </cfRule>
  </conditionalFormatting>
  <conditionalFormatting sqref="AC32:AF33 AC18:AD31 AK8:BW11 AT12:AT35 A34:F93 AG32:AH69 I31:I69 A94:BW1048576 J29:P35 G31:H89 J36:AF69 AT1:BW7 AU12:BF69 AI36:AT69 G90:BW93 I70:BF89 BG12:BW89 BX1:XFD1048576 R1:R35">
    <cfRule type="cellIs" dxfId="1650" priority="1499" operator="equal">
      <formula>"TR"</formula>
    </cfRule>
  </conditionalFormatting>
  <conditionalFormatting sqref="AC32:AF33 AC18:AD31 AK8:BW11 AT12:AT35 A34:F93 AG32:AH69 I31:I69 A94:BW1048576 J29:P35 G31:H89 J36:AF69 AT1:BW7 AU12:BF69 AI36:AT69 G90:BW93 I70:BF89 BG12:BW89 BX1:XFD1048576 R1:R35">
    <cfRule type="cellIs" dxfId="1649" priority="1498" operator="equal">
      <formula>"BR"</formula>
    </cfRule>
  </conditionalFormatting>
  <conditionalFormatting sqref="AC32:AF33 AC18:AD31 AK8:BW11 AT12:AT35 A34:F93 AG32:AH69 I31:I69 A94:BW1048576 J29:P35 G31:H89 J36:AF69 AT1:BW7 AU12:BF69 AI36:AT69 G90:BW93 I70:BF89 BG12:BW89 BX1:XFD1048576 R1:R35">
    <cfRule type="cellIs" dxfId="1648" priority="1497" operator="equal">
      <formula>"BL"</formula>
    </cfRule>
  </conditionalFormatting>
  <conditionalFormatting sqref="AC32:AF33 AC18:AD31 AK8:BW11 AT12:AT35 A34:F93 AG32:AH69 I31:I69 A94:BW1048576 J29:P35 G31:H89 J36:AF69 AT1:BW7 AU12:BF69 AI36:AT69 G90:BW93 I70:BF89 BG12:BW89 BX1:XFD1048576 R1:R35">
    <cfRule type="cellIs" dxfId="1647" priority="1496" operator="equal">
      <formula>"LT"</formula>
    </cfRule>
  </conditionalFormatting>
  <conditionalFormatting sqref="AC32:AF33 AC18:AD31 AK8:BW11 AT12:AT35 A34:F93 AG32:AH69 I31:I69 A94:BW1048576 J29:P35 G31:H89 J36:AF69 AT1:BW7 AU12:BF69 AI36:AT69 G90:BW93 I70:BF89 BG12:BW89 BX1:XFD1048576 R1:R35">
    <cfRule type="cellIs" dxfId="1646" priority="1495" operator="equal">
      <formula>"RT"</formula>
    </cfRule>
  </conditionalFormatting>
  <conditionalFormatting sqref="AC32:AF33 AC18:AD31 AK8:BW11 AT12:AT35 A34:F93 AG32:AH69 I31:I69 A94:BW1048576 J29:P35 G31:H89 J36:AF69 AT1:BW7 AU12:BF69 AI36:AT69 G90:BW93 I70:BF89 BG12:BW89 BX1:XFD1048576 R1:R35">
    <cfRule type="cellIs" dxfId="1645" priority="1494" operator="equal">
      <formula>"RB"</formula>
    </cfRule>
  </conditionalFormatting>
  <conditionalFormatting sqref="AC32:AF33 AC18:AD31 AK8:BW11 AT12:AT35 A34:F93 AG32:AH69 I31:I69 A94:BW1048576 J29:P35 G31:H89 J36:AF69 AT1:BW7 AU12:BF69 AI36:AT69 G90:BW93 I70:BF89 BG12:BW89 BX1:XFD1048576 R1:R35">
    <cfRule type="cellIs" dxfId="1644" priority="1493" operator="equal">
      <formula>"LB"</formula>
    </cfRule>
  </conditionalFormatting>
  <conditionalFormatting sqref="AC32:AF33 AC18:AD31 AK8:BW11 AT12:AT35 A34:F93 AG32:AH69 I31:I69 A94:BW1048576 J29:P35 G31:H89 J36:AF69 AT1:BW7 AU12:BF69 AI36:AT69 G90:BW93 I70:BF89 BG12:BW89 BX1:XFD1048576 R1:R35">
    <cfRule type="cellIs" dxfId="1643" priority="1492" operator="equal">
      <formula>"RL"</formula>
    </cfRule>
  </conditionalFormatting>
  <conditionalFormatting sqref="AC32:AF33 AC18:AD31 AK8:BW11 AT12:AT35 A34:F93 AG32:AH69 I31:I69 A94:BW1048576 J29:P35 G31:H89 J36:AF69 AT1:BW7 AU12:BF69 AI36:AT69 G90:BW93 I70:BF89 BG12:BW89 BX1:XFD1048576 R1:R35">
    <cfRule type="cellIs" dxfId="1642" priority="1491" operator="equal">
      <formula>"BT"</formula>
    </cfRule>
  </conditionalFormatting>
  <conditionalFormatting sqref="AC32:AF33 AC18:AD31 AK8:BW11 AT12:AT35 A34:F93 AG32:AH69 I31:I69 A94:BW1048576 J29:P35 G31:H89 J36:AF69 AT1:BW7 AU12:BF69 AI36:AT69 G90:BW93 I70:BF89 BG12:BW89 BX1:XFD1048576 R1:R35">
    <cfRule type="cellIs" dxfId="1641" priority="1490" operator="equal">
      <formula>"["</formula>
    </cfRule>
  </conditionalFormatting>
  <conditionalFormatting sqref="AC32:AF33 AC18:AD31 AK8:BW11 AT12:AT35 A34:F93 AG32:AH69 I31:I69 A94:BW1048576 J29:P35 G31:H89 J36:AF69 AT1:BW7 AU12:BF69 AI36:AT69 G90:BW93 I70:BF89 BG12:BW89 BX1:XFD1048576 R1:R35">
    <cfRule type="cellIs" dxfId="1640" priority="1489" operator="equal">
      <formula>"]"</formula>
    </cfRule>
  </conditionalFormatting>
  <conditionalFormatting sqref="AC32:AF33 AC18:AD31 AK8:BW11 AT12:AT35 A34:F93 AG32:AH69 I31:I69 A94:BW1048576 J29:P35 G31:H89 J36:AF69 AT1:BW7 AU12:BF69 AI36:AT69 G90:BW93 I70:BF89 BG12:BW89 BX1:XFD1048576 R1:R35">
    <cfRule type="cellIs" dxfId="1639" priority="1488" operator="equal">
      <formula>"M"</formula>
    </cfRule>
  </conditionalFormatting>
  <conditionalFormatting sqref="AC32:AF33 AC18:AD31 AK8:BW11 AT12:AT35 A34:F93 AG32:AH69 I31:I69 A94:BW1048576 J29:P35 G31:H89 J36:AF69 AT1:BW7 AU12:BF69 AI36:AT69 G90:BW93 I70:BF89 BG12:BW89 BX1:XFD1048576 R1:R35">
    <cfRule type="cellIs" dxfId="1638" priority="1487" operator="equal">
      <formula>"$"</formula>
    </cfRule>
  </conditionalFormatting>
  <conditionalFormatting sqref="AC32:AF33 AC18:AD31 AK8:BW11 AT12:AT35 A34:F93 AG32:AH69 I31:I69 A94:BW1048576 J29:P35 G31:H89 J36:AF69 AT1:BW7 AU12:BF69 AI36:AT69 G90:BW93 I70:BF89 BG12:BW89 BX1:XFD1048576 R1:R35">
    <cfRule type="cellIs" dxfId="1637" priority="1486" operator="equal">
      <formula>"^"</formula>
    </cfRule>
  </conditionalFormatting>
  <conditionalFormatting sqref="S1:BW2 U3:BZ3 AT14:AV31 AW14:AX17 AW20:AX21 AW24:AX25 AW28:AX31 AU32:AV37 AW32:BF33 BC14:BF31 BA14:BB15 BA18:BB19 BA22:BB23 BA26:BB27 AQ36:AT37 AQ38:AR41 AM40:AP41 U44:U45 O1:Q40 A1:N35 U4:V43 S3:T43 W4:AS35">
    <cfRule type="cellIs" dxfId="1636" priority="1553" operator="equal">
      <formula>"F"</formula>
    </cfRule>
  </conditionalFormatting>
  <conditionalFormatting sqref="S1:BW2 U3:BZ3 AT14:AV31 AW14:AX17 AW20:AX21 AW24:AX25 AW28:AX31 AU32:AV37 AW32:BF33 BC14:BF31 BA14:BB15 BA18:BB19 BA22:BB23 BA26:BB27 AQ36:AT37 AQ38:AR41 AM40:AP41 U44:U45 O1:Q40 A1:N35 U4:V43 S3:T43 W4:AS35">
    <cfRule type="cellIs" dxfId="1635" priority="1552" operator="equal">
      <formula>"T"</formula>
    </cfRule>
  </conditionalFormatting>
  <conditionalFormatting sqref="S1:BW2 U3:BZ3 AT14:AV31 AW14:AX17 AW20:AX21 AW24:AX25 AW28:AX31 AU32:AV37 AW32:BF33 BC14:BF31 BA14:BB15 BA18:BB19 BA22:BB23 BA26:BB27 AQ36:AT37 AQ38:AR41 AM40:AP41 U44:U45 O1:Q40 A1:N35 U4:V43 S3:T43 W4:AS35">
    <cfRule type="cellIs" dxfId="1634" priority="1551" operator="equal">
      <formula>"B"</formula>
    </cfRule>
  </conditionalFormatting>
  <conditionalFormatting sqref="S1:BW2 U3:BZ3 AT14:AV31 AW14:AX17 AW20:AX21 AW24:AX25 AW28:AX31 AU32:AV37 AW32:BF33 BC14:BF31 BA14:BB15 BA18:BB19 BA22:BB23 BA26:BB27 AQ36:AT37 AQ38:AR41 AM40:AP41 U44:U45 O1:Q40 A1:N35 U4:V43 S3:T43 W4:AS35">
    <cfRule type="cellIs" dxfId="1633" priority="1550" operator="equal">
      <formula>"L"</formula>
    </cfRule>
  </conditionalFormatting>
  <conditionalFormatting sqref="S1:BW2 U3:BZ3 AT14:AV31 AW14:AX17 AW20:AX21 AW24:AX25 AW28:AX31 AU32:AV37 AW32:BF33 BC14:BF31 BA14:BB15 BA18:BB19 BA22:BB23 BA26:BB27 AQ36:AT37 AQ38:AR41 AM40:AP41 U44:U45 O1:Q40 A1:N35 U4:V43 S3:T43 W4:AS35">
    <cfRule type="cellIs" dxfId="1632" priority="1549" operator="equal">
      <formula>"R"</formula>
    </cfRule>
  </conditionalFormatting>
  <conditionalFormatting sqref="S1:BW2 U3:BZ3 AT14:AV31 AW14:AX17 AW20:AX21 AW24:AX25 AW28:AX31 AU32:AV37 AW32:BF33 BC14:BF31 BA14:BB15 BA18:BB19 BA22:BB23 BA26:BB27 AQ36:AT37 AQ38:AR41 AM40:AP41 U44:U45 O1:Q40 A1:N35 U4:V43 S3:T43 W4:AS35">
    <cfRule type="cellIs" dxfId="1631" priority="1548" operator="equal">
      <formula>"C1"</formula>
    </cfRule>
  </conditionalFormatting>
  <conditionalFormatting sqref="S1:BW2 U3:BZ3 AT14:AV31 AW14:AX17 AW20:AX21 AW24:AX25 AW28:AX31 AU32:AV37 AW32:BF33 BC14:BF31 BA14:BB15 BA18:BB19 BA22:BB23 BA26:BB27 AQ36:AT37 AQ38:AR41 AM40:AP41 U44:U45 O1:Q40 A1:N35 U4:V43 S3:T43 W4:AS35">
    <cfRule type="cellIs" dxfId="1630" priority="1547" operator="equal">
      <formula>"C2"</formula>
    </cfRule>
  </conditionalFormatting>
  <conditionalFormatting sqref="S1:BW2 U3:BZ3 AT14:AV31 AW14:AX17 AW20:AX21 AW24:AX25 AW28:AX31 AU32:AV37 AW32:BF33 BC14:BF31 BA14:BB15 BA18:BB19 BA22:BB23 BA26:BB27 AQ36:AT37 AQ38:AR41 AM40:AP41 U44:U45 O1:Q40 A1:N35 U4:V43 S3:T43 W4:AS35">
    <cfRule type="cellIs" dxfId="1629" priority="1546" operator="equal">
      <formula>"C3"</formula>
    </cfRule>
  </conditionalFormatting>
  <conditionalFormatting sqref="S1:BW2 U3:BZ3 AT14:AV31 AW14:AX17 AW20:AX21 AW24:AX25 AW28:AX31 AU32:AV37 AW32:BF33 BC14:BF31 BA14:BB15 BA18:BB19 BA22:BB23 BA26:BB27 AQ36:AT37 AQ38:AR41 AM40:AP41 U44:U45 O1:Q40 A1:N35 U4:V43 S3:T43 W4:AS35">
    <cfRule type="cellIs" dxfId="1628" priority="1545" operator="equal">
      <formula>"C4"</formula>
    </cfRule>
  </conditionalFormatting>
  <conditionalFormatting sqref="S1:BW2 U3:BZ3 AT14:AV31 AW14:AX17 AW20:AX21 AW24:AX25 AW28:AX31 AU32:AV37 AW32:BF33 BC14:BF31 BA14:BB15 BA18:BB19 BA22:BB23 BA26:BB27 AQ36:AT37 AQ38:AR41 AM40:AP41 U44:U45 O1:Q40 A1:N35 U4:V43 S3:T43 W4:AS35">
    <cfRule type="cellIs" dxfId="1627" priority="1544" operator="equal">
      <formula>"V"</formula>
    </cfRule>
  </conditionalFormatting>
  <conditionalFormatting sqref="S1:BW2 U3:BZ3 AT14:AV31 AW14:AX17 AW20:AX21 AW24:AX25 AW28:AX31 AU32:AV37 AW32:BF33 BC14:BF31 BA14:BB15 BA18:BB19 BA22:BB23 BA26:BB27 AQ36:AT37 AQ38:AR41 AM40:AP41 U44:U45 O1:Q40 A1:N35 U4:V43 S3:T43 W4:AS35">
    <cfRule type="cellIs" dxfId="1626" priority="1543" operator="equal">
      <formula>"LR"</formula>
    </cfRule>
  </conditionalFormatting>
  <conditionalFormatting sqref="S1:BW2 U3:BZ3 AT14:AV31 AW14:AX17 AW20:AX21 AW24:AX25 AW28:AX31 AU32:AV37 AW32:BF33 BC14:BF31 BA14:BB15 BA18:BB19 BA22:BB23 BA26:BB27 AQ36:AT37 AQ38:AR41 AM40:AP41 U44:U45 O1:Q40 A1:N35 U4:V43 S3:T43 W4:AS35">
    <cfRule type="cellIs" dxfId="1625" priority="1542" operator="equal">
      <formula>"H"</formula>
    </cfRule>
  </conditionalFormatting>
  <conditionalFormatting sqref="S1:BW2 U3:BZ3 AT14:AV31 AW14:AX17 AW20:AX21 AW24:AX25 AW28:AX31 AU32:AV37 AW32:BF33 BC14:BF31 BA14:BB15 BA18:BB19 BA22:BB23 BA26:BB27 AQ36:AT37 AQ38:AR41 AM40:AP41 U44:U45 O1:Q40 A1:N35 U4:V43 S3:T43 W4:AS35">
    <cfRule type="cellIs" dxfId="1624" priority="1541" operator="equal">
      <formula>"TB"</formula>
    </cfRule>
  </conditionalFormatting>
  <conditionalFormatting sqref="S1:BW2 U3:BZ3 AT14:AV31 AW14:AX17 AW20:AX21 AW24:AX25 AW28:AX31 AU32:AV37 AW32:BF33 BC14:BF31 BA14:BB15 BA18:BB19 BA22:BB23 BA26:BB27 AQ36:AT37 AQ38:AR41 AM40:AP41 U44:U45 O1:Q40 A1:N35 U4:V43 S3:T43 W4:AS35">
    <cfRule type="cellIs" dxfId="1623" priority="1540" operator="equal">
      <formula>"N"</formula>
    </cfRule>
  </conditionalFormatting>
  <conditionalFormatting sqref="S1:BW2 U3:BZ3 AT14:AV31 AW14:AX17 AW20:AX21 AW24:AX25 AW28:AX31 AU32:AV37 AW32:BF33 BC14:BF31 BA14:BB15 BA18:BB19 BA22:BB23 BA26:BB27 AQ36:AT37 AQ38:AR41 AM40:AP41 U44:U45 O1:Q40 A1:N35 U4:V43 S3:T43 W4:AS35">
    <cfRule type="cellIs" dxfId="1622" priority="1539" operator="equal">
      <formula>"U"</formula>
    </cfRule>
  </conditionalFormatting>
  <conditionalFormatting sqref="S1:BW2 U3:BZ3 AT14:AV31 AW14:AX17 AW20:AX21 AW24:AX25 AW28:AX31 AU32:AV37 AW32:BF33 BC14:BF31 BA14:BB15 BA18:BB19 BA22:BB23 BA26:BB27 AQ36:AT37 AQ38:AR41 AM40:AP41 U44:U45 O1:Q40 A1:N35 U4:V43 S3:T43 W4:AS35">
    <cfRule type="cellIs" dxfId="1621" priority="1538" operator="equal">
      <formula>"C"</formula>
    </cfRule>
  </conditionalFormatting>
  <conditionalFormatting sqref="S1:BW2 U3:BZ3 AT14:AV31 AW14:AX17 AW20:AX21 AW24:AX25 AW28:AX31 AU32:AV37 AW32:BF33 BC14:BF31 BA14:BB15 BA18:BB19 BA22:BB23 BA26:BB27 AQ36:AT37 AQ38:AR41 AM40:AP41 U44:U45 O1:Q40 A1:N35 U4:V43 S3:T43 W4:AS35">
    <cfRule type="cellIs" dxfId="1620" priority="1537" operator="equal">
      <formula>"D"</formula>
    </cfRule>
  </conditionalFormatting>
  <conditionalFormatting sqref="S1:BW2 U3:BZ3 AT14:AV31 AW14:AX17 AW20:AX21 AW24:AX25 AW28:AX31 AU32:AV37 AW32:BF33 BC14:BF31 BA14:BB15 BA18:BB19 BA22:BB23 BA26:BB27 AQ36:AT37 AQ38:AR41 AM40:AP41 U44:U45 O1:Q40 A1:N35 U4:V43 S3:T43 W4:AS35">
    <cfRule type="cellIs" dxfId="1619" priority="1536" operator="equal">
      <formula>"S"</formula>
    </cfRule>
  </conditionalFormatting>
  <conditionalFormatting sqref="S1:BW2 U3:BZ3 AT14:AV31 AW14:AX17 AW20:AX21 AW24:AX25 AW28:AX31 AU32:AV37 AW32:BF33 BC14:BF31 BA14:BB15 BA18:BB19 BA22:BB23 BA26:BB27 AQ36:AT37 AQ38:AR41 AM40:AP41 U44:U45 O1:Q40 A1:N35 U4:V43 S3:T43 W4:AS35">
    <cfRule type="cellIs" dxfId="1618" priority="1535" operator="equal">
      <formula>"TL"</formula>
    </cfRule>
  </conditionalFormatting>
  <conditionalFormatting sqref="S1:BW2 U3:BZ3 AT14:AV31 AW14:AX17 AW20:AX21 AW24:AX25 AW28:AX31 AU32:AV37 AW32:BF33 BC14:BF31 BA14:BB15 BA18:BB19 BA22:BB23 BA26:BB27 AQ36:AT37 AQ38:AR41 AM40:AP41 U44:U45 O1:Q40 A1:N35 U4:V43 S3:T43 W4:AS35">
    <cfRule type="cellIs" dxfId="1617" priority="1534" operator="equal">
      <formula>"TR"</formula>
    </cfRule>
  </conditionalFormatting>
  <conditionalFormatting sqref="S1:BW2 U3:BZ3 AT14:AV31 AW14:AX17 AW20:AX21 AW24:AX25 AW28:AX31 AU32:AV37 AW32:BF33 BC14:BF31 BA14:BB15 BA18:BB19 BA22:BB23 BA26:BB27 AQ36:AT37 AQ38:AR41 AM40:AP41 U44:U45 O1:Q40 A1:N35 U4:V43 S3:T43 W4:AS35">
    <cfRule type="cellIs" dxfId="1616" priority="1533" operator="equal">
      <formula>"BR"</formula>
    </cfRule>
  </conditionalFormatting>
  <conditionalFormatting sqref="S1:BW2 U3:BZ3 AT14:AV31 AW14:AX17 AW20:AX21 AW24:AX25 AW28:AX31 AU32:AV37 AW32:BF33 BC14:BF31 BA14:BB15 BA18:BB19 BA22:BB23 BA26:BB27 AQ36:AT37 AQ38:AR41 AM40:AP41 U44:U45 O1:Q40 A1:N35 U4:V43 S3:T43 W4:AS35">
    <cfRule type="cellIs" dxfId="1615" priority="1532" operator="equal">
      <formula>"BL"</formula>
    </cfRule>
  </conditionalFormatting>
  <conditionalFormatting sqref="S1:BW2 U3:BZ3 AT14:AV31 AW14:AX17 AW20:AX21 AW24:AX25 AW28:AX31 AU32:AV37 AW32:BF33 BC14:BF31 BA14:BB15 BA18:BB19 BA22:BB23 BA26:BB27 AQ36:AT37 AQ38:AR41 AM40:AP41 U44:U45 O1:Q40 A1:N35 U4:V43 S3:T43 W4:AS35">
    <cfRule type="cellIs" dxfId="1614" priority="1531" operator="equal">
      <formula>"LT"</formula>
    </cfRule>
  </conditionalFormatting>
  <conditionalFormatting sqref="S1:BW2 U3:BZ3 AT14:AV31 AW14:AX17 AW20:AX21 AW24:AX25 AW28:AX31 AU32:AV37 AW32:BF33 BC14:BF31 BA14:BB15 BA18:BB19 BA22:BB23 BA26:BB27 AQ36:AT37 AQ38:AR41 AM40:AP41 U44:U45 O1:Q40 A1:N35 U4:V43 S3:T43 W4:AS35">
    <cfRule type="cellIs" dxfId="1613" priority="1530" operator="equal">
      <formula>"RT"</formula>
    </cfRule>
  </conditionalFormatting>
  <conditionalFormatting sqref="S1:BW2 U3:BZ3 AT14:AV31 AW14:AX17 AW20:AX21 AW24:AX25 AW28:AX31 AU32:AV37 AW32:BF33 BC14:BF31 BA14:BB15 BA18:BB19 BA22:BB23 BA26:BB27 AQ36:AT37 AQ38:AR41 AM40:AP41 U44:U45 O1:Q40 A1:N35 U4:V43 S3:T43 W4:AS35">
    <cfRule type="cellIs" dxfId="1612" priority="1529" operator="equal">
      <formula>"RB"</formula>
    </cfRule>
  </conditionalFormatting>
  <conditionalFormatting sqref="S1:BW2 U3:BZ3 AT14:AV31 AW14:AX17 AW20:AX21 AW24:AX25 AW28:AX31 AU32:AV37 AW32:BF33 BC14:BF31 BA14:BB15 BA18:BB19 BA22:BB23 BA26:BB27 AQ36:AT37 AQ38:AR41 AM40:AP41 U44:U45 O1:Q40 A1:N35 U4:V43 S3:T43 W4:AS35">
    <cfRule type="cellIs" dxfId="1611" priority="1528" operator="equal">
      <formula>"LB"</formula>
    </cfRule>
  </conditionalFormatting>
  <conditionalFormatting sqref="S1:BW2 U3:BZ3 AT14:AV31 AW14:AX17 AW20:AX21 AW24:AX25 AW28:AX31 AU32:AV37 AW32:BF33 BC14:BF31 BA14:BB15 BA18:BB19 BA22:BB23 BA26:BB27 AQ36:AT37 AQ38:AR41 AM40:AP41 U44:U45 O1:Q40 A1:N35 U4:V43 S3:T43 W4:AS35">
    <cfRule type="cellIs" dxfId="1610" priority="1527" operator="equal">
      <formula>"RL"</formula>
    </cfRule>
  </conditionalFormatting>
  <conditionalFormatting sqref="S1:BW2 U3:BZ3 AT14:AV31 AW14:AX17 AW20:AX21 AW24:AX25 AW28:AX31 AU32:AV37 AW32:BF33 BC14:BF31 BA14:BB15 BA18:BB19 BA22:BB23 BA26:BB27 AQ36:AT37 AQ38:AR41 AM40:AP41 U44:U45 O1:Q40 A1:N35 U4:V43 S3:T43 W4:AS35">
    <cfRule type="cellIs" dxfId="1609" priority="1526" operator="equal">
      <formula>"BT"</formula>
    </cfRule>
  </conditionalFormatting>
  <conditionalFormatting sqref="S1:BW2 U3:BZ3 AT14:AV31 AW14:AX17 AW20:AX21 AW24:AX25 AW28:AX31 AU32:AV37 AW32:BF33 BC14:BF31 BA14:BB15 BA18:BB19 BA22:BB23 BA26:BB27 AQ36:AT37 AQ38:AR41 AM40:AP41 U44:U45 O1:Q40 A1:N35 U4:V43 S3:T43 W4:AS35">
    <cfRule type="cellIs" dxfId="1608" priority="1525" operator="equal">
      <formula>"["</formula>
    </cfRule>
  </conditionalFormatting>
  <conditionalFormatting sqref="S1:BW2 U3:BZ3 AT14:AV31 AW14:AX17 AW20:AX21 AW24:AX25 AW28:AX31 AU32:AV37 AW32:BF33 BC14:BF31 BA14:BB15 BA18:BB19 BA22:BB23 BA26:BB27 AQ36:AT37 AQ38:AR41 AM40:AP41 U44:U45 O1:Q40 A1:N35 U4:V43 S3:T43 W4:AS35">
    <cfRule type="cellIs" dxfId="1607" priority="1524" operator="equal">
      <formula>"]"</formula>
    </cfRule>
  </conditionalFormatting>
  <conditionalFormatting sqref="A1:XFD1048576">
    <cfRule type="cellIs" dxfId="1606" priority="1523" operator="equal">
      <formula>"W"</formula>
    </cfRule>
  </conditionalFormatting>
  <conditionalFormatting sqref="S1:BW2 U3:BZ3 AT14:AV31 AW14:AX17 AW20:AX21 AW24:AX25 AW28:AX31 AU32:AV37 AW32:BF33 BC14:BF31 BA14:BB15 BA18:BB19 BA22:BB23 BA26:BB27 AQ36:AT37 AQ38:AR41 AM40:AP41 U44:U45 O1:Q40 A1:N35 U4:V43 S3:T43 W4:AS35">
    <cfRule type="cellIs" dxfId="1605" priority="1522" operator="equal">
      <formula>"M"</formula>
    </cfRule>
  </conditionalFormatting>
  <conditionalFormatting sqref="S1:BW2 U3:BZ3 AT14:AV31 AW14:AX17 AW20:AX21 AW24:AX25 AW28:AX31 AU32:AV37 AW32:BF33 BC14:BF31 BA14:BB15 BA18:BB19 BA22:BB23 BA26:BB27 AQ36:AT37 AQ38:AR41 AM40:AP41 U44:U45 O1:Q40 A1:N35 U4:V43 S3:T43 W4:AS35">
    <cfRule type="cellIs" dxfId="1604" priority="1521" operator="equal">
      <formula>"$"</formula>
    </cfRule>
  </conditionalFormatting>
  <conditionalFormatting sqref="A1:XFD1048576">
    <cfRule type="cellIs" dxfId="1603" priority="1520" operator="equal">
      <formula>"G"</formula>
    </cfRule>
  </conditionalFormatting>
  <conditionalFormatting sqref="S1:BW2 U3:BZ3 AT14:AV31 AW14:AX17 AW20:AX21 AW24:AX25 AW28:AX31 AU32:AV37 AW32:BF33 BC14:BF31 BA14:BB15 BA18:BB19 BA22:BB23 BA26:BB27 AQ36:AT37 AQ38:AR41 AM40:AP41 U44:U45 O1:Q40 A1:N35 U4:V43 S3:T43 W4:AS35">
    <cfRule type="cellIs" dxfId="1602" priority="1519" operator="equal">
      <formula>"^"</formula>
    </cfRule>
  </conditionalFormatting>
  <conditionalFormatting sqref="AA14">
    <cfRule type="cellIs" dxfId="1601" priority="1485" operator="equal">
      <formula>"F"</formula>
    </cfRule>
  </conditionalFormatting>
  <conditionalFormatting sqref="AA14">
    <cfRule type="cellIs" dxfId="1600" priority="1484" operator="equal">
      <formula>"T"</formula>
    </cfRule>
  </conditionalFormatting>
  <conditionalFormatting sqref="AA14">
    <cfRule type="cellIs" dxfId="1599" priority="1483" operator="equal">
      <formula>"B"</formula>
    </cfRule>
  </conditionalFormatting>
  <conditionalFormatting sqref="AA14">
    <cfRule type="cellIs" dxfId="1598" priority="1482" operator="equal">
      <formula>"L"</formula>
    </cfRule>
  </conditionalFormatting>
  <conditionalFormatting sqref="AA14">
    <cfRule type="cellIs" dxfId="1597" priority="1481" operator="equal">
      <formula>"R"</formula>
    </cfRule>
  </conditionalFormatting>
  <conditionalFormatting sqref="AA14">
    <cfRule type="cellIs" dxfId="1596" priority="1480" operator="equal">
      <formula>"C1"</formula>
    </cfRule>
  </conditionalFormatting>
  <conditionalFormatting sqref="AA14">
    <cfRule type="cellIs" dxfId="1595" priority="1479" operator="equal">
      <formula>"C2"</formula>
    </cfRule>
  </conditionalFormatting>
  <conditionalFormatting sqref="AA14">
    <cfRule type="cellIs" dxfId="1594" priority="1478" operator="equal">
      <formula>"C3"</formula>
    </cfRule>
  </conditionalFormatting>
  <conditionalFormatting sqref="AA14">
    <cfRule type="cellIs" dxfId="1593" priority="1477" operator="equal">
      <formula>"C4"</formula>
    </cfRule>
  </conditionalFormatting>
  <conditionalFormatting sqref="AA14">
    <cfRule type="cellIs" dxfId="1592" priority="1476" operator="equal">
      <formula>"V"</formula>
    </cfRule>
  </conditionalFormatting>
  <conditionalFormatting sqref="AA14">
    <cfRule type="cellIs" dxfId="1591" priority="1475" operator="equal">
      <formula>"LR"</formula>
    </cfRule>
  </conditionalFormatting>
  <conditionalFormatting sqref="AA14">
    <cfRule type="cellIs" dxfId="1590" priority="1474" operator="equal">
      <formula>"H"</formula>
    </cfRule>
  </conditionalFormatting>
  <conditionalFormatting sqref="AA14">
    <cfRule type="cellIs" dxfId="1589" priority="1473" operator="equal">
      <formula>"TB"</formula>
    </cfRule>
  </conditionalFormatting>
  <conditionalFormatting sqref="AA14">
    <cfRule type="cellIs" dxfId="1588" priority="1472" operator="equal">
      <formula>"N"</formula>
    </cfRule>
  </conditionalFormatting>
  <conditionalFormatting sqref="AA14">
    <cfRule type="cellIs" dxfId="1587" priority="1471" operator="equal">
      <formula>"U"</formula>
    </cfRule>
  </conditionalFormatting>
  <conditionalFormatting sqref="AA14">
    <cfRule type="cellIs" dxfId="1586" priority="1470" operator="equal">
      <formula>"C"</formula>
    </cfRule>
  </conditionalFormatting>
  <conditionalFormatting sqref="AA14">
    <cfRule type="cellIs" dxfId="1585" priority="1469" operator="equal">
      <formula>"D"</formula>
    </cfRule>
  </conditionalFormatting>
  <conditionalFormatting sqref="AA14">
    <cfRule type="cellIs" dxfId="1584" priority="1468" operator="equal">
      <formula>"S"</formula>
    </cfRule>
  </conditionalFormatting>
  <conditionalFormatting sqref="AA14">
    <cfRule type="cellIs" dxfId="1583" priority="1467" operator="equal">
      <formula>"TL"</formula>
    </cfRule>
  </conditionalFormatting>
  <conditionalFormatting sqref="AA14">
    <cfRule type="cellIs" dxfId="1582" priority="1466" operator="equal">
      <formula>"TR"</formula>
    </cfRule>
  </conditionalFormatting>
  <conditionalFormatting sqref="AA14">
    <cfRule type="cellIs" dxfId="1581" priority="1465" operator="equal">
      <formula>"BR"</formula>
    </cfRule>
  </conditionalFormatting>
  <conditionalFormatting sqref="AA14">
    <cfRule type="cellIs" dxfId="1580" priority="1464" operator="equal">
      <formula>"BL"</formula>
    </cfRule>
  </conditionalFormatting>
  <conditionalFormatting sqref="AA14">
    <cfRule type="cellIs" dxfId="1579" priority="1463" operator="equal">
      <formula>"LT"</formula>
    </cfRule>
  </conditionalFormatting>
  <conditionalFormatting sqref="AA14">
    <cfRule type="cellIs" dxfId="1578" priority="1462" operator="equal">
      <formula>"RT"</formula>
    </cfRule>
  </conditionalFormatting>
  <conditionalFormatting sqref="AA14">
    <cfRule type="cellIs" dxfId="1577" priority="1461" operator="equal">
      <formula>"RB"</formula>
    </cfRule>
  </conditionalFormatting>
  <conditionalFormatting sqref="AA14">
    <cfRule type="cellIs" dxfId="1576" priority="1460" operator="equal">
      <formula>"LB"</formula>
    </cfRule>
  </conditionalFormatting>
  <conditionalFormatting sqref="AA14">
    <cfRule type="cellIs" dxfId="1575" priority="1459" operator="equal">
      <formula>"RL"</formula>
    </cfRule>
  </conditionalFormatting>
  <conditionalFormatting sqref="AA14">
    <cfRule type="cellIs" dxfId="1574" priority="1458" operator="equal">
      <formula>"BT"</formula>
    </cfRule>
  </conditionalFormatting>
  <conditionalFormatting sqref="AA14">
    <cfRule type="cellIs" dxfId="1573" priority="1457" operator="equal">
      <formula>"["</formula>
    </cfRule>
  </conditionalFormatting>
  <conditionalFormatting sqref="AA14">
    <cfRule type="cellIs" dxfId="1572" priority="1456" operator="equal">
      <formula>"]"</formula>
    </cfRule>
  </conditionalFormatting>
  <conditionalFormatting sqref="AA14">
    <cfRule type="cellIs" dxfId="1571" priority="1455" operator="equal">
      <formula>"M"</formula>
    </cfRule>
  </conditionalFormatting>
  <conditionalFormatting sqref="AA14">
    <cfRule type="cellIs" dxfId="1570" priority="1454" operator="equal">
      <formula>"$"</formula>
    </cfRule>
  </conditionalFormatting>
  <conditionalFormatting sqref="AA14">
    <cfRule type="cellIs" dxfId="1569" priority="1453" operator="equal">
      <formula>"^"</formula>
    </cfRule>
  </conditionalFormatting>
  <conditionalFormatting sqref="S16">
    <cfRule type="cellIs" dxfId="1568" priority="1452" operator="equal">
      <formula>"F"</formula>
    </cfRule>
  </conditionalFormatting>
  <conditionalFormatting sqref="S16">
    <cfRule type="cellIs" dxfId="1567" priority="1451" operator="equal">
      <formula>"T"</formula>
    </cfRule>
  </conditionalFormatting>
  <conditionalFormatting sqref="S16">
    <cfRule type="cellIs" dxfId="1566" priority="1450" operator="equal">
      <formula>"B"</formula>
    </cfRule>
  </conditionalFormatting>
  <conditionalFormatting sqref="S16">
    <cfRule type="cellIs" dxfId="1565" priority="1449" operator="equal">
      <formula>"L"</formula>
    </cfRule>
  </conditionalFormatting>
  <conditionalFormatting sqref="S16">
    <cfRule type="cellIs" dxfId="1564" priority="1448" operator="equal">
      <formula>"R"</formula>
    </cfRule>
  </conditionalFormatting>
  <conditionalFormatting sqref="S16">
    <cfRule type="cellIs" dxfId="1563" priority="1447" operator="equal">
      <formula>"C1"</formula>
    </cfRule>
  </conditionalFormatting>
  <conditionalFormatting sqref="S16">
    <cfRule type="cellIs" dxfId="1562" priority="1446" operator="equal">
      <formula>"C2"</formula>
    </cfRule>
  </conditionalFormatting>
  <conditionalFormatting sqref="S16">
    <cfRule type="cellIs" dxfId="1561" priority="1445" operator="equal">
      <formula>"C3"</formula>
    </cfRule>
  </conditionalFormatting>
  <conditionalFormatting sqref="S16">
    <cfRule type="cellIs" dxfId="1560" priority="1444" operator="equal">
      <formula>"C4"</formula>
    </cfRule>
  </conditionalFormatting>
  <conditionalFormatting sqref="S16">
    <cfRule type="cellIs" dxfId="1559" priority="1443" operator="equal">
      <formula>"V"</formula>
    </cfRule>
  </conditionalFormatting>
  <conditionalFormatting sqref="S16">
    <cfRule type="cellIs" dxfId="1558" priority="1442" operator="equal">
      <formula>"LR"</formula>
    </cfRule>
  </conditionalFormatting>
  <conditionalFormatting sqref="S16">
    <cfRule type="cellIs" dxfId="1557" priority="1441" operator="equal">
      <formula>"H"</formula>
    </cfRule>
  </conditionalFormatting>
  <conditionalFormatting sqref="S16">
    <cfRule type="cellIs" dxfId="1556" priority="1440" operator="equal">
      <formula>"TB"</formula>
    </cfRule>
  </conditionalFormatting>
  <conditionalFormatting sqref="S16">
    <cfRule type="cellIs" dxfId="1555" priority="1439" operator="equal">
      <formula>"N"</formula>
    </cfRule>
  </conditionalFormatting>
  <conditionalFormatting sqref="S16">
    <cfRule type="cellIs" dxfId="1554" priority="1438" operator="equal">
      <formula>"U"</formula>
    </cfRule>
  </conditionalFormatting>
  <conditionalFormatting sqref="S16">
    <cfRule type="cellIs" dxfId="1553" priority="1437" operator="equal">
      <formula>"C"</formula>
    </cfRule>
  </conditionalFormatting>
  <conditionalFormatting sqref="S16">
    <cfRule type="cellIs" dxfId="1552" priority="1436" operator="equal">
      <formula>"D"</formula>
    </cfRule>
  </conditionalFormatting>
  <conditionalFormatting sqref="S16">
    <cfRule type="cellIs" dxfId="1551" priority="1435" operator="equal">
      <formula>"S"</formula>
    </cfRule>
  </conditionalFormatting>
  <conditionalFormatting sqref="S16">
    <cfRule type="cellIs" dxfId="1550" priority="1434" operator="equal">
      <formula>"TL"</formula>
    </cfRule>
  </conditionalFormatting>
  <conditionalFormatting sqref="S16">
    <cfRule type="cellIs" dxfId="1549" priority="1433" operator="equal">
      <formula>"TR"</formula>
    </cfRule>
  </conditionalFormatting>
  <conditionalFormatting sqref="S16">
    <cfRule type="cellIs" dxfId="1548" priority="1432" operator="equal">
      <formula>"BR"</formula>
    </cfRule>
  </conditionalFormatting>
  <conditionalFormatting sqref="S16">
    <cfRule type="cellIs" dxfId="1547" priority="1431" operator="equal">
      <formula>"BL"</formula>
    </cfRule>
  </conditionalFormatting>
  <conditionalFormatting sqref="S16">
    <cfRule type="cellIs" dxfId="1546" priority="1430" operator="equal">
      <formula>"LT"</formula>
    </cfRule>
  </conditionalFormatting>
  <conditionalFormatting sqref="S16">
    <cfRule type="cellIs" dxfId="1545" priority="1429" operator="equal">
      <formula>"RT"</formula>
    </cfRule>
  </conditionalFormatting>
  <conditionalFormatting sqref="S16">
    <cfRule type="cellIs" dxfId="1544" priority="1428" operator="equal">
      <formula>"RB"</formula>
    </cfRule>
  </conditionalFormatting>
  <conditionalFormatting sqref="S16">
    <cfRule type="cellIs" dxfId="1543" priority="1427" operator="equal">
      <formula>"LB"</formula>
    </cfRule>
  </conditionalFormatting>
  <conditionalFormatting sqref="S16">
    <cfRule type="cellIs" dxfId="1542" priority="1426" operator="equal">
      <formula>"RL"</formula>
    </cfRule>
  </conditionalFormatting>
  <conditionalFormatting sqref="S16">
    <cfRule type="cellIs" dxfId="1541" priority="1425" operator="equal">
      <formula>"BT"</formula>
    </cfRule>
  </conditionalFormatting>
  <conditionalFormatting sqref="S16">
    <cfRule type="cellIs" dxfId="1540" priority="1424" operator="equal">
      <formula>"["</formula>
    </cfRule>
  </conditionalFormatting>
  <conditionalFormatting sqref="S16">
    <cfRule type="cellIs" dxfId="1539" priority="1423" operator="equal">
      <formula>"]"</formula>
    </cfRule>
  </conditionalFormatting>
  <conditionalFormatting sqref="S16">
    <cfRule type="cellIs" dxfId="1538" priority="1422" operator="equal">
      <formula>"M"</formula>
    </cfRule>
  </conditionalFormatting>
  <conditionalFormatting sqref="S16">
    <cfRule type="cellIs" dxfId="1537" priority="1421" operator="equal">
      <formula>"$"</formula>
    </cfRule>
  </conditionalFormatting>
  <conditionalFormatting sqref="S16">
    <cfRule type="cellIs" dxfId="1536" priority="1420" operator="equal">
      <formula>"^"</formula>
    </cfRule>
  </conditionalFormatting>
  <conditionalFormatting sqref="R23">
    <cfRule type="cellIs" dxfId="1535" priority="1419" operator="equal">
      <formula>"F"</formula>
    </cfRule>
  </conditionalFormatting>
  <conditionalFormatting sqref="R23">
    <cfRule type="cellIs" dxfId="1534" priority="1418" operator="equal">
      <formula>"T"</formula>
    </cfRule>
  </conditionalFormatting>
  <conditionalFormatting sqref="R23">
    <cfRule type="cellIs" dxfId="1533" priority="1417" operator="equal">
      <formula>"B"</formula>
    </cfRule>
  </conditionalFormatting>
  <conditionalFormatting sqref="R23">
    <cfRule type="cellIs" dxfId="1532" priority="1416" operator="equal">
      <formula>"L"</formula>
    </cfRule>
  </conditionalFormatting>
  <conditionalFormatting sqref="R23">
    <cfRule type="cellIs" dxfId="1531" priority="1415" operator="equal">
      <formula>"R"</formula>
    </cfRule>
  </conditionalFormatting>
  <conditionalFormatting sqref="R23">
    <cfRule type="cellIs" dxfId="1530" priority="1414" operator="equal">
      <formula>"C1"</formula>
    </cfRule>
  </conditionalFormatting>
  <conditionalFormatting sqref="R23">
    <cfRule type="cellIs" dxfId="1529" priority="1413" operator="equal">
      <formula>"C2"</formula>
    </cfRule>
  </conditionalFormatting>
  <conditionalFormatting sqref="R23">
    <cfRule type="cellIs" dxfId="1528" priority="1412" operator="equal">
      <formula>"C3"</formula>
    </cfRule>
  </conditionalFormatting>
  <conditionalFormatting sqref="R23">
    <cfRule type="cellIs" dxfId="1527" priority="1411" operator="equal">
      <formula>"C4"</formula>
    </cfRule>
  </conditionalFormatting>
  <conditionalFormatting sqref="R23">
    <cfRule type="cellIs" dxfId="1526" priority="1410" operator="equal">
      <formula>"V"</formula>
    </cfRule>
  </conditionalFormatting>
  <conditionalFormatting sqref="R23">
    <cfRule type="cellIs" dxfId="1525" priority="1409" operator="equal">
      <formula>"LR"</formula>
    </cfRule>
  </conditionalFormatting>
  <conditionalFormatting sqref="R23">
    <cfRule type="cellIs" dxfId="1524" priority="1408" operator="equal">
      <formula>"H"</formula>
    </cfRule>
  </conditionalFormatting>
  <conditionalFormatting sqref="R23">
    <cfRule type="cellIs" dxfId="1523" priority="1407" operator="equal">
      <formula>"TB"</formula>
    </cfRule>
  </conditionalFormatting>
  <conditionalFormatting sqref="R23">
    <cfRule type="cellIs" dxfId="1522" priority="1406" operator="equal">
      <formula>"N"</formula>
    </cfRule>
  </conditionalFormatting>
  <conditionalFormatting sqref="R23">
    <cfRule type="cellIs" dxfId="1521" priority="1405" operator="equal">
      <formula>"U"</formula>
    </cfRule>
  </conditionalFormatting>
  <conditionalFormatting sqref="R23">
    <cfRule type="cellIs" dxfId="1520" priority="1404" operator="equal">
      <formula>"C"</formula>
    </cfRule>
  </conditionalFormatting>
  <conditionalFormatting sqref="R23">
    <cfRule type="cellIs" dxfId="1519" priority="1403" operator="equal">
      <formula>"D"</formula>
    </cfRule>
  </conditionalFormatting>
  <conditionalFormatting sqref="R23">
    <cfRule type="cellIs" dxfId="1518" priority="1402" operator="equal">
      <formula>"S"</formula>
    </cfRule>
  </conditionalFormatting>
  <conditionalFormatting sqref="R23">
    <cfRule type="cellIs" dxfId="1517" priority="1401" operator="equal">
      <formula>"TL"</formula>
    </cfRule>
  </conditionalFormatting>
  <conditionalFormatting sqref="R23">
    <cfRule type="cellIs" dxfId="1516" priority="1400" operator="equal">
      <formula>"TR"</formula>
    </cfRule>
  </conditionalFormatting>
  <conditionalFormatting sqref="R23">
    <cfRule type="cellIs" dxfId="1515" priority="1399" operator="equal">
      <formula>"BR"</formula>
    </cfRule>
  </conditionalFormatting>
  <conditionalFormatting sqref="R23">
    <cfRule type="cellIs" dxfId="1514" priority="1398" operator="equal">
      <formula>"BL"</formula>
    </cfRule>
  </conditionalFormatting>
  <conditionalFormatting sqref="R23">
    <cfRule type="cellIs" dxfId="1513" priority="1397" operator="equal">
      <formula>"LT"</formula>
    </cfRule>
  </conditionalFormatting>
  <conditionalFormatting sqref="R23">
    <cfRule type="cellIs" dxfId="1512" priority="1396" operator="equal">
      <formula>"RT"</formula>
    </cfRule>
  </conditionalFormatting>
  <conditionalFormatting sqref="R23">
    <cfRule type="cellIs" dxfId="1511" priority="1395" operator="equal">
      <formula>"RB"</formula>
    </cfRule>
  </conditionalFormatting>
  <conditionalFormatting sqref="R23">
    <cfRule type="cellIs" dxfId="1510" priority="1394" operator="equal">
      <formula>"LB"</formula>
    </cfRule>
  </conditionalFormatting>
  <conditionalFormatting sqref="R23">
    <cfRule type="cellIs" dxfId="1509" priority="1393" operator="equal">
      <formula>"RL"</formula>
    </cfRule>
  </conditionalFormatting>
  <conditionalFormatting sqref="R23">
    <cfRule type="cellIs" dxfId="1508" priority="1392" operator="equal">
      <formula>"BT"</formula>
    </cfRule>
  </conditionalFormatting>
  <conditionalFormatting sqref="R23">
    <cfRule type="cellIs" dxfId="1507" priority="1391" operator="equal">
      <formula>"["</formula>
    </cfRule>
  </conditionalFormatting>
  <conditionalFormatting sqref="R23">
    <cfRule type="cellIs" dxfId="1506" priority="1390" operator="equal">
      <formula>"]"</formula>
    </cfRule>
  </conditionalFormatting>
  <conditionalFormatting sqref="R23">
    <cfRule type="cellIs" dxfId="1505" priority="1389" operator="equal">
      <formula>"M"</formula>
    </cfRule>
  </conditionalFormatting>
  <conditionalFormatting sqref="R23">
    <cfRule type="cellIs" dxfId="1504" priority="1388" operator="equal">
      <formula>"$"</formula>
    </cfRule>
  </conditionalFormatting>
  <conditionalFormatting sqref="R23">
    <cfRule type="cellIs" dxfId="1503" priority="1387" operator="equal">
      <formula>"^"</formula>
    </cfRule>
  </conditionalFormatting>
  <conditionalFormatting sqref="V14">
    <cfRule type="cellIs" dxfId="1502" priority="1386" operator="equal">
      <formula>"F"</formula>
    </cfRule>
  </conditionalFormatting>
  <conditionalFormatting sqref="V14">
    <cfRule type="cellIs" dxfId="1501" priority="1385" operator="equal">
      <formula>"T"</formula>
    </cfRule>
  </conditionalFormatting>
  <conditionalFormatting sqref="V14">
    <cfRule type="cellIs" dxfId="1500" priority="1384" operator="equal">
      <formula>"B"</formula>
    </cfRule>
  </conditionalFormatting>
  <conditionalFormatting sqref="V14">
    <cfRule type="cellIs" dxfId="1499" priority="1383" operator="equal">
      <formula>"L"</formula>
    </cfRule>
  </conditionalFormatting>
  <conditionalFormatting sqref="V14">
    <cfRule type="cellIs" dxfId="1498" priority="1382" operator="equal">
      <formula>"R"</formula>
    </cfRule>
  </conditionalFormatting>
  <conditionalFormatting sqref="V14">
    <cfRule type="cellIs" dxfId="1497" priority="1381" operator="equal">
      <formula>"C1"</formula>
    </cfRule>
  </conditionalFormatting>
  <conditionalFormatting sqref="V14">
    <cfRule type="cellIs" dxfId="1496" priority="1380" operator="equal">
      <formula>"C2"</formula>
    </cfRule>
  </conditionalFormatting>
  <conditionalFormatting sqref="V14">
    <cfRule type="cellIs" dxfId="1495" priority="1379" operator="equal">
      <formula>"C3"</formula>
    </cfRule>
  </conditionalFormatting>
  <conditionalFormatting sqref="V14">
    <cfRule type="cellIs" dxfId="1494" priority="1378" operator="equal">
      <formula>"C4"</formula>
    </cfRule>
  </conditionalFormatting>
  <conditionalFormatting sqref="V14">
    <cfRule type="cellIs" dxfId="1493" priority="1377" operator="equal">
      <formula>"V"</formula>
    </cfRule>
  </conditionalFormatting>
  <conditionalFormatting sqref="V14">
    <cfRule type="cellIs" dxfId="1492" priority="1376" operator="equal">
      <formula>"LR"</formula>
    </cfRule>
  </conditionalFormatting>
  <conditionalFormatting sqref="V14">
    <cfRule type="cellIs" dxfId="1491" priority="1375" operator="equal">
      <formula>"H"</formula>
    </cfRule>
  </conditionalFormatting>
  <conditionalFormatting sqref="V14">
    <cfRule type="cellIs" dxfId="1490" priority="1374" operator="equal">
      <formula>"TB"</formula>
    </cfRule>
  </conditionalFormatting>
  <conditionalFormatting sqref="V14">
    <cfRule type="cellIs" dxfId="1489" priority="1373" operator="equal">
      <formula>"N"</formula>
    </cfRule>
  </conditionalFormatting>
  <conditionalFormatting sqref="V14">
    <cfRule type="cellIs" dxfId="1488" priority="1372" operator="equal">
      <formula>"U"</formula>
    </cfRule>
  </conditionalFormatting>
  <conditionalFormatting sqref="V14">
    <cfRule type="cellIs" dxfId="1487" priority="1371" operator="equal">
      <formula>"C"</formula>
    </cfRule>
  </conditionalFormatting>
  <conditionalFormatting sqref="V14">
    <cfRule type="cellIs" dxfId="1486" priority="1370" operator="equal">
      <formula>"D"</formula>
    </cfRule>
  </conditionalFormatting>
  <conditionalFormatting sqref="V14">
    <cfRule type="cellIs" dxfId="1485" priority="1369" operator="equal">
      <formula>"S"</formula>
    </cfRule>
  </conditionalFormatting>
  <conditionalFormatting sqref="V14">
    <cfRule type="cellIs" dxfId="1484" priority="1368" operator="equal">
      <formula>"TL"</formula>
    </cfRule>
  </conditionalFormatting>
  <conditionalFormatting sqref="V14">
    <cfRule type="cellIs" dxfId="1483" priority="1367" operator="equal">
      <formula>"TR"</formula>
    </cfRule>
  </conditionalFormatting>
  <conditionalFormatting sqref="V14">
    <cfRule type="cellIs" dxfId="1482" priority="1366" operator="equal">
      <formula>"BR"</formula>
    </cfRule>
  </conditionalFormatting>
  <conditionalFormatting sqref="V14">
    <cfRule type="cellIs" dxfId="1481" priority="1365" operator="equal">
      <formula>"BL"</formula>
    </cfRule>
  </conditionalFormatting>
  <conditionalFormatting sqref="V14">
    <cfRule type="cellIs" dxfId="1480" priority="1364" operator="equal">
      <formula>"LT"</formula>
    </cfRule>
  </conditionalFormatting>
  <conditionalFormatting sqref="V14">
    <cfRule type="cellIs" dxfId="1479" priority="1363" operator="equal">
      <formula>"RT"</formula>
    </cfRule>
  </conditionalFormatting>
  <conditionalFormatting sqref="V14">
    <cfRule type="cellIs" dxfId="1478" priority="1362" operator="equal">
      <formula>"RB"</formula>
    </cfRule>
  </conditionalFormatting>
  <conditionalFormatting sqref="V14">
    <cfRule type="cellIs" dxfId="1477" priority="1361" operator="equal">
      <formula>"LB"</formula>
    </cfRule>
  </conditionalFormatting>
  <conditionalFormatting sqref="V14">
    <cfRule type="cellIs" dxfId="1476" priority="1360" operator="equal">
      <formula>"RL"</formula>
    </cfRule>
  </conditionalFormatting>
  <conditionalFormatting sqref="V14">
    <cfRule type="cellIs" dxfId="1475" priority="1359" operator="equal">
      <formula>"BT"</formula>
    </cfRule>
  </conditionalFormatting>
  <conditionalFormatting sqref="V14">
    <cfRule type="cellIs" dxfId="1474" priority="1358" operator="equal">
      <formula>"["</formula>
    </cfRule>
  </conditionalFormatting>
  <conditionalFormatting sqref="V14">
    <cfRule type="cellIs" dxfId="1473" priority="1357" operator="equal">
      <formula>"]"</formula>
    </cfRule>
  </conditionalFormatting>
  <conditionalFormatting sqref="V14">
    <cfRule type="cellIs" dxfId="1472" priority="1356" operator="equal">
      <formula>"M"</formula>
    </cfRule>
  </conditionalFormatting>
  <conditionalFormatting sqref="V14">
    <cfRule type="cellIs" dxfId="1471" priority="1355" operator="equal">
      <formula>"$"</formula>
    </cfRule>
  </conditionalFormatting>
  <conditionalFormatting sqref="V14">
    <cfRule type="cellIs" dxfId="1470" priority="1354" operator="equal">
      <formula>"^"</formula>
    </cfRule>
  </conditionalFormatting>
  <conditionalFormatting sqref="U6">
    <cfRule type="cellIs" dxfId="1469" priority="1353" operator="equal">
      <formula>"F"</formula>
    </cfRule>
  </conditionalFormatting>
  <conditionalFormatting sqref="U6">
    <cfRule type="cellIs" dxfId="1468" priority="1352" operator="equal">
      <formula>"T"</formula>
    </cfRule>
  </conditionalFormatting>
  <conditionalFormatting sqref="U6">
    <cfRule type="cellIs" dxfId="1467" priority="1351" operator="equal">
      <formula>"B"</formula>
    </cfRule>
  </conditionalFormatting>
  <conditionalFormatting sqref="U6">
    <cfRule type="cellIs" dxfId="1466" priority="1350" operator="equal">
      <formula>"L"</formula>
    </cfRule>
  </conditionalFormatting>
  <conditionalFormatting sqref="U6">
    <cfRule type="cellIs" dxfId="1465" priority="1349" operator="equal">
      <formula>"R"</formula>
    </cfRule>
  </conditionalFormatting>
  <conditionalFormatting sqref="U6">
    <cfRule type="cellIs" dxfId="1464" priority="1348" operator="equal">
      <formula>"C1"</formula>
    </cfRule>
  </conditionalFormatting>
  <conditionalFormatting sqref="U6">
    <cfRule type="cellIs" dxfId="1463" priority="1347" operator="equal">
      <formula>"C2"</formula>
    </cfRule>
  </conditionalFormatting>
  <conditionalFormatting sqref="U6">
    <cfRule type="cellIs" dxfId="1462" priority="1346" operator="equal">
      <formula>"C3"</formula>
    </cfRule>
  </conditionalFormatting>
  <conditionalFormatting sqref="U6">
    <cfRule type="cellIs" dxfId="1461" priority="1345" operator="equal">
      <formula>"C4"</formula>
    </cfRule>
  </conditionalFormatting>
  <conditionalFormatting sqref="U6">
    <cfRule type="cellIs" dxfId="1460" priority="1344" operator="equal">
      <formula>"V"</formula>
    </cfRule>
  </conditionalFormatting>
  <conditionalFormatting sqref="U6">
    <cfRule type="cellIs" dxfId="1459" priority="1343" operator="equal">
      <formula>"LR"</formula>
    </cfRule>
  </conditionalFormatting>
  <conditionalFormatting sqref="U6">
    <cfRule type="cellIs" dxfId="1458" priority="1342" operator="equal">
      <formula>"H"</formula>
    </cfRule>
  </conditionalFormatting>
  <conditionalFormatting sqref="U6">
    <cfRule type="cellIs" dxfId="1457" priority="1341" operator="equal">
      <formula>"TB"</formula>
    </cfRule>
  </conditionalFormatting>
  <conditionalFormatting sqref="U6">
    <cfRule type="cellIs" dxfId="1456" priority="1340" operator="equal">
      <formula>"N"</formula>
    </cfRule>
  </conditionalFormatting>
  <conditionalFormatting sqref="U6">
    <cfRule type="cellIs" dxfId="1455" priority="1339" operator="equal">
      <formula>"U"</formula>
    </cfRule>
  </conditionalFormatting>
  <conditionalFormatting sqref="U6">
    <cfRule type="cellIs" dxfId="1454" priority="1338" operator="equal">
      <formula>"C"</formula>
    </cfRule>
  </conditionalFormatting>
  <conditionalFormatting sqref="U6">
    <cfRule type="cellIs" dxfId="1453" priority="1337" operator="equal">
      <formula>"D"</formula>
    </cfRule>
  </conditionalFormatting>
  <conditionalFormatting sqref="U6">
    <cfRule type="cellIs" dxfId="1452" priority="1336" operator="equal">
      <formula>"S"</formula>
    </cfRule>
  </conditionalFormatting>
  <conditionalFormatting sqref="U6">
    <cfRule type="cellIs" dxfId="1451" priority="1335" operator="equal">
      <formula>"TL"</formula>
    </cfRule>
  </conditionalFormatting>
  <conditionalFormatting sqref="U6">
    <cfRule type="cellIs" dxfId="1450" priority="1334" operator="equal">
      <formula>"TR"</formula>
    </cfRule>
  </conditionalFormatting>
  <conditionalFormatting sqref="U6">
    <cfRule type="cellIs" dxfId="1449" priority="1333" operator="equal">
      <formula>"BR"</formula>
    </cfRule>
  </conditionalFormatting>
  <conditionalFormatting sqref="U6">
    <cfRule type="cellIs" dxfId="1448" priority="1332" operator="equal">
      <formula>"BL"</formula>
    </cfRule>
  </conditionalFormatting>
  <conditionalFormatting sqref="U6">
    <cfRule type="cellIs" dxfId="1447" priority="1331" operator="equal">
      <formula>"LT"</formula>
    </cfRule>
  </conditionalFormatting>
  <conditionalFormatting sqref="U6">
    <cfRule type="cellIs" dxfId="1446" priority="1330" operator="equal">
      <formula>"RT"</formula>
    </cfRule>
  </conditionalFormatting>
  <conditionalFormatting sqref="U6">
    <cfRule type="cellIs" dxfId="1445" priority="1329" operator="equal">
      <formula>"RB"</formula>
    </cfRule>
  </conditionalFormatting>
  <conditionalFormatting sqref="U6">
    <cfRule type="cellIs" dxfId="1444" priority="1328" operator="equal">
      <formula>"LB"</formula>
    </cfRule>
  </conditionalFormatting>
  <conditionalFormatting sqref="U6">
    <cfRule type="cellIs" dxfId="1443" priority="1327" operator="equal">
      <formula>"RL"</formula>
    </cfRule>
  </conditionalFormatting>
  <conditionalFormatting sqref="U6">
    <cfRule type="cellIs" dxfId="1442" priority="1326" operator="equal">
      <formula>"BT"</formula>
    </cfRule>
  </conditionalFormatting>
  <conditionalFormatting sqref="U6">
    <cfRule type="cellIs" dxfId="1441" priority="1325" operator="equal">
      <formula>"["</formula>
    </cfRule>
  </conditionalFormatting>
  <conditionalFormatting sqref="U6">
    <cfRule type="cellIs" dxfId="1440" priority="1324" operator="equal">
      <formula>"]"</formula>
    </cfRule>
  </conditionalFormatting>
  <conditionalFormatting sqref="U6">
    <cfRule type="cellIs" dxfId="1439" priority="1323" operator="equal">
      <formula>"M"</formula>
    </cfRule>
  </conditionalFormatting>
  <conditionalFormatting sqref="U6">
    <cfRule type="cellIs" dxfId="1438" priority="1322" operator="equal">
      <formula>"$"</formula>
    </cfRule>
  </conditionalFormatting>
  <conditionalFormatting sqref="U6">
    <cfRule type="cellIs" dxfId="1437" priority="1321" operator="equal">
      <formula>"^"</formula>
    </cfRule>
  </conditionalFormatting>
  <conditionalFormatting sqref="AD7">
    <cfRule type="cellIs" dxfId="1436" priority="1320" operator="equal">
      <formula>"F"</formula>
    </cfRule>
  </conditionalFormatting>
  <conditionalFormatting sqref="AD7">
    <cfRule type="cellIs" dxfId="1435" priority="1319" operator="equal">
      <formula>"T"</formula>
    </cfRule>
  </conditionalFormatting>
  <conditionalFormatting sqref="AD7">
    <cfRule type="cellIs" dxfId="1434" priority="1318" operator="equal">
      <formula>"B"</formula>
    </cfRule>
  </conditionalFormatting>
  <conditionalFormatting sqref="AD7">
    <cfRule type="cellIs" dxfId="1433" priority="1317" operator="equal">
      <formula>"L"</formula>
    </cfRule>
  </conditionalFormatting>
  <conditionalFormatting sqref="AD7">
    <cfRule type="cellIs" dxfId="1432" priority="1316" operator="equal">
      <formula>"R"</formula>
    </cfRule>
  </conditionalFormatting>
  <conditionalFormatting sqref="AD7">
    <cfRule type="cellIs" dxfId="1431" priority="1315" operator="equal">
      <formula>"C1"</formula>
    </cfRule>
  </conditionalFormatting>
  <conditionalFormatting sqref="AD7">
    <cfRule type="cellIs" dxfId="1430" priority="1314" operator="equal">
      <formula>"C2"</formula>
    </cfRule>
  </conditionalFormatting>
  <conditionalFormatting sqref="AD7">
    <cfRule type="cellIs" dxfId="1429" priority="1313" operator="equal">
      <formula>"C3"</formula>
    </cfRule>
  </conditionalFormatting>
  <conditionalFormatting sqref="AD7">
    <cfRule type="cellIs" dxfId="1428" priority="1312" operator="equal">
      <formula>"C4"</formula>
    </cfRule>
  </conditionalFormatting>
  <conditionalFormatting sqref="AD7">
    <cfRule type="cellIs" dxfId="1427" priority="1311" operator="equal">
      <formula>"V"</formula>
    </cfRule>
  </conditionalFormatting>
  <conditionalFormatting sqref="AD7">
    <cfRule type="cellIs" dxfId="1426" priority="1310" operator="equal">
      <formula>"LR"</formula>
    </cfRule>
  </conditionalFormatting>
  <conditionalFormatting sqref="AD7">
    <cfRule type="cellIs" dxfId="1425" priority="1309" operator="equal">
      <formula>"H"</formula>
    </cfRule>
  </conditionalFormatting>
  <conditionalFormatting sqref="AD7">
    <cfRule type="cellIs" dxfId="1424" priority="1308" operator="equal">
      <formula>"TB"</formula>
    </cfRule>
  </conditionalFormatting>
  <conditionalFormatting sqref="AD7">
    <cfRule type="cellIs" dxfId="1423" priority="1307" operator="equal">
      <formula>"N"</formula>
    </cfRule>
  </conditionalFormatting>
  <conditionalFormatting sqref="AD7">
    <cfRule type="cellIs" dxfId="1422" priority="1306" operator="equal">
      <formula>"U"</formula>
    </cfRule>
  </conditionalFormatting>
  <conditionalFormatting sqref="AD7">
    <cfRule type="cellIs" dxfId="1421" priority="1305" operator="equal">
      <formula>"C"</formula>
    </cfRule>
  </conditionalFormatting>
  <conditionalFormatting sqref="AD7">
    <cfRule type="cellIs" dxfId="1420" priority="1304" operator="equal">
      <formula>"D"</formula>
    </cfRule>
  </conditionalFormatting>
  <conditionalFormatting sqref="AD7">
    <cfRule type="cellIs" dxfId="1419" priority="1303" operator="equal">
      <formula>"S"</formula>
    </cfRule>
  </conditionalFormatting>
  <conditionalFormatting sqref="AD7">
    <cfRule type="cellIs" dxfId="1418" priority="1302" operator="equal">
      <formula>"TL"</formula>
    </cfRule>
  </conditionalFormatting>
  <conditionalFormatting sqref="AD7">
    <cfRule type="cellIs" dxfId="1417" priority="1301" operator="equal">
      <formula>"TR"</formula>
    </cfRule>
  </conditionalFormatting>
  <conditionalFormatting sqref="AD7">
    <cfRule type="cellIs" dxfId="1416" priority="1300" operator="equal">
      <formula>"BR"</formula>
    </cfRule>
  </conditionalFormatting>
  <conditionalFormatting sqref="AD7">
    <cfRule type="cellIs" dxfId="1415" priority="1299" operator="equal">
      <formula>"BL"</formula>
    </cfRule>
  </conditionalFormatting>
  <conditionalFormatting sqref="AD7">
    <cfRule type="cellIs" dxfId="1414" priority="1298" operator="equal">
      <formula>"LT"</formula>
    </cfRule>
  </conditionalFormatting>
  <conditionalFormatting sqref="AD7">
    <cfRule type="cellIs" dxfId="1413" priority="1297" operator="equal">
      <formula>"RT"</formula>
    </cfRule>
  </conditionalFormatting>
  <conditionalFormatting sqref="AD7">
    <cfRule type="cellIs" dxfId="1412" priority="1296" operator="equal">
      <formula>"RB"</formula>
    </cfRule>
  </conditionalFormatting>
  <conditionalFormatting sqref="AD7">
    <cfRule type="cellIs" dxfId="1411" priority="1295" operator="equal">
      <formula>"LB"</formula>
    </cfRule>
  </conditionalFormatting>
  <conditionalFormatting sqref="AD7">
    <cfRule type="cellIs" dxfId="1410" priority="1294" operator="equal">
      <formula>"RL"</formula>
    </cfRule>
  </conditionalFormatting>
  <conditionalFormatting sqref="AD7">
    <cfRule type="cellIs" dxfId="1409" priority="1293" operator="equal">
      <formula>"BT"</formula>
    </cfRule>
  </conditionalFormatting>
  <conditionalFormatting sqref="AD7">
    <cfRule type="cellIs" dxfId="1408" priority="1292" operator="equal">
      <formula>"["</formula>
    </cfRule>
  </conditionalFormatting>
  <conditionalFormatting sqref="AD7">
    <cfRule type="cellIs" dxfId="1407" priority="1291" operator="equal">
      <formula>"]"</formula>
    </cfRule>
  </conditionalFormatting>
  <conditionalFormatting sqref="AD7">
    <cfRule type="cellIs" dxfId="1406" priority="1290" operator="equal">
      <formula>"M"</formula>
    </cfRule>
  </conditionalFormatting>
  <conditionalFormatting sqref="AD7">
    <cfRule type="cellIs" dxfId="1405" priority="1289" operator="equal">
      <formula>"$"</formula>
    </cfRule>
  </conditionalFormatting>
  <conditionalFormatting sqref="AD7">
    <cfRule type="cellIs" dxfId="1404" priority="1288" operator="equal">
      <formula>"^"</formula>
    </cfRule>
  </conditionalFormatting>
  <conditionalFormatting sqref="AM17">
    <cfRule type="cellIs" dxfId="1403" priority="1287" operator="equal">
      <formula>"F"</formula>
    </cfRule>
  </conditionalFormatting>
  <conditionalFormatting sqref="AM17">
    <cfRule type="cellIs" dxfId="1402" priority="1286" operator="equal">
      <formula>"T"</formula>
    </cfRule>
  </conditionalFormatting>
  <conditionalFormatting sqref="AM17">
    <cfRule type="cellIs" dxfId="1401" priority="1285" operator="equal">
      <formula>"B"</formula>
    </cfRule>
  </conditionalFormatting>
  <conditionalFormatting sqref="AM17">
    <cfRule type="cellIs" dxfId="1400" priority="1284" operator="equal">
      <formula>"L"</formula>
    </cfRule>
  </conditionalFormatting>
  <conditionalFormatting sqref="AM17">
    <cfRule type="cellIs" dxfId="1399" priority="1283" operator="equal">
      <formula>"R"</formula>
    </cfRule>
  </conditionalFormatting>
  <conditionalFormatting sqref="AM17">
    <cfRule type="cellIs" dxfId="1398" priority="1282" operator="equal">
      <formula>"C1"</formula>
    </cfRule>
  </conditionalFormatting>
  <conditionalFormatting sqref="AM17">
    <cfRule type="cellIs" dxfId="1397" priority="1281" operator="equal">
      <formula>"C2"</formula>
    </cfRule>
  </conditionalFormatting>
  <conditionalFormatting sqref="AM17">
    <cfRule type="cellIs" dxfId="1396" priority="1280" operator="equal">
      <formula>"C3"</formula>
    </cfRule>
  </conditionalFormatting>
  <conditionalFormatting sqref="AM17">
    <cfRule type="cellIs" dxfId="1395" priority="1279" operator="equal">
      <formula>"C4"</formula>
    </cfRule>
  </conditionalFormatting>
  <conditionalFormatting sqref="AM17">
    <cfRule type="cellIs" dxfId="1394" priority="1278" operator="equal">
      <formula>"V"</formula>
    </cfRule>
  </conditionalFormatting>
  <conditionalFormatting sqref="AM17">
    <cfRule type="cellIs" dxfId="1393" priority="1277" operator="equal">
      <formula>"LR"</formula>
    </cfRule>
  </conditionalFormatting>
  <conditionalFormatting sqref="AM17">
    <cfRule type="cellIs" dxfId="1392" priority="1276" operator="equal">
      <formula>"H"</formula>
    </cfRule>
  </conditionalFormatting>
  <conditionalFormatting sqref="AM17">
    <cfRule type="cellIs" dxfId="1391" priority="1275" operator="equal">
      <formula>"TB"</formula>
    </cfRule>
  </conditionalFormatting>
  <conditionalFormatting sqref="AM17">
    <cfRule type="cellIs" dxfId="1390" priority="1274" operator="equal">
      <formula>"N"</formula>
    </cfRule>
  </conditionalFormatting>
  <conditionalFormatting sqref="AM17">
    <cfRule type="cellIs" dxfId="1389" priority="1273" operator="equal">
      <formula>"U"</formula>
    </cfRule>
  </conditionalFormatting>
  <conditionalFormatting sqref="AM17">
    <cfRule type="cellIs" dxfId="1388" priority="1272" operator="equal">
      <formula>"C"</formula>
    </cfRule>
  </conditionalFormatting>
  <conditionalFormatting sqref="AM17">
    <cfRule type="cellIs" dxfId="1387" priority="1271" operator="equal">
      <formula>"D"</formula>
    </cfRule>
  </conditionalFormatting>
  <conditionalFormatting sqref="AM17">
    <cfRule type="cellIs" dxfId="1386" priority="1270" operator="equal">
      <formula>"S"</formula>
    </cfRule>
  </conditionalFormatting>
  <conditionalFormatting sqref="AM17">
    <cfRule type="cellIs" dxfId="1385" priority="1269" operator="equal">
      <formula>"TL"</formula>
    </cfRule>
  </conditionalFormatting>
  <conditionalFormatting sqref="AM17">
    <cfRule type="cellIs" dxfId="1384" priority="1268" operator="equal">
      <formula>"TR"</formula>
    </cfRule>
  </conditionalFormatting>
  <conditionalFormatting sqref="AM17">
    <cfRule type="cellIs" dxfId="1383" priority="1267" operator="equal">
      <formula>"BR"</formula>
    </cfRule>
  </conditionalFormatting>
  <conditionalFormatting sqref="AM17">
    <cfRule type="cellIs" dxfId="1382" priority="1266" operator="equal">
      <formula>"BL"</formula>
    </cfRule>
  </conditionalFormatting>
  <conditionalFormatting sqref="AM17">
    <cfRule type="cellIs" dxfId="1381" priority="1265" operator="equal">
      <formula>"LT"</formula>
    </cfRule>
  </conditionalFormatting>
  <conditionalFormatting sqref="AM17">
    <cfRule type="cellIs" dxfId="1380" priority="1264" operator="equal">
      <formula>"RT"</formula>
    </cfRule>
  </conditionalFormatting>
  <conditionalFormatting sqref="AM17">
    <cfRule type="cellIs" dxfId="1379" priority="1263" operator="equal">
      <formula>"RB"</formula>
    </cfRule>
  </conditionalFormatting>
  <conditionalFormatting sqref="AM17">
    <cfRule type="cellIs" dxfId="1378" priority="1262" operator="equal">
      <formula>"LB"</formula>
    </cfRule>
  </conditionalFormatting>
  <conditionalFormatting sqref="AM17">
    <cfRule type="cellIs" dxfId="1377" priority="1261" operator="equal">
      <formula>"RL"</formula>
    </cfRule>
  </conditionalFormatting>
  <conditionalFormatting sqref="AM17">
    <cfRule type="cellIs" dxfId="1376" priority="1260" operator="equal">
      <formula>"BT"</formula>
    </cfRule>
  </conditionalFormatting>
  <conditionalFormatting sqref="AM17">
    <cfRule type="cellIs" dxfId="1375" priority="1259" operator="equal">
      <formula>"["</formula>
    </cfRule>
  </conditionalFormatting>
  <conditionalFormatting sqref="AM17">
    <cfRule type="cellIs" dxfId="1374" priority="1258" operator="equal">
      <formula>"]"</formula>
    </cfRule>
  </conditionalFormatting>
  <conditionalFormatting sqref="AM17">
    <cfRule type="cellIs" dxfId="1373" priority="1257" operator="equal">
      <formula>"M"</formula>
    </cfRule>
  </conditionalFormatting>
  <conditionalFormatting sqref="AM17">
    <cfRule type="cellIs" dxfId="1372" priority="1256" operator="equal">
      <formula>"$"</formula>
    </cfRule>
  </conditionalFormatting>
  <conditionalFormatting sqref="AM17">
    <cfRule type="cellIs" dxfId="1371" priority="1255" operator="equal">
      <formula>"^"</formula>
    </cfRule>
  </conditionalFormatting>
  <conditionalFormatting sqref="AL28">
    <cfRule type="cellIs" dxfId="1370" priority="1254" operator="equal">
      <formula>"F"</formula>
    </cfRule>
  </conditionalFormatting>
  <conditionalFormatting sqref="AL28">
    <cfRule type="cellIs" dxfId="1369" priority="1253" operator="equal">
      <formula>"T"</formula>
    </cfRule>
  </conditionalFormatting>
  <conditionalFormatting sqref="AL28">
    <cfRule type="cellIs" dxfId="1368" priority="1252" operator="equal">
      <formula>"B"</formula>
    </cfRule>
  </conditionalFormatting>
  <conditionalFormatting sqref="AL28">
    <cfRule type="cellIs" dxfId="1367" priority="1251" operator="equal">
      <formula>"L"</formula>
    </cfRule>
  </conditionalFormatting>
  <conditionalFormatting sqref="AL28">
    <cfRule type="cellIs" dxfId="1366" priority="1250" operator="equal">
      <formula>"R"</formula>
    </cfRule>
  </conditionalFormatting>
  <conditionalFormatting sqref="AL28">
    <cfRule type="cellIs" dxfId="1365" priority="1249" operator="equal">
      <formula>"C1"</formula>
    </cfRule>
  </conditionalFormatting>
  <conditionalFormatting sqref="AL28">
    <cfRule type="cellIs" dxfId="1364" priority="1248" operator="equal">
      <formula>"C2"</formula>
    </cfRule>
  </conditionalFormatting>
  <conditionalFormatting sqref="AL28">
    <cfRule type="cellIs" dxfId="1363" priority="1247" operator="equal">
      <formula>"C3"</formula>
    </cfRule>
  </conditionalFormatting>
  <conditionalFormatting sqref="AL28">
    <cfRule type="cellIs" dxfId="1362" priority="1246" operator="equal">
      <formula>"C4"</formula>
    </cfRule>
  </conditionalFormatting>
  <conditionalFormatting sqref="AL28">
    <cfRule type="cellIs" dxfId="1361" priority="1245" operator="equal">
      <formula>"V"</formula>
    </cfRule>
  </conditionalFormatting>
  <conditionalFormatting sqref="AL28">
    <cfRule type="cellIs" dxfId="1360" priority="1244" operator="equal">
      <formula>"LR"</formula>
    </cfRule>
  </conditionalFormatting>
  <conditionalFormatting sqref="AL28">
    <cfRule type="cellIs" dxfId="1359" priority="1243" operator="equal">
      <formula>"H"</formula>
    </cfRule>
  </conditionalFormatting>
  <conditionalFormatting sqref="AL28">
    <cfRule type="cellIs" dxfId="1358" priority="1242" operator="equal">
      <formula>"TB"</formula>
    </cfRule>
  </conditionalFormatting>
  <conditionalFormatting sqref="AL28">
    <cfRule type="cellIs" dxfId="1357" priority="1241" operator="equal">
      <formula>"N"</formula>
    </cfRule>
  </conditionalFormatting>
  <conditionalFormatting sqref="AL28">
    <cfRule type="cellIs" dxfId="1356" priority="1240" operator="equal">
      <formula>"U"</formula>
    </cfRule>
  </conditionalFormatting>
  <conditionalFormatting sqref="AL28">
    <cfRule type="cellIs" dxfId="1355" priority="1239" operator="equal">
      <formula>"C"</formula>
    </cfRule>
  </conditionalFormatting>
  <conditionalFormatting sqref="AL28">
    <cfRule type="cellIs" dxfId="1354" priority="1238" operator="equal">
      <formula>"D"</formula>
    </cfRule>
  </conditionalFormatting>
  <conditionalFormatting sqref="AL28">
    <cfRule type="cellIs" dxfId="1353" priority="1237" operator="equal">
      <formula>"S"</formula>
    </cfRule>
  </conditionalFormatting>
  <conditionalFormatting sqref="AL28">
    <cfRule type="cellIs" dxfId="1352" priority="1236" operator="equal">
      <formula>"TL"</formula>
    </cfRule>
  </conditionalFormatting>
  <conditionalFormatting sqref="AL28">
    <cfRule type="cellIs" dxfId="1351" priority="1235" operator="equal">
      <formula>"TR"</formula>
    </cfRule>
  </conditionalFormatting>
  <conditionalFormatting sqref="AL28">
    <cfRule type="cellIs" dxfId="1350" priority="1234" operator="equal">
      <formula>"BR"</formula>
    </cfRule>
  </conditionalFormatting>
  <conditionalFormatting sqref="AL28">
    <cfRule type="cellIs" dxfId="1349" priority="1233" operator="equal">
      <formula>"BL"</formula>
    </cfRule>
  </conditionalFormatting>
  <conditionalFormatting sqref="AL28">
    <cfRule type="cellIs" dxfId="1348" priority="1232" operator="equal">
      <formula>"LT"</formula>
    </cfRule>
  </conditionalFormatting>
  <conditionalFormatting sqref="AL28">
    <cfRule type="cellIs" dxfId="1347" priority="1231" operator="equal">
      <formula>"RT"</formula>
    </cfRule>
  </conditionalFormatting>
  <conditionalFormatting sqref="AL28">
    <cfRule type="cellIs" dxfId="1346" priority="1230" operator="equal">
      <formula>"RB"</formula>
    </cfRule>
  </conditionalFormatting>
  <conditionalFormatting sqref="AL28">
    <cfRule type="cellIs" dxfId="1345" priority="1229" operator="equal">
      <formula>"LB"</formula>
    </cfRule>
  </conditionalFormatting>
  <conditionalFormatting sqref="AL28">
    <cfRule type="cellIs" dxfId="1344" priority="1228" operator="equal">
      <formula>"RL"</formula>
    </cfRule>
  </conditionalFormatting>
  <conditionalFormatting sqref="AL28">
    <cfRule type="cellIs" dxfId="1343" priority="1227" operator="equal">
      <formula>"BT"</formula>
    </cfRule>
  </conditionalFormatting>
  <conditionalFormatting sqref="AL28">
    <cfRule type="cellIs" dxfId="1342" priority="1226" operator="equal">
      <formula>"["</formula>
    </cfRule>
  </conditionalFormatting>
  <conditionalFormatting sqref="AL28">
    <cfRule type="cellIs" dxfId="1341" priority="1225" operator="equal">
      <formula>"]"</formula>
    </cfRule>
  </conditionalFormatting>
  <conditionalFormatting sqref="AL28">
    <cfRule type="cellIs" dxfId="1340" priority="1224" operator="equal">
      <formula>"M"</formula>
    </cfRule>
  </conditionalFormatting>
  <conditionalFormatting sqref="AL28">
    <cfRule type="cellIs" dxfId="1339" priority="1223" operator="equal">
      <formula>"$"</formula>
    </cfRule>
  </conditionalFormatting>
  <conditionalFormatting sqref="AL28">
    <cfRule type="cellIs" dxfId="1338" priority="1222" operator="equal">
      <formula>"^"</formula>
    </cfRule>
  </conditionalFormatting>
  <conditionalFormatting sqref="Q20">
    <cfRule type="cellIs" dxfId="1337" priority="1221" operator="equal">
      <formula>"F"</formula>
    </cfRule>
  </conditionalFormatting>
  <conditionalFormatting sqref="Q20">
    <cfRule type="cellIs" dxfId="1336" priority="1220" operator="equal">
      <formula>"T"</formula>
    </cfRule>
  </conditionalFormatting>
  <conditionalFormatting sqref="Q20">
    <cfRule type="cellIs" dxfId="1335" priority="1219" operator="equal">
      <formula>"B"</formula>
    </cfRule>
  </conditionalFormatting>
  <conditionalFormatting sqref="Q20">
    <cfRule type="cellIs" dxfId="1334" priority="1218" operator="equal">
      <formula>"L"</formula>
    </cfRule>
  </conditionalFormatting>
  <conditionalFormatting sqref="Q20">
    <cfRule type="cellIs" dxfId="1333" priority="1217" operator="equal">
      <formula>"R"</formula>
    </cfRule>
  </conditionalFormatting>
  <conditionalFormatting sqref="Q20">
    <cfRule type="cellIs" dxfId="1332" priority="1216" operator="equal">
      <formula>"C1"</formula>
    </cfRule>
  </conditionalFormatting>
  <conditionalFormatting sqref="Q20">
    <cfRule type="cellIs" dxfId="1331" priority="1215" operator="equal">
      <formula>"C2"</formula>
    </cfRule>
  </conditionalFormatting>
  <conditionalFormatting sqref="Q20">
    <cfRule type="cellIs" dxfId="1330" priority="1214" operator="equal">
      <formula>"C3"</formula>
    </cfRule>
  </conditionalFormatting>
  <conditionalFormatting sqref="Q20">
    <cfRule type="cellIs" dxfId="1329" priority="1213" operator="equal">
      <formula>"C4"</formula>
    </cfRule>
  </conditionalFormatting>
  <conditionalFormatting sqref="Q20">
    <cfRule type="cellIs" dxfId="1328" priority="1212" operator="equal">
      <formula>"V"</formula>
    </cfRule>
  </conditionalFormatting>
  <conditionalFormatting sqref="Q20">
    <cfRule type="cellIs" dxfId="1327" priority="1211" operator="equal">
      <formula>"LR"</formula>
    </cfRule>
  </conditionalFormatting>
  <conditionalFormatting sqref="Q20">
    <cfRule type="cellIs" dxfId="1326" priority="1210" operator="equal">
      <formula>"H"</formula>
    </cfRule>
  </conditionalFormatting>
  <conditionalFormatting sqref="Q20">
    <cfRule type="cellIs" dxfId="1325" priority="1209" operator="equal">
      <formula>"TB"</formula>
    </cfRule>
  </conditionalFormatting>
  <conditionalFormatting sqref="Q20">
    <cfRule type="cellIs" dxfId="1324" priority="1208" operator="equal">
      <formula>"N"</formula>
    </cfRule>
  </conditionalFormatting>
  <conditionalFormatting sqref="Q20">
    <cfRule type="cellIs" dxfId="1323" priority="1207" operator="equal">
      <formula>"U"</formula>
    </cfRule>
  </conditionalFormatting>
  <conditionalFormatting sqref="Q20">
    <cfRule type="cellIs" dxfId="1322" priority="1206" operator="equal">
      <formula>"C"</formula>
    </cfRule>
  </conditionalFormatting>
  <conditionalFormatting sqref="Q20">
    <cfRule type="cellIs" dxfId="1321" priority="1205" operator="equal">
      <formula>"D"</formula>
    </cfRule>
  </conditionalFormatting>
  <conditionalFormatting sqref="Q20">
    <cfRule type="cellIs" dxfId="1320" priority="1204" operator="equal">
      <formula>"S"</formula>
    </cfRule>
  </conditionalFormatting>
  <conditionalFormatting sqref="Q20">
    <cfRule type="cellIs" dxfId="1319" priority="1203" operator="equal">
      <formula>"TL"</formula>
    </cfRule>
  </conditionalFormatting>
  <conditionalFormatting sqref="Q20">
    <cfRule type="cellIs" dxfId="1318" priority="1202" operator="equal">
      <formula>"TR"</formula>
    </cfRule>
  </conditionalFormatting>
  <conditionalFormatting sqref="Q20">
    <cfRule type="cellIs" dxfId="1317" priority="1201" operator="equal">
      <formula>"BR"</formula>
    </cfRule>
  </conditionalFormatting>
  <conditionalFormatting sqref="Q20">
    <cfRule type="cellIs" dxfId="1316" priority="1200" operator="equal">
      <formula>"BL"</formula>
    </cfRule>
  </conditionalFormatting>
  <conditionalFormatting sqref="Q20">
    <cfRule type="cellIs" dxfId="1315" priority="1199" operator="equal">
      <formula>"LT"</formula>
    </cfRule>
  </conditionalFormatting>
  <conditionalFormatting sqref="Q20">
    <cfRule type="cellIs" dxfId="1314" priority="1198" operator="equal">
      <formula>"RT"</formula>
    </cfRule>
  </conditionalFormatting>
  <conditionalFormatting sqref="Q20">
    <cfRule type="cellIs" dxfId="1313" priority="1197" operator="equal">
      <formula>"RB"</formula>
    </cfRule>
  </conditionalFormatting>
  <conditionalFormatting sqref="Q20">
    <cfRule type="cellIs" dxfId="1312" priority="1196" operator="equal">
      <formula>"LB"</formula>
    </cfRule>
  </conditionalFormatting>
  <conditionalFormatting sqref="Q20">
    <cfRule type="cellIs" dxfId="1311" priority="1195" operator="equal">
      <formula>"RL"</formula>
    </cfRule>
  </conditionalFormatting>
  <conditionalFormatting sqref="Q20">
    <cfRule type="cellIs" dxfId="1310" priority="1194" operator="equal">
      <formula>"BT"</formula>
    </cfRule>
  </conditionalFormatting>
  <conditionalFormatting sqref="Q20">
    <cfRule type="cellIs" dxfId="1309" priority="1193" operator="equal">
      <formula>"["</formula>
    </cfRule>
  </conditionalFormatting>
  <conditionalFormatting sqref="Q20">
    <cfRule type="cellIs" dxfId="1308" priority="1192" operator="equal">
      <formula>"]"</formula>
    </cfRule>
  </conditionalFormatting>
  <conditionalFormatting sqref="Q20">
    <cfRule type="cellIs" dxfId="1307" priority="1191" operator="equal">
      <formula>"M"</formula>
    </cfRule>
  </conditionalFormatting>
  <conditionalFormatting sqref="Q20">
    <cfRule type="cellIs" dxfId="1306" priority="1190" operator="equal">
      <formula>"$"</formula>
    </cfRule>
  </conditionalFormatting>
  <conditionalFormatting sqref="Q20">
    <cfRule type="cellIs" dxfId="1305" priority="1189" operator="equal">
      <formula>"^"</formula>
    </cfRule>
  </conditionalFormatting>
  <conditionalFormatting sqref="AR33">
    <cfRule type="cellIs" dxfId="1304" priority="1188" operator="equal">
      <formula>"F"</formula>
    </cfRule>
  </conditionalFormatting>
  <conditionalFormatting sqref="AR33">
    <cfRule type="cellIs" dxfId="1303" priority="1187" operator="equal">
      <formula>"T"</formula>
    </cfRule>
  </conditionalFormatting>
  <conditionalFormatting sqref="AR33">
    <cfRule type="cellIs" dxfId="1302" priority="1186" operator="equal">
      <formula>"B"</formula>
    </cfRule>
  </conditionalFormatting>
  <conditionalFormatting sqref="AR33">
    <cfRule type="cellIs" dxfId="1301" priority="1185" operator="equal">
      <formula>"L"</formula>
    </cfRule>
  </conditionalFormatting>
  <conditionalFormatting sqref="AR33">
    <cfRule type="cellIs" dxfId="1300" priority="1184" operator="equal">
      <formula>"R"</formula>
    </cfRule>
  </conditionalFormatting>
  <conditionalFormatting sqref="AR33">
    <cfRule type="cellIs" dxfId="1299" priority="1183" operator="equal">
      <formula>"C1"</formula>
    </cfRule>
  </conditionalFormatting>
  <conditionalFormatting sqref="AR33">
    <cfRule type="cellIs" dxfId="1298" priority="1182" operator="equal">
      <formula>"C2"</formula>
    </cfRule>
  </conditionalFormatting>
  <conditionalFormatting sqref="AR33">
    <cfRule type="cellIs" dxfId="1297" priority="1181" operator="equal">
      <formula>"C3"</formula>
    </cfRule>
  </conditionalFormatting>
  <conditionalFormatting sqref="AR33">
    <cfRule type="cellIs" dxfId="1296" priority="1180" operator="equal">
      <formula>"C4"</formula>
    </cfRule>
  </conditionalFormatting>
  <conditionalFormatting sqref="AR33">
    <cfRule type="cellIs" dxfId="1295" priority="1179" operator="equal">
      <formula>"V"</formula>
    </cfRule>
  </conditionalFormatting>
  <conditionalFormatting sqref="AR33">
    <cfRule type="cellIs" dxfId="1294" priority="1178" operator="equal">
      <formula>"LR"</formula>
    </cfRule>
  </conditionalFormatting>
  <conditionalFormatting sqref="AR33">
    <cfRule type="cellIs" dxfId="1293" priority="1177" operator="equal">
      <formula>"H"</formula>
    </cfRule>
  </conditionalFormatting>
  <conditionalFormatting sqref="AR33">
    <cfRule type="cellIs" dxfId="1292" priority="1176" operator="equal">
      <formula>"TB"</formula>
    </cfRule>
  </conditionalFormatting>
  <conditionalFormatting sqref="AR33">
    <cfRule type="cellIs" dxfId="1291" priority="1175" operator="equal">
      <formula>"N"</formula>
    </cfRule>
  </conditionalFormatting>
  <conditionalFormatting sqref="AR33">
    <cfRule type="cellIs" dxfId="1290" priority="1174" operator="equal">
      <formula>"U"</formula>
    </cfRule>
  </conditionalFormatting>
  <conditionalFormatting sqref="AR33">
    <cfRule type="cellIs" dxfId="1289" priority="1173" operator="equal">
      <formula>"C"</formula>
    </cfRule>
  </conditionalFormatting>
  <conditionalFormatting sqref="AR33">
    <cfRule type="cellIs" dxfId="1288" priority="1172" operator="equal">
      <formula>"D"</formula>
    </cfRule>
  </conditionalFormatting>
  <conditionalFormatting sqref="AR33">
    <cfRule type="cellIs" dxfId="1287" priority="1171" operator="equal">
      <formula>"S"</formula>
    </cfRule>
  </conditionalFormatting>
  <conditionalFormatting sqref="AR33">
    <cfRule type="cellIs" dxfId="1286" priority="1170" operator="equal">
      <formula>"TL"</formula>
    </cfRule>
  </conditionalFormatting>
  <conditionalFormatting sqref="AR33">
    <cfRule type="cellIs" dxfId="1285" priority="1169" operator="equal">
      <formula>"TR"</formula>
    </cfRule>
  </conditionalFormatting>
  <conditionalFormatting sqref="AR33">
    <cfRule type="cellIs" dxfId="1284" priority="1168" operator="equal">
      <formula>"BR"</formula>
    </cfRule>
  </conditionalFormatting>
  <conditionalFormatting sqref="AR33">
    <cfRule type="cellIs" dxfId="1283" priority="1167" operator="equal">
      <formula>"BL"</formula>
    </cfRule>
  </conditionalFormatting>
  <conditionalFormatting sqref="AR33">
    <cfRule type="cellIs" dxfId="1282" priority="1166" operator="equal">
      <formula>"LT"</formula>
    </cfRule>
  </conditionalFormatting>
  <conditionalFormatting sqref="AR33">
    <cfRule type="cellIs" dxfId="1281" priority="1165" operator="equal">
      <formula>"RT"</formula>
    </cfRule>
  </conditionalFormatting>
  <conditionalFormatting sqref="AR33">
    <cfRule type="cellIs" dxfId="1280" priority="1164" operator="equal">
      <formula>"RB"</formula>
    </cfRule>
  </conditionalFormatting>
  <conditionalFormatting sqref="AR33">
    <cfRule type="cellIs" dxfId="1279" priority="1163" operator="equal">
      <formula>"LB"</formula>
    </cfRule>
  </conditionalFormatting>
  <conditionalFormatting sqref="AR33">
    <cfRule type="cellIs" dxfId="1278" priority="1162" operator="equal">
      <formula>"RL"</formula>
    </cfRule>
  </conditionalFormatting>
  <conditionalFormatting sqref="AR33">
    <cfRule type="cellIs" dxfId="1277" priority="1161" operator="equal">
      <formula>"BT"</formula>
    </cfRule>
  </conditionalFormatting>
  <conditionalFormatting sqref="AR33">
    <cfRule type="cellIs" dxfId="1276" priority="1160" operator="equal">
      <formula>"["</formula>
    </cfRule>
  </conditionalFormatting>
  <conditionalFormatting sqref="AR33">
    <cfRule type="cellIs" dxfId="1275" priority="1159" operator="equal">
      <formula>"]"</formula>
    </cfRule>
  </conditionalFormatting>
  <conditionalFormatting sqref="AR33">
    <cfRule type="cellIs" dxfId="1274" priority="1158" operator="equal">
      <formula>"M"</formula>
    </cfRule>
  </conditionalFormatting>
  <conditionalFormatting sqref="AR33">
    <cfRule type="cellIs" dxfId="1273" priority="1157" operator="equal">
      <formula>"$"</formula>
    </cfRule>
  </conditionalFormatting>
  <conditionalFormatting sqref="AR33">
    <cfRule type="cellIs" dxfId="1272" priority="1156" operator="equal">
      <formula>"^"</formula>
    </cfRule>
  </conditionalFormatting>
  <conditionalFormatting sqref="P20">
    <cfRule type="cellIs" dxfId="1271" priority="1155" operator="equal">
      <formula>"F"</formula>
    </cfRule>
  </conditionalFormatting>
  <conditionalFormatting sqref="P20">
    <cfRule type="cellIs" dxfId="1270" priority="1154" operator="equal">
      <formula>"T"</formula>
    </cfRule>
  </conditionalFormatting>
  <conditionalFormatting sqref="P20">
    <cfRule type="cellIs" dxfId="1269" priority="1153" operator="equal">
      <formula>"B"</formula>
    </cfRule>
  </conditionalFormatting>
  <conditionalFormatting sqref="P20">
    <cfRule type="cellIs" dxfId="1268" priority="1152" operator="equal">
      <formula>"L"</formula>
    </cfRule>
  </conditionalFormatting>
  <conditionalFormatting sqref="P20">
    <cfRule type="cellIs" dxfId="1267" priority="1151" operator="equal">
      <formula>"R"</formula>
    </cfRule>
  </conditionalFormatting>
  <conditionalFormatting sqref="P20">
    <cfRule type="cellIs" dxfId="1266" priority="1150" operator="equal">
      <formula>"C1"</formula>
    </cfRule>
  </conditionalFormatting>
  <conditionalFormatting sqref="P20">
    <cfRule type="cellIs" dxfId="1265" priority="1149" operator="equal">
      <formula>"C2"</formula>
    </cfRule>
  </conditionalFormatting>
  <conditionalFormatting sqref="P20">
    <cfRule type="cellIs" dxfId="1264" priority="1148" operator="equal">
      <formula>"C3"</formula>
    </cfRule>
  </conditionalFormatting>
  <conditionalFormatting sqref="P20">
    <cfRule type="cellIs" dxfId="1263" priority="1147" operator="equal">
      <formula>"C4"</formula>
    </cfRule>
  </conditionalFormatting>
  <conditionalFormatting sqref="P20">
    <cfRule type="cellIs" dxfId="1262" priority="1146" operator="equal">
      <formula>"V"</formula>
    </cfRule>
  </conditionalFormatting>
  <conditionalFormatting sqref="P20">
    <cfRule type="cellIs" dxfId="1261" priority="1145" operator="equal">
      <formula>"LR"</formula>
    </cfRule>
  </conditionalFormatting>
  <conditionalFormatting sqref="P20">
    <cfRule type="cellIs" dxfId="1260" priority="1144" operator="equal">
      <formula>"H"</formula>
    </cfRule>
  </conditionalFormatting>
  <conditionalFormatting sqref="P20">
    <cfRule type="cellIs" dxfId="1259" priority="1143" operator="equal">
      <formula>"TB"</formula>
    </cfRule>
  </conditionalFormatting>
  <conditionalFormatting sqref="P20">
    <cfRule type="cellIs" dxfId="1258" priority="1142" operator="equal">
      <formula>"N"</formula>
    </cfRule>
  </conditionalFormatting>
  <conditionalFormatting sqref="P20">
    <cfRule type="cellIs" dxfId="1257" priority="1141" operator="equal">
      <formula>"U"</formula>
    </cfRule>
  </conditionalFormatting>
  <conditionalFormatting sqref="P20">
    <cfRule type="cellIs" dxfId="1256" priority="1140" operator="equal">
      <formula>"C"</formula>
    </cfRule>
  </conditionalFormatting>
  <conditionalFormatting sqref="P20">
    <cfRule type="cellIs" dxfId="1255" priority="1139" operator="equal">
      <formula>"D"</formula>
    </cfRule>
  </conditionalFormatting>
  <conditionalFormatting sqref="P20">
    <cfRule type="cellIs" dxfId="1254" priority="1138" operator="equal">
      <formula>"S"</formula>
    </cfRule>
  </conditionalFormatting>
  <conditionalFormatting sqref="P20">
    <cfRule type="cellIs" dxfId="1253" priority="1137" operator="equal">
      <formula>"TL"</formula>
    </cfRule>
  </conditionalFormatting>
  <conditionalFormatting sqref="P20">
    <cfRule type="cellIs" dxfId="1252" priority="1136" operator="equal">
      <formula>"TR"</formula>
    </cfRule>
  </conditionalFormatting>
  <conditionalFormatting sqref="P20">
    <cfRule type="cellIs" dxfId="1251" priority="1135" operator="equal">
      <formula>"BR"</formula>
    </cfRule>
  </conditionalFormatting>
  <conditionalFormatting sqref="P20">
    <cfRule type="cellIs" dxfId="1250" priority="1134" operator="equal">
      <formula>"BL"</formula>
    </cfRule>
  </conditionalFormatting>
  <conditionalFormatting sqref="P20">
    <cfRule type="cellIs" dxfId="1249" priority="1133" operator="equal">
      <formula>"LT"</formula>
    </cfRule>
  </conditionalFormatting>
  <conditionalFormatting sqref="P20">
    <cfRule type="cellIs" dxfId="1248" priority="1132" operator="equal">
      <formula>"RT"</formula>
    </cfRule>
  </conditionalFormatting>
  <conditionalFormatting sqref="P20">
    <cfRule type="cellIs" dxfId="1247" priority="1131" operator="equal">
      <formula>"RB"</formula>
    </cfRule>
  </conditionalFormatting>
  <conditionalFormatting sqref="P20">
    <cfRule type="cellIs" dxfId="1246" priority="1130" operator="equal">
      <formula>"LB"</formula>
    </cfRule>
  </conditionalFormatting>
  <conditionalFormatting sqref="P20">
    <cfRule type="cellIs" dxfId="1245" priority="1129" operator="equal">
      <formula>"RL"</formula>
    </cfRule>
  </conditionalFormatting>
  <conditionalFormatting sqref="P20">
    <cfRule type="cellIs" dxfId="1244" priority="1128" operator="equal">
      <formula>"BT"</formula>
    </cfRule>
  </conditionalFormatting>
  <conditionalFormatting sqref="P20">
    <cfRule type="cellIs" dxfId="1243" priority="1127" operator="equal">
      <formula>"["</formula>
    </cfRule>
  </conditionalFormatting>
  <conditionalFormatting sqref="P20">
    <cfRule type="cellIs" dxfId="1242" priority="1126" operator="equal">
      <formula>"]"</formula>
    </cfRule>
  </conditionalFormatting>
  <conditionalFormatting sqref="P20">
    <cfRule type="cellIs" dxfId="1241" priority="1125" operator="equal">
      <formula>"M"</formula>
    </cfRule>
  </conditionalFormatting>
  <conditionalFormatting sqref="P20">
    <cfRule type="cellIs" dxfId="1240" priority="1124" operator="equal">
      <formula>"$"</formula>
    </cfRule>
  </conditionalFormatting>
  <conditionalFormatting sqref="P20">
    <cfRule type="cellIs" dxfId="1239" priority="1123" operator="equal">
      <formula>"^"</formula>
    </cfRule>
  </conditionalFormatting>
  <conditionalFormatting sqref="AT5">
    <cfRule type="cellIs" dxfId="1238" priority="1122" operator="equal">
      <formula>"F"</formula>
    </cfRule>
  </conditionalFormatting>
  <conditionalFormatting sqref="AT5">
    <cfRule type="cellIs" dxfId="1237" priority="1121" operator="equal">
      <formula>"T"</formula>
    </cfRule>
  </conditionalFormatting>
  <conditionalFormatting sqref="AT5">
    <cfRule type="cellIs" dxfId="1236" priority="1120" operator="equal">
      <formula>"B"</formula>
    </cfRule>
  </conditionalFormatting>
  <conditionalFormatting sqref="AT5">
    <cfRule type="cellIs" dxfId="1235" priority="1119" operator="equal">
      <formula>"L"</formula>
    </cfRule>
  </conditionalFormatting>
  <conditionalFormatting sqref="AT5">
    <cfRule type="cellIs" dxfId="1234" priority="1118" operator="equal">
      <formula>"R"</formula>
    </cfRule>
  </conditionalFormatting>
  <conditionalFormatting sqref="AT5">
    <cfRule type="cellIs" dxfId="1233" priority="1117" operator="equal">
      <formula>"C1"</formula>
    </cfRule>
  </conditionalFormatting>
  <conditionalFormatting sqref="AT5">
    <cfRule type="cellIs" dxfId="1232" priority="1116" operator="equal">
      <formula>"C2"</formula>
    </cfRule>
  </conditionalFormatting>
  <conditionalFormatting sqref="AT5">
    <cfRule type="cellIs" dxfId="1231" priority="1115" operator="equal">
      <formula>"C3"</formula>
    </cfRule>
  </conditionalFormatting>
  <conditionalFormatting sqref="AT5">
    <cfRule type="cellIs" dxfId="1230" priority="1114" operator="equal">
      <formula>"C4"</formula>
    </cfRule>
  </conditionalFormatting>
  <conditionalFormatting sqref="AT5">
    <cfRule type="cellIs" dxfId="1229" priority="1113" operator="equal">
      <formula>"V"</formula>
    </cfRule>
  </conditionalFormatting>
  <conditionalFormatting sqref="AT5">
    <cfRule type="cellIs" dxfId="1228" priority="1112" operator="equal">
      <formula>"LR"</formula>
    </cfRule>
  </conditionalFormatting>
  <conditionalFormatting sqref="AT5">
    <cfRule type="cellIs" dxfId="1227" priority="1111" operator="equal">
      <formula>"H"</formula>
    </cfRule>
  </conditionalFormatting>
  <conditionalFormatting sqref="AT5">
    <cfRule type="cellIs" dxfId="1226" priority="1110" operator="equal">
      <formula>"TB"</formula>
    </cfRule>
  </conditionalFormatting>
  <conditionalFormatting sqref="AT5">
    <cfRule type="cellIs" dxfId="1225" priority="1109" operator="equal">
      <formula>"N"</formula>
    </cfRule>
  </conditionalFormatting>
  <conditionalFormatting sqref="AT5">
    <cfRule type="cellIs" dxfId="1224" priority="1108" operator="equal">
      <formula>"U"</formula>
    </cfRule>
  </conditionalFormatting>
  <conditionalFormatting sqref="AT5">
    <cfRule type="cellIs" dxfId="1223" priority="1107" operator="equal">
      <formula>"C"</formula>
    </cfRule>
  </conditionalFormatting>
  <conditionalFormatting sqref="AT5">
    <cfRule type="cellIs" dxfId="1222" priority="1106" operator="equal">
      <formula>"D"</formula>
    </cfRule>
  </conditionalFormatting>
  <conditionalFormatting sqref="AT5">
    <cfRule type="cellIs" dxfId="1221" priority="1105" operator="equal">
      <formula>"S"</formula>
    </cfRule>
  </conditionalFormatting>
  <conditionalFormatting sqref="AT5">
    <cfRule type="cellIs" dxfId="1220" priority="1104" operator="equal">
      <formula>"TL"</formula>
    </cfRule>
  </conditionalFormatting>
  <conditionalFormatting sqref="AT5">
    <cfRule type="cellIs" dxfId="1219" priority="1103" operator="equal">
      <formula>"TR"</formula>
    </cfRule>
  </conditionalFormatting>
  <conditionalFormatting sqref="AT5">
    <cfRule type="cellIs" dxfId="1218" priority="1102" operator="equal">
      <formula>"BR"</formula>
    </cfRule>
  </conditionalFormatting>
  <conditionalFormatting sqref="AT5">
    <cfRule type="cellIs" dxfId="1217" priority="1101" operator="equal">
      <formula>"BL"</formula>
    </cfRule>
  </conditionalFormatting>
  <conditionalFormatting sqref="AT5">
    <cfRule type="cellIs" dxfId="1216" priority="1100" operator="equal">
      <formula>"LT"</formula>
    </cfRule>
  </conditionalFormatting>
  <conditionalFormatting sqref="AT5">
    <cfRule type="cellIs" dxfId="1215" priority="1099" operator="equal">
      <formula>"RT"</formula>
    </cfRule>
  </conditionalFormatting>
  <conditionalFormatting sqref="AT5">
    <cfRule type="cellIs" dxfId="1214" priority="1098" operator="equal">
      <formula>"RB"</formula>
    </cfRule>
  </conditionalFormatting>
  <conditionalFormatting sqref="AT5">
    <cfRule type="cellIs" dxfId="1213" priority="1097" operator="equal">
      <formula>"LB"</formula>
    </cfRule>
  </conditionalFormatting>
  <conditionalFormatting sqref="AT5">
    <cfRule type="cellIs" dxfId="1212" priority="1096" operator="equal">
      <formula>"RL"</formula>
    </cfRule>
  </conditionalFormatting>
  <conditionalFormatting sqref="AT5">
    <cfRule type="cellIs" dxfId="1211" priority="1095" operator="equal">
      <formula>"BT"</formula>
    </cfRule>
  </conditionalFormatting>
  <conditionalFormatting sqref="AT5">
    <cfRule type="cellIs" dxfId="1210" priority="1094" operator="equal">
      <formula>"["</formula>
    </cfRule>
  </conditionalFormatting>
  <conditionalFormatting sqref="AT5">
    <cfRule type="cellIs" dxfId="1209" priority="1093" operator="equal">
      <formula>"]"</formula>
    </cfRule>
  </conditionalFormatting>
  <conditionalFormatting sqref="AT5">
    <cfRule type="cellIs" dxfId="1208" priority="1092" operator="equal">
      <formula>"M"</formula>
    </cfRule>
  </conditionalFormatting>
  <conditionalFormatting sqref="AT5">
    <cfRule type="cellIs" dxfId="1207" priority="1091" operator="equal">
      <formula>"$"</formula>
    </cfRule>
  </conditionalFormatting>
  <conditionalFormatting sqref="AT5">
    <cfRule type="cellIs" dxfId="1206" priority="1090" operator="equal">
      <formula>"^"</formula>
    </cfRule>
  </conditionalFormatting>
  <conditionalFormatting sqref="R23">
    <cfRule type="cellIs" dxfId="1205" priority="1089" operator="equal">
      <formula>"F"</formula>
    </cfRule>
  </conditionalFormatting>
  <conditionalFormatting sqref="R23">
    <cfRule type="cellIs" dxfId="1204" priority="1088" operator="equal">
      <formula>"T"</formula>
    </cfRule>
  </conditionalFormatting>
  <conditionalFormatting sqref="R23">
    <cfRule type="cellIs" dxfId="1203" priority="1087" operator="equal">
      <formula>"B"</formula>
    </cfRule>
  </conditionalFormatting>
  <conditionalFormatting sqref="R23">
    <cfRule type="cellIs" dxfId="1202" priority="1086" operator="equal">
      <formula>"L"</formula>
    </cfRule>
  </conditionalFormatting>
  <conditionalFormatting sqref="R23">
    <cfRule type="cellIs" dxfId="1201" priority="1085" operator="equal">
      <formula>"R"</formula>
    </cfRule>
  </conditionalFormatting>
  <conditionalFormatting sqref="R23">
    <cfRule type="cellIs" dxfId="1200" priority="1084" operator="equal">
      <formula>"C1"</formula>
    </cfRule>
  </conditionalFormatting>
  <conditionalFormatting sqref="R23">
    <cfRule type="cellIs" dxfId="1199" priority="1083" operator="equal">
      <formula>"C2"</formula>
    </cfRule>
  </conditionalFormatting>
  <conditionalFormatting sqref="R23">
    <cfRule type="cellIs" dxfId="1198" priority="1082" operator="equal">
      <formula>"C3"</formula>
    </cfRule>
  </conditionalFormatting>
  <conditionalFormatting sqref="R23">
    <cfRule type="cellIs" dxfId="1197" priority="1081" operator="equal">
      <formula>"C4"</formula>
    </cfRule>
  </conditionalFormatting>
  <conditionalFormatting sqref="R23">
    <cfRule type="cellIs" dxfId="1196" priority="1080" operator="equal">
      <formula>"V"</formula>
    </cfRule>
  </conditionalFormatting>
  <conditionalFormatting sqref="R23">
    <cfRule type="cellIs" dxfId="1195" priority="1079" operator="equal">
      <formula>"LR"</formula>
    </cfRule>
  </conditionalFormatting>
  <conditionalFormatting sqref="R23">
    <cfRule type="cellIs" dxfId="1194" priority="1078" operator="equal">
      <formula>"H"</formula>
    </cfRule>
  </conditionalFormatting>
  <conditionalFormatting sqref="R23">
    <cfRule type="cellIs" dxfId="1193" priority="1077" operator="equal">
      <formula>"TB"</formula>
    </cfRule>
  </conditionalFormatting>
  <conditionalFormatting sqref="R23">
    <cfRule type="cellIs" dxfId="1192" priority="1076" operator="equal">
      <formula>"N"</formula>
    </cfRule>
  </conditionalFormatting>
  <conditionalFormatting sqref="R23">
    <cfRule type="cellIs" dxfId="1191" priority="1075" operator="equal">
      <formula>"U"</formula>
    </cfRule>
  </conditionalFormatting>
  <conditionalFormatting sqref="R23">
    <cfRule type="cellIs" dxfId="1190" priority="1074" operator="equal">
      <formula>"C"</formula>
    </cfRule>
  </conditionalFormatting>
  <conditionalFormatting sqref="R23">
    <cfRule type="cellIs" dxfId="1189" priority="1073" operator="equal">
      <formula>"D"</formula>
    </cfRule>
  </conditionalFormatting>
  <conditionalFormatting sqref="R23">
    <cfRule type="cellIs" dxfId="1188" priority="1072" operator="equal">
      <formula>"S"</formula>
    </cfRule>
  </conditionalFormatting>
  <conditionalFormatting sqref="R23">
    <cfRule type="cellIs" dxfId="1187" priority="1071" operator="equal">
      <formula>"TL"</formula>
    </cfRule>
  </conditionalFormatting>
  <conditionalFormatting sqref="R23">
    <cfRule type="cellIs" dxfId="1186" priority="1070" operator="equal">
      <formula>"TR"</formula>
    </cfRule>
  </conditionalFormatting>
  <conditionalFormatting sqref="R23">
    <cfRule type="cellIs" dxfId="1185" priority="1069" operator="equal">
      <formula>"BR"</formula>
    </cfRule>
  </conditionalFormatting>
  <conditionalFormatting sqref="R23">
    <cfRule type="cellIs" dxfId="1184" priority="1068" operator="equal">
      <formula>"BL"</formula>
    </cfRule>
  </conditionalFormatting>
  <conditionalFormatting sqref="R23">
    <cfRule type="cellIs" dxfId="1183" priority="1067" operator="equal">
      <formula>"LT"</formula>
    </cfRule>
  </conditionalFormatting>
  <conditionalFormatting sqref="R23">
    <cfRule type="cellIs" dxfId="1182" priority="1066" operator="equal">
      <formula>"RT"</formula>
    </cfRule>
  </conditionalFormatting>
  <conditionalFormatting sqref="R23">
    <cfRule type="cellIs" dxfId="1181" priority="1065" operator="equal">
      <formula>"RB"</formula>
    </cfRule>
  </conditionalFormatting>
  <conditionalFormatting sqref="R23">
    <cfRule type="cellIs" dxfId="1180" priority="1064" operator="equal">
      <formula>"LB"</formula>
    </cfRule>
  </conditionalFormatting>
  <conditionalFormatting sqref="R23">
    <cfRule type="cellIs" dxfId="1179" priority="1063" operator="equal">
      <formula>"RL"</formula>
    </cfRule>
  </conditionalFormatting>
  <conditionalFormatting sqref="R23">
    <cfRule type="cellIs" dxfId="1178" priority="1062" operator="equal">
      <formula>"BT"</formula>
    </cfRule>
  </conditionalFormatting>
  <conditionalFormatting sqref="R23">
    <cfRule type="cellIs" dxfId="1177" priority="1061" operator="equal">
      <formula>"["</formula>
    </cfRule>
  </conditionalFormatting>
  <conditionalFormatting sqref="R23">
    <cfRule type="cellIs" dxfId="1176" priority="1060" operator="equal">
      <formula>"]"</formula>
    </cfRule>
  </conditionalFormatting>
  <conditionalFormatting sqref="R23">
    <cfRule type="cellIs" dxfId="1175" priority="1059" operator="equal">
      <formula>"M"</formula>
    </cfRule>
  </conditionalFormatting>
  <conditionalFormatting sqref="R23">
    <cfRule type="cellIs" dxfId="1174" priority="1058" operator="equal">
      <formula>"$"</formula>
    </cfRule>
  </conditionalFormatting>
  <conditionalFormatting sqref="R23">
    <cfRule type="cellIs" dxfId="1173" priority="1057" operator="equal">
      <formula>"^"</formula>
    </cfRule>
  </conditionalFormatting>
  <conditionalFormatting sqref="AY15">
    <cfRule type="cellIs" dxfId="1172" priority="1056" operator="equal">
      <formula>"F"</formula>
    </cfRule>
  </conditionalFormatting>
  <conditionalFormatting sqref="AY15">
    <cfRule type="cellIs" dxfId="1171" priority="1055" operator="equal">
      <formula>"T"</formula>
    </cfRule>
  </conditionalFormatting>
  <conditionalFormatting sqref="AY15">
    <cfRule type="cellIs" dxfId="1170" priority="1054" operator="equal">
      <formula>"B"</formula>
    </cfRule>
  </conditionalFormatting>
  <conditionalFormatting sqref="AY15">
    <cfRule type="cellIs" dxfId="1169" priority="1053" operator="equal">
      <formula>"L"</formula>
    </cfRule>
  </conditionalFormatting>
  <conditionalFormatting sqref="AY15">
    <cfRule type="cellIs" dxfId="1168" priority="1052" operator="equal">
      <formula>"R"</formula>
    </cfRule>
  </conditionalFormatting>
  <conditionalFormatting sqref="AY15">
    <cfRule type="cellIs" dxfId="1167" priority="1051" operator="equal">
      <formula>"C1"</formula>
    </cfRule>
  </conditionalFormatting>
  <conditionalFormatting sqref="AY15">
    <cfRule type="cellIs" dxfId="1166" priority="1050" operator="equal">
      <formula>"C2"</formula>
    </cfRule>
  </conditionalFormatting>
  <conditionalFormatting sqref="AY15">
    <cfRule type="cellIs" dxfId="1165" priority="1049" operator="equal">
      <formula>"C3"</formula>
    </cfRule>
  </conditionalFormatting>
  <conditionalFormatting sqref="AY15">
    <cfRule type="cellIs" dxfId="1164" priority="1048" operator="equal">
      <formula>"C4"</formula>
    </cfRule>
  </conditionalFormatting>
  <conditionalFormatting sqref="AY15">
    <cfRule type="cellIs" dxfId="1163" priority="1047" operator="equal">
      <formula>"V"</formula>
    </cfRule>
  </conditionalFormatting>
  <conditionalFormatting sqref="AY15">
    <cfRule type="cellIs" dxfId="1162" priority="1046" operator="equal">
      <formula>"LR"</formula>
    </cfRule>
  </conditionalFormatting>
  <conditionalFormatting sqref="AY15">
    <cfRule type="cellIs" dxfId="1161" priority="1045" operator="equal">
      <formula>"H"</formula>
    </cfRule>
  </conditionalFormatting>
  <conditionalFormatting sqref="AY15">
    <cfRule type="cellIs" dxfId="1160" priority="1044" operator="equal">
      <formula>"TB"</formula>
    </cfRule>
  </conditionalFormatting>
  <conditionalFormatting sqref="AY15">
    <cfRule type="cellIs" dxfId="1159" priority="1043" operator="equal">
      <formula>"N"</formula>
    </cfRule>
  </conditionalFormatting>
  <conditionalFormatting sqref="AY15">
    <cfRule type="cellIs" dxfId="1158" priority="1042" operator="equal">
      <formula>"U"</formula>
    </cfRule>
  </conditionalFormatting>
  <conditionalFormatting sqref="AY15">
    <cfRule type="cellIs" dxfId="1157" priority="1041" operator="equal">
      <formula>"C"</formula>
    </cfRule>
  </conditionalFormatting>
  <conditionalFormatting sqref="AY15">
    <cfRule type="cellIs" dxfId="1156" priority="1040" operator="equal">
      <formula>"D"</formula>
    </cfRule>
  </conditionalFormatting>
  <conditionalFormatting sqref="AY15">
    <cfRule type="cellIs" dxfId="1155" priority="1039" operator="equal">
      <formula>"S"</formula>
    </cfRule>
  </conditionalFormatting>
  <conditionalFormatting sqref="AY15">
    <cfRule type="cellIs" dxfId="1154" priority="1038" operator="equal">
      <formula>"TL"</formula>
    </cfRule>
  </conditionalFormatting>
  <conditionalFormatting sqref="AY15">
    <cfRule type="cellIs" dxfId="1153" priority="1037" operator="equal">
      <formula>"TR"</formula>
    </cfRule>
  </conditionalFormatting>
  <conditionalFormatting sqref="AY15">
    <cfRule type="cellIs" dxfId="1152" priority="1036" operator="equal">
      <formula>"BR"</formula>
    </cfRule>
  </conditionalFormatting>
  <conditionalFormatting sqref="AY15">
    <cfRule type="cellIs" dxfId="1151" priority="1035" operator="equal">
      <formula>"BL"</formula>
    </cfRule>
  </conditionalFormatting>
  <conditionalFormatting sqref="AY15">
    <cfRule type="cellIs" dxfId="1150" priority="1034" operator="equal">
      <formula>"LT"</formula>
    </cfRule>
  </conditionalFormatting>
  <conditionalFormatting sqref="AY15">
    <cfRule type="cellIs" dxfId="1149" priority="1033" operator="equal">
      <formula>"RT"</formula>
    </cfRule>
  </conditionalFormatting>
  <conditionalFormatting sqref="AY15">
    <cfRule type="cellIs" dxfId="1148" priority="1032" operator="equal">
      <formula>"RB"</formula>
    </cfRule>
  </conditionalFormatting>
  <conditionalFormatting sqref="AY15">
    <cfRule type="cellIs" dxfId="1147" priority="1031" operator="equal">
      <formula>"LB"</formula>
    </cfRule>
  </conditionalFormatting>
  <conditionalFormatting sqref="AY15">
    <cfRule type="cellIs" dxfId="1146" priority="1030" operator="equal">
      <formula>"RL"</formula>
    </cfRule>
  </conditionalFormatting>
  <conditionalFormatting sqref="AY15">
    <cfRule type="cellIs" dxfId="1145" priority="1029" operator="equal">
      <formula>"BT"</formula>
    </cfRule>
  </conditionalFormatting>
  <conditionalFormatting sqref="AY15">
    <cfRule type="cellIs" dxfId="1144" priority="1028" operator="equal">
      <formula>"["</formula>
    </cfRule>
  </conditionalFormatting>
  <conditionalFormatting sqref="AY15">
    <cfRule type="cellIs" dxfId="1143" priority="1027" operator="equal">
      <formula>"]"</formula>
    </cfRule>
  </conditionalFormatting>
  <conditionalFormatting sqref="AY15">
    <cfRule type="cellIs" dxfId="1142" priority="1026" operator="equal">
      <formula>"M"</formula>
    </cfRule>
  </conditionalFormatting>
  <conditionalFormatting sqref="AY15">
    <cfRule type="cellIs" dxfId="1141" priority="1025" operator="equal">
      <formula>"$"</formula>
    </cfRule>
  </conditionalFormatting>
  <conditionalFormatting sqref="AY15">
    <cfRule type="cellIs" dxfId="1140" priority="1024" operator="equal">
      <formula>"^"</formula>
    </cfRule>
  </conditionalFormatting>
  <conditionalFormatting sqref="BL18">
    <cfRule type="cellIs" dxfId="1139" priority="1023" operator="equal">
      <formula>"F"</formula>
    </cfRule>
  </conditionalFormatting>
  <conditionalFormatting sqref="BL18">
    <cfRule type="cellIs" dxfId="1138" priority="1022" operator="equal">
      <formula>"T"</formula>
    </cfRule>
  </conditionalFormatting>
  <conditionalFormatting sqref="BL18">
    <cfRule type="cellIs" dxfId="1137" priority="1021" operator="equal">
      <formula>"B"</formula>
    </cfRule>
  </conditionalFormatting>
  <conditionalFormatting sqref="BL18">
    <cfRule type="cellIs" dxfId="1136" priority="1020" operator="equal">
      <formula>"L"</formula>
    </cfRule>
  </conditionalFormatting>
  <conditionalFormatting sqref="BL18">
    <cfRule type="cellIs" dxfId="1135" priority="1019" operator="equal">
      <formula>"R"</formula>
    </cfRule>
  </conditionalFormatting>
  <conditionalFormatting sqref="BL18">
    <cfRule type="cellIs" dxfId="1134" priority="1018" operator="equal">
      <formula>"C1"</formula>
    </cfRule>
  </conditionalFormatting>
  <conditionalFormatting sqref="BL18">
    <cfRule type="cellIs" dxfId="1133" priority="1017" operator="equal">
      <formula>"C2"</formula>
    </cfRule>
  </conditionalFormatting>
  <conditionalFormatting sqref="BL18">
    <cfRule type="cellIs" dxfId="1132" priority="1016" operator="equal">
      <formula>"C3"</formula>
    </cfRule>
  </conditionalFormatting>
  <conditionalFormatting sqref="BL18">
    <cfRule type="cellIs" dxfId="1131" priority="1015" operator="equal">
      <formula>"C4"</formula>
    </cfRule>
  </conditionalFormatting>
  <conditionalFormatting sqref="BL18">
    <cfRule type="cellIs" dxfId="1130" priority="1014" operator="equal">
      <formula>"V"</formula>
    </cfRule>
  </conditionalFormatting>
  <conditionalFormatting sqref="BL18">
    <cfRule type="cellIs" dxfId="1129" priority="1013" operator="equal">
      <formula>"LR"</formula>
    </cfRule>
  </conditionalFormatting>
  <conditionalFormatting sqref="BL18">
    <cfRule type="cellIs" dxfId="1128" priority="1012" operator="equal">
      <formula>"H"</formula>
    </cfRule>
  </conditionalFormatting>
  <conditionalFormatting sqref="BL18">
    <cfRule type="cellIs" dxfId="1127" priority="1011" operator="equal">
      <formula>"TB"</formula>
    </cfRule>
  </conditionalFormatting>
  <conditionalFormatting sqref="BL18">
    <cfRule type="cellIs" dxfId="1126" priority="1010" operator="equal">
      <formula>"N"</formula>
    </cfRule>
  </conditionalFormatting>
  <conditionalFormatting sqref="BL18">
    <cfRule type="cellIs" dxfId="1125" priority="1009" operator="equal">
      <formula>"U"</formula>
    </cfRule>
  </conditionalFormatting>
  <conditionalFormatting sqref="BL18">
    <cfRule type="cellIs" dxfId="1124" priority="1008" operator="equal">
      <formula>"C"</formula>
    </cfRule>
  </conditionalFormatting>
  <conditionalFormatting sqref="BL18">
    <cfRule type="cellIs" dxfId="1123" priority="1007" operator="equal">
      <formula>"D"</formula>
    </cfRule>
  </conditionalFormatting>
  <conditionalFormatting sqref="BL18">
    <cfRule type="cellIs" dxfId="1122" priority="1006" operator="equal">
      <formula>"S"</formula>
    </cfRule>
  </conditionalFormatting>
  <conditionalFormatting sqref="BL18">
    <cfRule type="cellIs" dxfId="1121" priority="1005" operator="equal">
      <formula>"TL"</formula>
    </cfRule>
  </conditionalFormatting>
  <conditionalFormatting sqref="BL18">
    <cfRule type="cellIs" dxfId="1120" priority="1004" operator="equal">
      <formula>"TR"</formula>
    </cfRule>
  </conditionalFormatting>
  <conditionalFormatting sqref="BL18">
    <cfRule type="cellIs" dxfId="1119" priority="1003" operator="equal">
      <formula>"BR"</formula>
    </cfRule>
  </conditionalFormatting>
  <conditionalFormatting sqref="BL18">
    <cfRule type="cellIs" dxfId="1118" priority="1002" operator="equal">
      <formula>"BL"</formula>
    </cfRule>
  </conditionalFormatting>
  <conditionalFormatting sqref="BL18">
    <cfRule type="cellIs" dxfId="1117" priority="1001" operator="equal">
      <formula>"LT"</formula>
    </cfRule>
  </conditionalFormatting>
  <conditionalFormatting sqref="BL18">
    <cfRule type="cellIs" dxfId="1116" priority="1000" operator="equal">
      <formula>"RT"</formula>
    </cfRule>
  </conditionalFormatting>
  <conditionalFormatting sqref="BL18">
    <cfRule type="cellIs" dxfId="1115" priority="999" operator="equal">
      <formula>"RB"</formula>
    </cfRule>
  </conditionalFormatting>
  <conditionalFormatting sqref="BL18">
    <cfRule type="cellIs" dxfId="1114" priority="998" operator="equal">
      <formula>"LB"</formula>
    </cfRule>
  </conditionalFormatting>
  <conditionalFormatting sqref="BL18">
    <cfRule type="cellIs" dxfId="1113" priority="997" operator="equal">
      <formula>"RL"</formula>
    </cfRule>
  </conditionalFormatting>
  <conditionalFormatting sqref="BL18">
    <cfRule type="cellIs" dxfId="1112" priority="996" operator="equal">
      <formula>"BT"</formula>
    </cfRule>
  </conditionalFormatting>
  <conditionalFormatting sqref="BL18">
    <cfRule type="cellIs" dxfId="1111" priority="995" operator="equal">
      <formula>"["</formula>
    </cfRule>
  </conditionalFormatting>
  <conditionalFormatting sqref="BL18">
    <cfRule type="cellIs" dxfId="1110" priority="994" operator="equal">
      <formula>"]"</formula>
    </cfRule>
  </conditionalFormatting>
  <conditionalFormatting sqref="BL18">
    <cfRule type="cellIs" dxfId="1109" priority="993" operator="equal">
      <formula>"M"</formula>
    </cfRule>
  </conditionalFormatting>
  <conditionalFormatting sqref="BL18">
    <cfRule type="cellIs" dxfId="1108" priority="992" operator="equal">
      <formula>"$"</formula>
    </cfRule>
  </conditionalFormatting>
  <conditionalFormatting sqref="BL18">
    <cfRule type="cellIs" dxfId="1107" priority="991" operator="equal">
      <formula>"^"</formula>
    </cfRule>
  </conditionalFormatting>
  <conditionalFormatting sqref="BL29">
    <cfRule type="cellIs" dxfId="1106" priority="990" operator="equal">
      <formula>"F"</formula>
    </cfRule>
  </conditionalFormatting>
  <conditionalFormatting sqref="BL29">
    <cfRule type="cellIs" dxfId="1105" priority="989" operator="equal">
      <formula>"T"</formula>
    </cfRule>
  </conditionalFormatting>
  <conditionalFormatting sqref="BL29">
    <cfRule type="cellIs" dxfId="1104" priority="988" operator="equal">
      <formula>"B"</formula>
    </cfRule>
  </conditionalFormatting>
  <conditionalFormatting sqref="BL29">
    <cfRule type="cellIs" dxfId="1103" priority="987" operator="equal">
      <formula>"L"</formula>
    </cfRule>
  </conditionalFormatting>
  <conditionalFormatting sqref="BL29">
    <cfRule type="cellIs" dxfId="1102" priority="986" operator="equal">
      <formula>"R"</formula>
    </cfRule>
  </conditionalFormatting>
  <conditionalFormatting sqref="BL29">
    <cfRule type="cellIs" dxfId="1101" priority="985" operator="equal">
      <formula>"C1"</formula>
    </cfRule>
  </conditionalFormatting>
  <conditionalFormatting sqref="BL29">
    <cfRule type="cellIs" dxfId="1100" priority="984" operator="equal">
      <formula>"C2"</formula>
    </cfRule>
  </conditionalFormatting>
  <conditionalFormatting sqref="BL29">
    <cfRule type="cellIs" dxfId="1099" priority="983" operator="equal">
      <formula>"C3"</formula>
    </cfRule>
  </conditionalFormatting>
  <conditionalFormatting sqref="BL29">
    <cfRule type="cellIs" dxfId="1098" priority="982" operator="equal">
      <formula>"C4"</formula>
    </cfRule>
  </conditionalFormatting>
  <conditionalFormatting sqref="BL29">
    <cfRule type="cellIs" dxfId="1097" priority="981" operator="equal">
      <formula>"V"</formula>
    </cfRule>
  </conditionalFormatting>
  <conditionalFormatting sqref="BL29">
    <cfRule type="cellIs" dxfId="1096" priority="980" operator="equal">
      <formula>"LR"</formula>
    </cfRule>
  </conditionalFormatting>
  <conditionalFormatting sqref="BL29">
    <cfRule type="cellIs" dxfId="1095" priority="979" operator="equal">
      <formula>"H"</formula>
    </cfRule>
  </conditionalFormatting>
  <conditionalFormatting sqref="BL29">
    <cfRule type="cellIs" dxfId="1094" priority="978" operator="equal">
      <formula>"TB"</formula>
    </cfRule>
  </conditionalFormatting>
  <conditionalFormatting sqref="BL29">
    <cfRule type="cellIs" dxfId="1093" priority="977" operator="equal">
      <formula>"N"</formula>
    </cfRule>
  </conditionalFormatting>
  <conditionalFormatting sqref="BL29">
    <cfRule type="cellIs" dxfId="1092" priority="976" operator="equal">
      <formula>"U"</formula>
    </cfRule>
  </conditionalFormatting>
  <conditionalFormatting sqref="BL29">
    <cfRule type="cellIs" dxfId="1091" priority="975" operator="equal">
      <formula>"C"</formula>
    </cfRule>
  </conditionalFormatting>
  <conditionalFormatting sqref="BL29">
    <cfRule type="cellIs" dxfId="1090" priority="974" operator="equal">
      <formula>"D"</formula>
    </cfRule>
  </conditionalFormatting>
  <conditionalFormatting sqref="BL29">
    <cfRule type="cellIs" dxfId="1089" priority="973" operator="equal">
      <formula>"S"</formula>
    </cfRule>
  </conditionalFormatting>
  <conditionalFormatting sqref="BL29">
    <cfRule type="cellIs" dxfId="1088" priority="972" operator="equal">
      <formula>"TL"</formula>
    </cfRule>
  </conditionalFormatting>
  <conditionalFormatting sqref="BL29">
    <cfRule type="cellIs" dxfId="1087" priority="971" operator="equal">
      <formula>"TR"</formula>
    </cfRule>
  </conditionalFormatting>
  <conditionalFormatting sqref="BL29">
    <cfRule type="cellIs" dxfId="1086" priority="970" operator="equal">
      <formula>"BR"</formula>
    </cfRule>
  </conditionalFormatting>
  <conditionalFormatting sqref="BL29">
    <cfRule type="cellIs" dxfId="1085" priority="969" operator="equal">
      <formula>"BL"</formula>
    </cfRule>
  </conditionalFormatting>
  <conditionalFormatting sqref="BL29">
    <cfRule type="cellIs" dxfId="1084" priority="968" operator="equal">
      <formula>"LT"</formula>
    </cfRule>
  </conditionalFormatting>
  <conditionalFormatting sqref="BL29">
    <cfRule type="cellIs" dxfId="1083" priority="967" operator="equal">
      <formula>"RT"</formula>
    </cfRule>
  </conditionalFormatting>
  <conditionalFormatting sqref="BL29">
    <cfRule type="cellIs" dxfId="1082" priority="966" operator="equal">
      <formula>"RB"</formula>
    </cfRule>
  </conditionalFormatting>
  <conditionalFormatting sqref="BL29">
    <cfRule type="cellIs" dxfId="1081" priority="965" operator="equal">
      <formula>"LB"</formula>
    </cfRule>
  </conditionalFormatting>
  <conditionalFormatting sqref="BL29">
    <cfRule type="cellIs" dxfId="1080" priority="964" operator="equal">
      <formula>"RL"</formula>
    </cfRule>
  </conditionalFormatting>
  <conditionalFormatting sqref="BL29">
    <cfRule type="cellIs" dxfId="1079" priority="963" operator="equal">
      <formula>"BT"</formula>
    </cfRule>
  </conditionalFormatting>
  <conditionalFormatting sqref="BL29">
    <cfRule type="cellIs" dxfId="1078" priority="962" operator="equal">
      <formula>"["</formula>
    </cfRule>
  </conditionalFormatting>
  <conditionalFormatting sqref="BL29">
    <cfRule type="cellIs" dxfId="1077" priority="961" operator="equal">
      <formula>"]"</formula>
    </cfRule>
  </conditionalFormatting>
  <conditionalFormatting sqref="BL29">
    <cfRule type="cellIs" dxfId="1076" priority="960" operator="equal">
      <formula>"M"</formula>
    </cfRule>
  </conditionalFormatting>
  <conditionalFormatting sqref="BL29">
    <cfRule type="cellIs" dxfId="1075" priority="959" operator="equal">
      <formula>"$"</formula>
    </cfRule>
  </conditionalFormatting>
  <conditionalFormatting sqref="BL29">
    <cfRule type="cellIs" dxfId="1074" priority="958" operator="equal">
      <formula>"^"</formula>
    </cfRule>
  </conditionalFormatting>
  <conditionalFormatting sqref="AZ29">
    <cfRule type="cellIs" dxfId="1073" priority="957" operator="equal">
      <formula>"F"</formula>
    </cfRule>
  </conditionalFormatting>
  <conditionalFormatting sqref="AZ29">
    <cfRule type="cellIs" dxfId="1072" priority="956" operator="equal">
      <formula>"T"</formula>
    </cfRule>
  </conditionalFormatting>
  <conditionalFormatting sqref="AZ29">
    <cfRule type="cellIs" dxfId="1071" priority="955" operator="equal">
      <formula>"B"</formula>
    </cfRule>
  </conditionalFormatting>
  <conditionalFormatting sqref="AZ29">
    <cfRule type="cellIs" dxfId="1070" priority="954" operator="equal">
      <formula>"L"</formula>
    </cfRule>
  </conditionalFormatting>
  <conditionalFormatting sqref="AZ29">
    <cfRule type="cellIs" dxfId="1069" priority="953" operator="equal">
      <formula>"R"</formula>
    </cfRule>
  </conditionalFormatting>
  <conditionalFormatting sqref="AZ29">
    <cfRule type="cellIs" dxfId="1068" priority="952" operator="equal">
      <formula>"C1"</formula>
    </cfRule>
  </conditionalFormatting>
  <conditionalFormatting sqref="AZ29">
    <cfRule type="cellIs" dxfId="1067" priority="951" operator="equal">
      <formula>"C2"</formula>
    </cfRule>
  </conditionalFormatting>
  <conditionalFormatting sqref="AZ29">
    <cfRule type="cellIs" dxfId="1066" priority="950" operator="equal">
      <formula>"C3"</formula>
    </cfRule>
  </conditionalFormatting>
  <conditionalFormatting sqref="AZ29">
    <cfRule type="cellIs" dxfId="1065" priority="949" operator="equal">
      <formula>"C4"</formula>
    </cfRule>
  </conditionalFormatting>
  <conditionalFormatting sqref="AZ29">
    <cfRule type="cellIs" dxfId="1064" priority="948" operator="equal">
      <formula>"V"</formula>
    </cfRule>
  </conditionalFormatting>
  <conditionalFormatting sqref="AZ29">
    <cfRule type="cellIs" dxfId="1063" priority="947" operator="equal">
      <formula>"LR"</formula>
    </cfRule>
  </conditionalFormatting>
  <conditionalFormatting sqref="AZ29">
    <cfRule type="cellIs" dxfId="1062" priority="946" operator="equal">
      <formula>"H"</formula>
    </cfRule>
  </conditionalFormatting>
  <conditionalFormatting sqref="AZ29">
    <cfRule type="cellIs" dxfId="1061" priority="945" operator="equal">
      <formula>"TB"</formula>
    </cfRule>
  </conditionalFormatting>
  <conditionalFormatting sqref="AZ29">
    <cfRule type="cellIs" dxfId="1060" priority="944" operator="equal">
      <formula>"N"</formula>
    </cfRule>
  </conditionalFormatting>
  <conditionalFormatting sqref="AZ29">
    <cfRule type="cellIs" dxfId="1059" priority="943" operator="equal">
      <formula>"U"</formula>
    </cfRule>
  </conditionalFormatting>
  <conditionalFormatting sqref="AZ29">
    <cfRule type="cellIs" dxfId="1058" priority="942" operator="equal">
      <formula>"C"</formula>
    </cfRule>
  </conditionalFormatting>
  <conditionalFormatting sqref="AZ29">
    <cfRule type="cellIs" dxfId="1057" priority="941" operator="equal">
      <formula>"D"</formula>
    </cfRule>
  </conditionalFormatting>
  <conditionalFormatting sqref="AZ29">
    <cfRule type="cellIs" dxfId="1056" priority="940" operator="equal">
      <formula>"S"</formula>
    </cfRule>
  </conditionalFormatting>
  <conditionalFormatting sqref="AZ29">
    <cfRule type="cellIs" dxfId="1055" priority="939" operator="equal">
      <formula>"TL"</formula>
    </cfRule>
  </conditionalFormatting>
  <conditionalFormatting sqref="AZ29">
    <cfRule type="cellIs" dxfId="1054" priority="938" operator="equal">
      <formula>"TR"</formula>
    </cfRule>
  </conditionalFormatting>
  <conditionalFormatting sqref="AZ29">
    <cfRule type="cellIs" dxfId="1053" priority="937" operator="equal">
      <formula>"BR"</formula>
    </cfRule>
  </conditionalFormatting>
  <conditionalFormatting sqref="AZ29">
    <cfRule type="cellIs" dxfId="1052" priority="936" operator="equal">
      <formula>"BL"</formula>
    </cfRule>
  </conditionalFormatting>
  <conditionalFormatting sqref="AZ29">
    <cfRule type="cellIs" dxfId="1051" priority="935" operator="equal">
      <formula>"LT"</formula>
    </cfRule>
  </conditionalFormatting>
  <conditionalFormatting sqref="AZ29">
    <cfRule type="cellIs" dxfId="1050" priority="934" operator="equal">
      <formula>"RT"</formula>
    </cfRule>
  </conditionalFormatting>
  <conditionalFormatting sqref="AZ29">
    <cfRule type="cellIs" dxfId="1049" priority="933" operator="equal">
      <formula>"RB"</formula>
    </cfRule>
  </conditionalFormatting>
  <conditionalFormatting sqref="AZ29">
    <cfRule type="cellIs" dxfId="1048" priority="932" operator="equal">
      <formula>"LB"</formula>
    </cfRule>
  </conditionalFormatting>
  <conditionalFormatting sqref="AZ29">
    <cfRule type="cellIs" dxfId="1047" priority="931" operator="equal">
      <formula>"RL"</formula>
    </cfRule>
  </conditionalFormatting>
  <conditionalFormatting sqref="AZ29">
    <cfRule type="cellIs" dxfId="1046" priority="930" operator="equal">
      <formula>"BT"</formula>
    </cfRule>
  </conditionalFormatting>
  <conditionalFormatting sqref="AZ29">
    <cfRule type="cellIs" dxfId="1045" priority="929" operator="equal">
      <formula>"["</formula>
    </cfRule>
  </conditionalFormatting>
  <conditionalFormatting sqref="AZ29">
    <cfRule type="cellIs" dxfId="1044" priority="928" operator="equal">
      <formula>"]"</formula>
    </cfRule>
  </conditionalFormatting>
  <conditionalFormatting sqref="AZ29">
    <cfRule type="cellIs" dxfId="1043" priority="927" operator="equal">
      <formula>"M"</formula>
    </cfRule>
  </conditionalFormatting>
  <conditionalFormatting sqref="AZ29">
    <cfRule type="cellIs" dxfId="1042" priority="926" operator="equal">
      <formula>"$"</formula>
    </cfRule>
  </conditionalFormatting>
  <conditionalFormatting sqref="AZ29">
    <cfRule type="cellIs" dxfId="1041" priority="925" operator="equal">
      <formula>"^"</formula>
    </cfRule>
  </conditionalFormatting>
  <conditionalFormatting sqref="AO38">
    <cfRule type="cellIs" dxfId="1040" priority="924" operator="equal">
      <formula>"F"</formula>
    </cfRule>
  </conditionalFormatting>
  <conditionalFormatting sqref="AO38">
    <cfRule type="cellIs" dxfId="1039" priority="923" operator="equal">
      <formula>"T"</formula>
    </cfRule>
  </conditionalFormatting>
  <conditionalFormatting sqref="AO38">
    <cfRule type="cellIs" dxfId="1038" priority="922" operator="equal">
      <formula>"B"</formula>
    </cfRule>
  </conditionalFormatting>
  <conditionalFormatting sqref="AO38">
    <cfRule type="cellIs" dxfId="1037" priority="921" operator="equal">
      <formula>"L"</formula>
    </cfRule>
  </conditionalFormatting>
  <conditionalFormatting sqref="AO38">
    <cfRule type="cellIs" dxfId="1036" priority="920" operator="equal">
      <formula>"R"</formula>
    </cfRule>
  </conditionalFormatting>
  <conditionalFormatting sqref="AO38">
    <cfRule type="cellIs" dxfId="1035" priority="919" operator="equal">
      <formula>"C1"</formula>
    </cfRule>
  </conditionalFormatting>
  <conditionalFormatting sqref="AO38">
    <cfRule type="cellIs" dxfId="1034" priority="918" operator="equal">
      <formula>"C2"</formula>
    </cfRule>
  </conditionalFormatting>
  <conditionalFormatting sqref="AO38">
    <cfRule type="cellIs" dxfId="1033" priority="917" operator="equal">
      <formula>"C3"</formula>
    </cfRule>
  </conditionalFormatting>
  <conditionalFormatting sqref="AO38">
    <cfRule type="cellIs" dxfId="1032" priority="916" operator="equal">
      <formula>"C4"</formula>
    </cfRule>
  </conditionalFormatting>
  <conditionalFormatting sqref="AO38">
    <cfRule type="cellIs" dxfId="1031" priority="915" operator="equal">
      <formula>"V"</formula>
    </cfRule>
  </conditionalFormatting>
  <conditionalFormatting sqref="AO38">
    <cfRule type="cellIs" dxfId="1030" priority="914" operator="equal">
      <formula>"LR"</formula>
    </cfRule>
  </conditionalFormatting>
  <conditionalFormatting sqref="AO38">
    <cfRule type="cellIs" dxfId="1029" priority="913" operator="equal">
      <formula>"H"</formula>
    </cfRule>
  </conditionalFormatting>
  <conditionalFormatting sqref="AO38">
    <cfRule type="cellIs" dxfId="1028" priority="912" operator="equal">
      <formula>"TB"</formula>
    </cfRule>
  </conditionalFormatting>
  <conditionalFormatting sqref="AO38">
    <cfRule type="cellIs" dxfId="1027" priority="911" operator="equal">
      <formula>"N"</formula>
    </cfRule>
  </conditionalFormatting>
  <conditionalFormatting sqref="AO38">
    <cfRule type="cellIs" dxfId="1026" priority="910" operator="equal">
      <formula>"U"</formula>
    </cfRule>
  </conditionalFormatting>
  <conditionalFormatting sqref="AO38">
    <cfRule type="cellIs" dxfId="1025" priority="909" operator="equal">
      <formula>"C"</formula>
    </cfRule>
  </conditionalFormatting>
  <conditionalFormatting sqref="AO38">
    <cfRule type="cellIs" dxfId="1024" priority="908" operator="equal">
      <formula>"D"</formula>
    </cfRule>
  </conditionalFormatting>
  <conditionalFormatting sqref="AO38">
    <cfRule type="cellIs" dxfId="1023" priority="907" operator="equal">
      <formula>"S"</formula>
    </cfRule>
  </conditionalFormatting>
  <conditionalFormatting sqref="AO38">
    <cfRule type="cellIs" dxfId="1022" priority="906" operator="equal">
      <formula>"TL"</formula>
    </cfRule>
  </conditionalFormatting>
  <conditionalFormatting sqref="AO38">
    <cfRule type="cellIs" dxfId="1021" priority="905" operator="equal">
      <formula>"TR"</formula>
    </cfRule>
  </conditionalFormatting>
  <conditionalFormatting sqref="AO38">
    <cfRule type="cellIs" dxfId="1020" priority="904" operator="equal">
      <formula>"BR"</formula>
    </cfRule>
  </conditionalFormatting>
  <conditionalFormatting sqref="AO38">
    <cfRule type="cellIs" dxfId="1019" priority="903" operator="equal">
      <formula>"BL"</formula>
    </cfRule>
  </conditionalFormatting>
  <conditionalFormatting sqref="AO38">
    <cfRule type="cellIs" dxfId="1018" priority="902" operator="equal">
      <formula>"LT"</formula>
    </cfRule>
  </conditionalFormatting>
  <conditionalFormatting sqref="AO38">
    <cfRule type="cellIs" dxfId="1017" priority="901" operator="equal">
      <formula>"RT"</formula>
    </cfRule>
  </conditionalFormatting>
  <conditionalFormatting sqref="AO38">
    <cfRule type="cellIs" dxfId="1016" priority="900" operator="equal">
      <formula>"RB"</formula>
    </cfRule>
  </conditionalFormatting>
  <conditionalFormatting sqref="AO38">
    <cfRule type="cellIs" dxfId="1015" priority="899" operator="equal">
      <formula>"LB"</formula>
    </cfRule>
  </conditionalFormatting>
  <conditionalFormatting sqref="AO38">
    <cfRule type="cellIs" dxfId="1014" priority="898" operator="equal">
      <formula>"RL"</formula>
    </cfRule>
  </conditionalFormatting>
  <conditionalFormatting sqref="AO38">
    <cfRule type="cellIs" dxfId="1013" priority="897" operator="equal">
      <formula>"BT"</formula>
    </cfRule>
  </conditionalFormatting>
  <conditionalFormatting sqref="AO38">
    <cfRule type="cellIs" dxfId="1012" priority="896" operator="equal">
      <formula>"["</formula>
    </cfRule>
  </conditionalFormatting>
  <conditionalFormatting sqref="AO38">
    <cfRule type="cellIs" dxfId="1011" priority="895" operator="equal">
      <formula>"]"</formula>
    </cfRule>
  </conditionalFormatting>
  <conditionalFormatting sqref="AO38">
    <cfRule type="cellIs" dxfId="1010" priority="894" operator="equal">
      <formula>"M"</formula>
    </cfRule>
  </conditionalFormatting>
  <conditionalFormatting sqref="AO38">
    <cfRule type="cellIs" dxfId="1009" priority="893" operator="equal">
      <formula>"$"</formula>
    </cfRule>
  </conditionalFormatting>
  <conditionalFormatting sqref="AO38">
    <cfRule type="cellIs" dxfId="1008" priority="892" operator="equal">
      <formula>"^"</formula>
    </cfRule>
  </conditionalFormatting>
  <conditionalFormatting sqref="AX35">
    <cfRule type="cellIs" dxfId="1007" priority="891" operator="equal">
      <formula>"F"</formula>
    </cfRule>
  </conditionalFormatting>
  <conditionalFormatting sqref="AX35">
    <cfRule type="cellIs" dxfId="1006" priority="890" operator="equal">
      <formula>"T"</formula>
    </cfRule>
  </conditionalFormatting>
  <conditionalFormatting sqref="AX35">
    <cfRule type="cellIs" dxfId="1005" priority="889" operator="equal">
      <formula>"B"</formula>
    </cfRule>
  </conditionalFormatting>
  <conditionalFormatting sqref="AX35">
    <cfRule type="cellIs" dxfId="1004" priority="888" operator="equal">
      <formula>"L"</formula>
    </cfRule>
  </conditionalFormatting>
  <conditionalFormatting sqref="AX35">
    <cfRule type="cellIs" dxfId="1003" priority="887" operator="equal">
      <formula>"R"</formula>
    </cfRule>
  </conditionalFormatting>
  <conditionalFormatting sqref="AX35">
    <cfRule type="cellIs" dxfId="1002" priority="886" operator="equal">
      <formula>"C1"</formula>
    </cfRule>
  </conditionalFormatting>
  <conditionalFormatting sqref="AX35">
    <cfRule type="cellIs" dxfId="1001" priority="885" operator="equal">
      <formula>"C2"</formula>
    </cfRule>
  </conditionalFormatting>
  <conditionalFormatting sqref="AX35">
    <cfRule type="cellIs" dxfId="1000" priority="884" operator="equal">
      <formula>"C3"</formula>
    </cfRule>
  </conditionalFormatting>
  <conditionalFormatting sqref="AX35">
    <cfRule type="cellIs" dxfId="999" priority="883" operator="equal">
      <formula>"C4"</formula>
    </cfRule>
  </conditionalFormatting>
  <conditionalFormatting sqref="AX35">
    <cfRule type="cellIs" dxfId="998" priority="882" operator="equal">
      <formula>"V"</formula>
    </cfRule>
  </conditionalFormatting>
  <conditionalFormatting sqref="AX35">
    <cfRule type="cellIs" dxfId="997" priority="881" operator="equal">
      <formula>"LR"</formula>
    </cfRule>
  </conditionalFormatting>
  <conditionalFormatting sqref="AX35">
    <cfRule type="cellIs" dxfId="996" priority="880" operator="equal">
      <formula>"H"</formula>
    </cfRule>
  </conditionalFormatting>
  <conditionalFormatting sqref="AX35">
    <cfRule type="cellIs" dxfId="995" priority="879" operator="equal">
      <formula>"TB"</formula>
    </cfRule>
  </conditionalFormatting>
  <conditionalFormatting sqref="AX35">
    <cfRule type="cellIs" dxfId="994" priority="878" operator="equal">
      <formula>"N"</formula>
    </cfRule>
  </conditionalFormatting>
  <conditionalFormatting sqref="AX35">
    <cfRule type="cellIs" dxfId="993" priority="877" operator="equal">
      <formula>"U"</formula>
    </cfRule>
  </conditionalFormatting>
  <conditionalFormatting sqref="AX35">
    <cfRule type="cellIs" dxfId="992" priority="876" operator="equal">
      <formula>"C"</formula>
    </cfRule>
  </conditionalFormatting>
  <conditionalFormatting sqref="AX35">
    <cfRule type="cellIs" dxfId="991" priority="875" operator="equal">
      <formula>"D"</formula>
    </cfRule>
  </conditionalFormatting>
  <conditionalFormatting sqref="AX35">
    <cfRule type="cellIs" dxfId="990" priority="874" operator="equal">
      <formula>"S"</formula>
    </cfRule>
  </conditionalFormatting>
  <conditionalFormatting sqref="AX35">
    <cfRule type="cellIs" dxfId="989" priority="873" operator="equal">
      <formula>"TL"</formula>
    </cfRule>
  </conditionalFormatting>
  <conditionalFormatting sqref="AX35">
    <cfRule type="cellIs" dxfId="988" priority="872" operator="equal">
      <formula>"TR"</formula>
    </cfRule>
  </conditionalFormatting>
  <conditionalFormatting sqref="AX35">
    <cfRule type="cellIs" dxfId="987" priority="871" operator="equal">
      <formula>"BR"</formula>
    </cfRule>
  </conditionalFormatting>
  <conditionalFormatting sqref="AX35">
    <cfRule type="cellIs" dxfId="986" priority="870" operator="equal">
      <formula>"BL"</formula>
    </cfRule>
  </conditionalFormatting>
  <conditionalFormatting sqref="AX35">
    <cfRule type="cellIs" dxfId="985" priority="869" operator="equal">
      <formula>"LT"</formula>
    </cfRule>
  </conditionalFormatting>
  <conditionalFormatting sqref="AX35">
    <cfRule type="cellIs" dxfId="984" priority="868" operator="equal">
      <formula>"RT"</formula>
    </cfRule>
  </conditionalFormatting>
  <conditionalFormatting sqref="AX35">
    <cfRule type="cellIs" dxfId="983" priority="867" operator="equal">
      <formula>"RB"</formula>
    </cfRule>
  </conditionalFormatting>
  <conditionalFormatting sqref="AX35">
    <cfRule type="cellIs" dxfId="982" priority="866" operator="equal">
      <formula>"LB"</formula>
    </cfRule>
  </conditionalFormatting>
  <conditionalFormatting sqref="AX35">
    <cfRule type="cellIs" dxfId="981" priority="865" operator="equal">
      <formula>"RL"</formula>
    </cfRule>
  </conditionalFormatting>
  <conditionalFormatting sqref="AX35">
    <cfRule type="cellIs" dxfId="980" priority="864" operator="equal">
      <formula>"BT"</formula>
    </cfRule>
  </conditionalFormatting>
  <conditionalFormatting sqref="AX35">
    <cfRule type="cellIs" dxfId="979" priority="863" operator="equal">
      <formula>"["</formula>
    </cfRule>
  </conditionalFormatting>
  <conditionalFormatting sqref="AX35">
    <cfRule type="cellIs" dxfId="978" priority="862" operator="equal">
      <formula>"]"</formula>
    </cfRule>
  </conditionalFormatting>
  <conditionalFormatting sqref="AX35">
    <cfRule type="cellIs" dxfId="977" priority="861" operator="equal">
      <formula>"M"</formula>
    </cfRule>
  </conditionalFormatting>
  <conditionalFormatting sqref="AX35">
    <cfRule type="cellIs" dxfId="976" priority="860" operator="equal">
      <formula>"$"</formula>
    </cfRule>
  </conditionalFormatting>
  <conditionalFormatting sqref="AX35">
    <cfRule type="cellIs" dxfId="975" priority="859" operator="equal">
      <formula>"^"</formula>
    </cfRule>
  </conditionalFormatting>
  <conditionalFormatting sqref="AW40">
    <cfRule type="cellIs" dxfId="974" priority="858" operator="equal">
      <formula>"F"</formula>
    </cfRule>
  </conditionalFormatting>
  <conditionalFormatting sqref="AW40">
    <cfRule type="cellIs" dxfId="973" priority="857" operator="equal">
      <formula>"T"</formula>
    </cfRule>
  </conditionalFormatting>
  <conditionalFormatting sqref="AW40">
    <cfRule type="cellIs" dxfId="972" priority="856" operator="equal">
      <formula>"B"</formula>
    </cfRule>
  </conditionalFormatting>
  <conditionalFormatting sqref="AW40">
    <cfRule type="cellIs" dxfId="971" priority="855" operator="equal">
      <formula>"L"</formula>
    </cfRule>
  </conditionalFormatting>
  <conditionalFormatting sqref="AW40">
    <cfRule type="cellIs" dxfId="970" priority="854" operator="equal">
      <formula>"R"</formula>
    </cfRule>
  </conditionalFormatting>
  <conditionalFormatting sqref="AW40">
    <cfRule type="cellIs" dxfId="969" priority="853" operator="equal">
      <formula>"C1"</formula>
    </cfRule>
  </conditionalFormatting>
  <conditionalFormatting sqref="AW40">
    <cfRule type="cellIs" dxfId="968" priority="852" operator="equal">
      <formula>"C2"</formula>
    </cfRule>
  </conditionalFormatting>
  <conditionalFormatting sqref="AW40">
    <cfRule type="cellIs" dxfId="967" priority="851" operator="equal">
      <formula>"C3"</formula>
    </cfRule>
  </conditionalFormatting>
  <conditionalFormatting sqref="AW40">
    <cfRule type="cellIs" dxfId="966" priority="850" operator="equal">
      <formula>"C4"</formula>
    </cfRule>
  </conditionalFormatting>
  <conditionalFormatting sqref="AW40">
    <cfRule type="cellIs" dxfId="965" priority="849" operator="equal">
      <formula>"V"</formula>
    </cfRule>
  </conditionalFormatting>
  <conditionalFormatting sqref="AW40">
    <cfRule type="cellIs" dxfId="964" priority="848" operator="equal">
      <formula>"LR"</formula>
    </cfRule>
  </conditionalFormatting>
  <conditionalFormatting sqref="AW40">
    <cfRule type="cellIs" dxfId="963" priority="847" operator="equal">
      <formula>"H"</formula>
    </cfRule>
  </conditionalFormatting>
  <conditionalFormatting sqref="AW40">
    <cfRule type="cellIs" dxfId="962" priority="846" operator="equal">
      <formula>"TB"</formula>
    </cfRule>
  </conditionalFormatting>
  <conditionalFormatting sqref="AW40">
    <cfRule type="cellIs" dxfId="961" priority="845" operator="equal">
      <formula>"N"</formula>
    </cfRule>
  </conditionalFormatting>
  <conditionalFormatting sqref="AW40">
    <cfRule type="cellIs" dxfId="960" priority="844" operator="equal">
      <formula>"U"</formula>
    </cfRule>
  </conditionalFormatting>
  <conditionalFormatting sqref="AW40">
    <cfRule type="cellIs" dxfId="959" priority="843" operator="equal">
      <formula>"C"</formula>
    </cfRule>
  </conditionalFormatting>
  <conditionalFormatting sqref="AW40">
    <cfRule type="cellIs" dxfId="958" priority="842" operator="equal">
      <formula>"D"</formula>
    </cfRule>
  </conditionalFormatting>
  <conditionalFormatting sqref="AW40">
    <cfRule type="cellIs" dxfId="957" priority="841" operator="equal">
      <formula>"S"</formula>
    </cfRule>
  </conditionalFormatting>
  <conditionalFormatting sqref="AW40">
    <cfRule type="cellIs" dxfId="956" priority="840" operator="equal">
      <formula>"TL"</formula>
    </cfRule>
  </conditionalFormatting>
  <conditionalFormatting sqref="AW40">
    <cfRule type="cellIs" dxfId="955" priority="839" operator="equal">
      <formula>"TR"</formula>
    </cfRule>
  </conditionalFormatting>
  <conditionalFormatting sqref="AW40">
    <cfRule type="cellIs" dxfId="954" priority="838" operator="equal">
      <formula>"BR"</formula>
    </cfRule>
  </conditionalFormatting>
  <conditionalFormatting sqref="AW40">
    <cfRule type="cellIs" dxfId="953" priority="837" operator="equal">
      <formula>"BL"</formula>
    </cfRule>
  </conditionalFormatting>
  <conditionalFormatting sqref="AW40">
    <cfRule type="cellIs" dxfId="952" priority="836" operator="equal">
      <formula>"LT"</formula>
    </cfRule>
  </conditionalFormatting>
  <conditionalFormatting sqref="AW40">
    <cfRule type="cellIs" dxfId="951" priority="835" operator="equal">
      <formula>"RT"</formula>
    </cfRule>
  </conditionalFormatting>
  <conditionalFormatting sqref="AW40">
    <cfRule type="cellIs" dxfId="950" priority="834" operator="equal">
      <formula>"RB"</formula>
    </cfRule>
  </conditionalFormatting>
  <conditionalFormatting sqref="AW40">
    <cfRule type="cellIs" dxfId="949" priority="833" operator="equal">
      <formula>"LB"</formula>
    </cfRule>
  </conditionalFormatting>
  <conditionalFormatting sqref="AW40">
    <cfRule type="cellIs" dxfId="948" priority="832" operator="equal">
      <formula>"RL"</formula>
    </cfRule>
  </conditionalFormatting>
  <conditionalFormatting sqref="AW40">
    <cfRule type="cellIs" dxfId="947" priority="831" operator="equal">
      <formula>"BT"</formula>
    </cfRule>
  </conditionalFormatting>
  <conditionalFormatting sqref="AW40">
    <cfRule type="cellIs" dxfId="946" priority="830" operator="equal">
      <formula>"["</formula>
    </cfRule>
  </conditionalFormatting>
  <conditionalFormatting sqref="AW40">
    <cfRule type="cellIs" dxfId="945" priority="829" operator="equal">
      <formula>"]"</formula>
    </cfRule>
  </conditionalFormatting>
  <conditionalFormatting sqref="AW40">
    <cfRule type="cellIs" dxfId="944" priority="828" operator="equal">
      <formula>"M"</formula>
    </cfRule>
  </conditionalFormatting>
  <conditionalFormatting sqref="AW40">
    <cfRule type="cellIs" dxfId="943" priority="827" operator="equal">
      <formula>"$"</formula>
    </cfRule>
  </conditionalFormatting>
  <conditionalFormatting sqref="AW40">
    <cfRule type="cellIs" dxfId="942" priority="826" operator="equal">
      <formula>"^"</formula>
    </cfRule>
  </conditionalFormatting>
  <conditionalFormatting sqref="BC35">
    <cfRule type="cellIs" dxfId="941" priority="825" operator="equal">
      <formula>"F"</formula>
    </cfRule>
  </conditionalFormatting>
  <conditionalFormatting sqref="BC35">
    <cfRule type="cellIs" dxfId="940" priority="824" operator="equal">
      <formula>"T"</formula>
    </cfRule>
  </conditionalFormatting>
  <conditionalFormatting sqref="BC35">
    <cfRule type="cellIs" dxfId="939" priority="823" operator="equal">
      <formula>"B"</formula>
    </cfRule>
  </conditionalFormatting>
  <conditionalFormatting sqref="BC35">
    <cfRule type="cellIs" dxfId="938" priority="822" operator="equal">
      <formula>"L"</formula>
    </cfRule>
  </conditionalFormatting>
  <conditionalFormatting sqref="BC35">
    <cfRule type="cellIs" dxfId="937" priority="821" operator="equal">
      <formula>"R"</formula>
    </cfRule>
  </conditionalFormatting>
  <conditionalFormatting sqref="BC35">
    <cfRule type="cellIs" dxfId="936" priority="820" operator="equal">
      <formula>"C1"</formula>
    </cfRule>
  </conditionalFormatting>
  <conditionalFormatting sqref="BC35">
    <cfRule type="cellIs" dxfId="935" priority="819" operator="equal">
      <formula>"C2"</formula>
    </cfRule>
  </conditionalFormatting>
  <conditionalFormatting sqref="BC35">
    <cfRule type="cellIs" dxfId="934" priority="818" operator="equal">
      <formula>"C3"</formula>
    </cfRule>
  </conditionalFormatting>
  <conditionalFormatting sqref="BC35">
    <cfRule type="cellIs" dxfId="933" priority="817" operator="equal">
      <formula>"C4"</formula>
    </cfRule>
  </conditionalFormatting>
  <conditionalFormatting sqref="BC35">
    <cfRule type="cellIs" dxfId="932" priority="816" operator="equal">
      <formula>"V"</formula>
    </cfRule>
  </conditionalFormatting>
  <conditionalFormatting sqref="BC35">
    <cfRule type="cellIs" dxfId="931" priority="815" operator="equal">
      <formula>"LR"</formula>
    </cfRule>
  </conditionalFormatting>
  <conditionalFormatting sqref="BC35">
    <cfRule type="cellIs" dxfId="930" priority="814" operator="equal">
      <formula>"H"</formula>
    </cfRule>
  </conditionalFormatting>
  <conditionalFormatting sqref="BC35">
    <cfRule type="cellIs" dxfId="929" priority="813" operator="equal">
      <formula>"TB"</formula>
    </cfRule>
  </conditionalFormatting>
  <conditionalFormatting sqref="BC35">
    <cfRule type="cellIs" dxfId="928" priority="812" operator="equal">
      <formula>"N"</formula>
    </cfRule>
  </conditionalFormatting>
  <conditionalFormatting sqref="BC35">
    <cfRule type="cellIs" dxfId="927" priority="811" operator="equal">
      <formula>"U"</formula>
    </cfRule>
  </conditionalFormatting>
  <conditionalFormatting sqref="BC35">
    <cfRule type="cellIs" dxfId="926" priority="810" operator="equal">
      <formula>"C"</formula>
    </cfRule>
  </conditionalFormatting>
  <conditionalFormatting sqref="BC35">
    <cfRule type="cellIs" dxfId="925" priority="809" operator="equal">
      <formula>"D"</formula>
    </cfRule>
  </conditionalFormatting>
  <conditionalFormatting sqref="BC35">
    <cfRule type="cellIs" dxfId="924" priority="808" operator="equal">
      <formula>"S"</formula>
    </cfRule>
  </conditionalFormatting>
  <conditionalFormatting sqref="BC35">
    <cfRule type="cellIs" dxfId="923" priority="807" operator="equal">
      <formula>"TL"</formula>
    </cfRule>
  </conditionalFormatting>
  <conditionalFormatting sqref="BC35">
    <cfRule type="cellIs" dxfId="922" priority="806" operator="equal">
      <formula>"TR"</formula>
    </cfRule>
  </conditionalFormatting>
  <conditionalFormatting sqref="BC35">
    <cfRule type="cellIs" dxfId="921" priority="805" operator="equal">
      <formula>"BR"</formula>
    </cfRule>
  </conditionalFormatting>
  <conditionalFormatting sqref="BC35">
    <cfRule type="cellIs" dxfId="920" priority="804" operator="equal">
      <formula>"BL"</formula>
    </cfRule>
  </conditionalFormatting>
  <conditionalFormatting sqref="BC35">
    <cfRule type="cellIs" dxfId="919" priority="803" operator="equal">
      <formula>"LT"</formula>
    </cfRule>
  </conditionalFormatting>
  <conditionalFormatting sqref="BC35">
    <cfRule type="cellIs" dxfId="918" priority="802" operator="equal">
      <formula>"RT"</formula>
    </cfRule>
  </conditionalFormatting>
  <conditionalFormatting sqref="BC35">
    <cfRule type="cellIs" dxfId="917" priority="801" operator="equal">
      <formula>"RB"</formula>
    </cfRule>
  </conditionalFormatting>
  <conditionalFormatting sqref="BC35">
    <cfRule type="cellIs" dxfId="916" priority="800" operator="equal">
      <formula>"LB"</formula>
    </cfRule>
  </conditionalFormatting>
  <conditionalFormatting sqref="BC35">
    <cfRule type="cellIs" dxfId="915" priority="799" operator="equal">
      <formula>"RL"</formula>
    </cfRule>
  </conditionalFormatting>
  <conditionalFormatting sqref="BC35">
    <cfRule type="cellIs" dxfId="914" priority="798" operator="equal">
      <formula>"BT"</formula>
    </cfRule>
  </conditionalFormatting>
  <conditionalFormatting sqref="BC35">
    <cfRule type="cellIs" dxfId="913" priority="797" operator="equal">
      <formula>"["</formula>
    </cfRule>
  </conditionalFormatting>
  <conditionalFormatting sqref="BC35">
    <cfRule type="cellIs" dxfId="912" priority="796" operator="equal">
      <formula>"]"</formula>
    </cfRule>
  </conditionalFormatting>
  <conditionalFormatting sqref="BC35">
    <cfRule type="cellIs" dxfId="911" priority="795" operator="equal">
      <formula>"M"</formula>
    </cfRule>
  </conditionalFormatting>
  <conditionalFormatting sqref="BC35">
    <cfRule type="cellIs" dxfId="910" priority="794" operator="equal">
      <formula>"$"</formula>
    </cfRule>
  </conditionalFormatting>
  <conditionalFormatting sqref="BC35">
    <cfRule type="cellIs" dxfId="909" priority="793" operator="equal">
      <formula>"^"</formula>
    </cfRule>
  </conditionalFormatting>
  <conditionalFormatting sqref="AO44">
    <cfRule type="cellIs" dxfId="908" priority="792" operator="equal">
      <formula>"F"</formula>
    </cfRule>
  </conditionalFormatting>
  <conditionalFormatting sqref="AO44">
    <cfRule type="cellIs" dxfId="907" priority="791" operator="equal">
      <formula>"T"</formula>
    </cfRule>
  </conditionalFormatting>
  <conditionalFormatting sqref="AO44">
    <cfRule type="cellIs" dxfId="906" priority="790" operator="equal">
      <formula>"B"</formula>
    </cfRule>
  </conditionalFormatting>
  <conditionalFormatting sqref="AO44">
    <cfRule type="cellIs" dxfId="905" priority="789" operator="equal">
      <formula>"L"</formula>
    </cfRule>
  </conditionalFormatting>
  <conditionalFormatting sqref="AO44">
    <cfRule type="cellIs" dxfId="904" priority="788" operator="equal">
      <formula>"R"</formula>
    </cfRule>
  </conditionalFormatting>
  <conditionalFormatting sqref="AO44">
    <cfRule type="cellIs" dxfId="903" priority="787" operator="equal">
      <formula>"C1"</formula>
    </cfRule>
  </conditionalFormatting>
  <conditionalFormatting sqref="AO44">
    <cfRule type="cellIs" dxfId="902" priority="786" operator="equal">
      <formula>"C2"</formula>
    </cfRule>
  </conditionalFormatting>
  <conditionalFormatting sqref="AO44">
    <cfRule type="cellIs" dxfId="901" priority="785" operator="equal">
      <formula>"C3"</formula>
    </cfRule>
  </conditionalFormatting>
  <conditionalFormatting sqref="AO44">
    <cfRule type="cellIs" dxfId="900" priority="784" operator="equal">
      <formula>"C4"</formula>
    </cfRule>
  </conditionalFormatting>
  <conditionalFormatting sqref="AO44">
    <cfRule type="cellIs" dxfId="899" priority="783" operator="equal">
      <formula>"V"</formula>
    </cfRule>
  </conditionalFormatting>
  <conditionalFormatting sqref="AO44">
    <cfRule type="cellIs" dxfId="898" priority="782" operator="equal">
      <formula>"LR"</formula>
    </cfRule>
  </conditionalFormatting>
  <conditionalFormatting sqref="AO44">
    <cfRule type="cellIs" dxfId="897" priority="781" operator="equal">
      <formula>"H"</formula>
    </cfRule>
  </conditionalFormatting>
  <conditionalFormatting sqref="AO44">
    <cfRule type="cellIs" dxfId="896" priority="780" operator="equal">
      <formula>"TB"</formula>
    </cfRule>
  </conditionalFormatting>
  <conditionalFormatting sqref="AO44">
    <cfRule type="cellIs" dxfId="895" priority="779" operator="equal">
      <formula>"N"</formula>
    </cfRule>
  </conditionalFormatting>
  <conditionalFormatting sqref="AO44">
    <cfRule type="cellIs" dxfId="894" priority="778" operator="equal">
      <formula>"U"</formula>
    </cfRule>
  </conditionalFormatting>
  <conditionalFormatting sqref="AO44">
    <cfRule type="cellIs" dxfId="893" priority="777" operator="equal">
      <formula>"C"</formula>
    </cfRule>
  </conditionalFormatting>
  <conditionalFormatting sqref="AO44">
    <cfRule type="cellIs" dxfId="892" priority="776" operator="equal">
      <formula>"D"</formula>
    </cfRule>
  </conditionalFormatting>
  <conditionalFormatting sqref="AO44">
    <cfRule type="cellIs" dxfId="891" priority="775" operator="equal">
      <formula>"S"</formula>
    </cfRule>
  </conditionalFormatting>
  <conditionalFormatting sqref="AO44">
    <cfRule type="cellIs" dxfId="890" priority="774" operator="equal">
      <formula>"TL"</formula>
    </cfRule>
  </conditionalFormatting>
  <conditionalFormatting sqref="AO44">
    <cfRule type="cellIs" dxfId="889" priority="773" operator="equal">
      <formula>"TR"</formula>
    </cfRule>
  </conditionalFormatting>
  <conditionalFormatting sqref="AO44">
    <cfRule type="cellIs" dxfId="888" priority="772" operator="equal">
      <formula>"BR"</formula>
    </cfRule>
  </conditionalFormatting>
  <conditionalFormatting sqref="AO44">
    <cfRule type="cellIs" dxfId="887" priority="771" operator="equal">
      <formula>"BL"</formula>
    </cfRule>
  </conditionalFormatting>
  <conditionalFormatting sqref="AO44">
    <cfRule type="cellIs" dxfId="886" priority="770" operator="equal">
      <formula>"LT"</formula>
    </cfRule>
  </conditionalFormatting>
  <conditionalFormatting sqref="AO44">
    <cfRule type="cellIs" dxfId="885" priority="769" operator="equal">
      <formula>"RT"</formula>
    </cfRule>
  </conditionalFormatting>
  <conditionalFormatting sqref="AO44">
    <cfRule type="cellIs" dxfId="884" priority="768" operator="equal">
      <formula>"RB"</formula>
    </cfRule>
  </conditionalFormatting>
  <conditionalFormatting sqref="AO44">
    <cfRule type="cellIs" dxfId="883" priority="767" operator="equal">
      <formula>"LB"</formula>
    </cfRule>
  </conditionalFormatting>
  <conditionalFormatting sqref="AO44">
    <cfRule type="cellIs" dxfId="882" priority="766" operator="equal">
      <formula>"RL"</formula>
    </cfRule>
  </conditionalFormatting>
  <conditionalFormatting sqref="AO44">
    <cfRule type="cellIs" dxfId="881" priority="765" operator="equal">
      <formula>"BT"</formula>
    </cfRule>
  </conditionalFormatting>
  <conditionalFormatting sqref="AO44">
    <cfRule type="cellIs" dxfId="880" priority="764" operator="equal">
      <formula>"["</formula>
    </cfRule>
  </conditionalFormatting>
  <conditionalFormatting sqref="AO44">
    <cfRule type="cellIs" dxfId="879" priority="763" operator="equal">
      <formula>"]"</formula>
    </cfRule>
  </conditionalFormatting>
  <conditionalFormatting sqref="AO44">
    <cfRule type="cellIs" dxfId="878" priority="762" operator="equal">
      <formula>"M"</formula>
    </cfRule>
  </conditionalFormatting>
  <conditionalFormatting sqref="AO44">
    <cfRule type="cellIs" dxfId="877" priority="761" operator="equal">
      <formula>"$"</formula>
    </cfRule>
  </conditionalFormatting>
  <conditionalFormatting sqref="AO44">
    <cfRule type="cellIs" dxfId="876" priority="760" operator="equal">
      <formula>"^"</formula>
    </cfRule>
  </conditionalFormatting>
  <conditionalFormatting sqref="AA38">
    <cfRule type="cellIs" dxfId="875" priority="759" operator="equal">
      <formula>"F"</formula>
    </cfRule>
  </conditionalFormatting>
  <conditionalFormatting sqref="AA38">
    <cfRule type="cellIs" dxfId="874" priority="758" operator="equal">
      <formula>"T"</formula>
    </cfRule>
  </conditionalFormatting>
  <conditionalFormatting sqref="AA38">
    <cfRule type="cellIs" dxfId="873" priority="757" operator="equal">
      <formula>"B"</formula>
    </cfRule>
  </conditionalFormatting>
  <conditionalFormatting sqref="AA38">
    <cfRule type="cellIs" dxfId="872" priority="756" operator="equal">
      <formula>"L"</formula>
    </cfRule>
  </conditionalFormatting>
  <conditionalFormatting sqref="AA38">
    <cfRule type="cellIs" dxfId="871" priority="755" operator="equal">
      <formula>"R"</formula>
    </cfRule>
  </conditionalFormatting>
  <conditionalFormatting sqref="AA38">
    <cfRule type="cellIs" dxfId="870" priority="754" operator="equal">
      <formula>"C1"</formula>
    </cfRule>
  </conditionalFormatting>
  <conditionalFormatting sqref="AA38">
    <cfRule type="cellIs" dxfId="869" priority="753" operator="equal">
      <formula>"C2"</formula>
    </cfRule>
  </conditionalFormatting>
  <conditionalFormatting sqref="AA38">
    <cfRule type="cellIs" dxfId="868" priority="752" operator="equal">
      <formula>"C3"</formula>
    </cfRule>
  </conditionalFormatting>
  <conditionalFormatting sqref="AA38">
    <cfRule type="cellIs" dxfId="867" priority="751" operator="equal">
      <formula>"C4"</formula>
    </cfRule>
  </conditionalFormatting>
  <conditionalFormatting sqref="AA38">
    <cfRule type="cellIs" dxfId="866" priority="750" operator="equal">
      <formula>"V"</formula>
    </cfRule>
  </conditionalFormatting>
  <conditionalFormatting sqref="AA38">
    <cfRule type="cellIs" dxfId="865" priority="749" operator="equal">
      <formula>"LR"</formula>
    </cfRule>
  </conditionalFormatting>
  <conditionalFormatting sqref="AA38">
    <cfRule type="cellIs" dxfId="864" priority="748" operator="equal">
      <formula>"H"</formula>
    </cfRule>
  </conditionalFormatting>
  <conditionalFormatting sqref="AA38">
    <cfRule type="cellIs" dxfId="863" priority="747" operator="equal">
      <formula>"TB"</formula>
    </cfRule>
  </conditionalFormatting>
  <conditionalFormatting sqref="AA38">
    <cfRule type="cellIs" dxfId="862" priority="746" operator="equal">
      <formula>"N"</formula>
    </cfRule>
  </conditionalFormatting>
  <conditionalFormatting sqref="AA38">
    <cfRule type="cellIs" dxfId="861" priority="745" operator="equal">
      <formula>"U"</formula>
    </cfRule>
  </conditionalFormatting>
  <conditionalFormatting sqref="AA38">
    <cfRule type="cellIs" dxfId="860" priority="744" operator="equal">
      <formula>"C"</formula>
    </cfRule>
  </conditionalFormatting>
  <conditionalFormatting sqref="AA38">
    <cfRule type="cellIs" dxfId="859" priority="743" operator="equal">
      <formula>"D"</formula>
    </cfRule>
  </conditionalFormatting>
  <conditionalFormatting sqref="AA38">
    <cfRule type="cellIs" dxfId="858" priority="742" operator="equal">
      <formula>"S"</formula>
    </cfRule>
  </conditionalFormatting>
  <conditionalFormatting sqref="AA38">
    <cfRule type="cellIs" dxfId="857" priority="741" operator="equal">
      <formula>"TL"</formula>
    </cfRule>
  </conditionalFormatting>
  <conditionalFormatting sqref="AA38">
    <cfRule type="cellIs" dxfId="856" priority="740" operator="equal">
      <formula>"TR"</formula>
    </cfRule>
  </conditionalFormatting>
  <conditionalFormatting sqref="AA38">
    <cfRule type="cellIs" dxfId="855" priority="739" operator="equal">
      <formula>"BR"</formula>
    </cfRule>
  </conditionalFormatting>
  <conditionalFormatting sqref="AA38">
    <cfRule type="cellIs" dxfId="854" priority="738" operator="equal">
      <formula>"BL"</formula>
    </cfRule>
  </conditionalFormatting>
  <conditionalFormatting sqref="AA38">
    <cfRule type="cellIs" dxfId="853" priority="737" operator="equal">
      <formula>"LT"</formula>
    </cfRule>
  </conditionalFormatting>
  <conditionalFormatting sqref="AA38">
    <cfRule type="cellIs" dxfId="852" priority="736" operator="equal">
      <formula>"RT"</formula>
    </cfRule>
  </conditionalFormatting>
  <conditionalFormatting sqref="AA38">
    <cfRule type="cellIs" dxfId="851" priority="735" operator="equal">
      <formula>"RB"</formula>
    </cfRule>
  </conditionalFormatting>
  <conditionalFormatting sqref="AA38">
    <cfRule type="cellIs" dxfId="850" priority="734" operator="equal">
      <formula>"LB"</formula>
    </cfRule>
  </conditionalFormatting>
  <conditionalFormatting sqref="AA38">
    <cfRule type="cellIs" dxfId="849" priority="733" operator="equal">
      <formula>"RL"</formula>
    </cfRule>
  </conditionalFormatting>
  <conditionalFormatting sqref="AA38">
    <cfRule type="cellIs" dxfId="848" priority="732" operator="equal">
      <formula>"BT"</formula>
    </cfRule>
  </conditionalFormatting>
  <conditionalFormatting sqref="AA38">
    <cfRule type="cellIs" dxfId="847" priority="731" operator="equal">
      <formula>"["</formula>
    </cfRule>
  </conditionalFormatting>
  <conditionalFormatting sqref="AA38">
    <cfRule type="cellIs" dxfId="846" priority="730" operator="equal">
      <formula>"]"</formula>
    </cfRule>
  </conditionalFormatting>
  <conditionalFormatting sqref="AA38">
    <cfRule type="cellIs" dxfId="845" priority="729" operator="equal">
      <formula>"M"</formula>
    </cfRule>
  </conditionalFormatting>
  <conditionalFormatting sqref="AA38">
    <cfRule type="cellIs" dxfId="844" priority="728" operator="equal">
      <formula>"$"</formula>
    </cfRule>
  </conditionalFormatting>
  <conditionalFormatting sqref="AA38">
    <cfRule type="cellIs" dxfId="843" priority="727" operator="equal">
      <formula>"^"</formula>
    </cfRule>
  </conditionalFormatting>
  <conditionalFormatting sqref="M40">
    <cfRule type="cellIs" dxfId="842" priority="726" operator="equal">
      <formula>"F"</formula>
    </cfRule>
  </conditionalFormatting>
  <conditionalFormatting sqref="M40">
    <cfRule type="cellIs" dxfId="841" priority="725" operator="equal">
      <formula>"T"</formula>
    </cfRule>
  </conditionalFormatting>
  <conditionalFormatting sqref="M40">
    <cfRule type="cellIs" dxfId="840" priority="724" operator="equal">
      <formula>"B"</formula>
    </cfRule>
  </conditionalFormatting>
  <conditionalFormatting sqref="M40">
    <cfRule type="cellIs" dxfId="839" priority="723" operator="equal">
      <formula>"L"</formula>
    </cfRule>
  </conditionalFormatting>
  <conditionalFormatting sqref="M40">
    <cfRule type="cellIs" dxfId="838" priority="722" operator="equal">
      <formula>"R"</formula>
    </cfRule>
  </conditionalFormatting>
  <conditionalFormatting sqref="M40">
    <cfRule type="cellIs" dxfId="837" priority="721" operator="equal">
      <formula>"C1"</formula>
    </cfRule>
  </conditionalFormatting>
  <conditionalFormatting sqref="M40">
    <cfRule type="cellIs" dxfId="836" priority="720" operator="equal">
      <formula>"C2"</formula>
    </cfRule>
  </conditionalFormatting>
  <conditionalFormatting sqref="M40">
    <cfRule type="cellIs" dxfId="835" priority="719" operator="equal">
      <formula>"C3"</formula>
    </cfRule>
  </conditionalFormatting>
  <conditionalFormatting sqref="M40">
    <cfRule type="cellIs" dxfId="834" priority="718" operator="equal">
      <formula>"C4"</formula>
    </cfRule>
  </conditionalFormatting>
  <conditionalFormatting sqref="M40">
    <cfRule type="cellIs" dxfId="833" priority="717" operator="equal">
      <formula>"V"</formula>
    </cfRule>
  </conditionalFormatting>
  <conditionalFormatting sqref="M40">
    <cfRule type="cellIs" dxfId="832" priority="716" operator="equal">
      <formula>"LR"</formula>
    </cfRule>
  </conditionalFormatting>
  <conditionalFormatting sqref="M40">
    <cfRule type="cellIs" dxfId="831" priority="715" operator="equal">
      <formula>"H"</formula>
    </cfRule>
  </conditionalFormatting>
  <conditionalFormatting sqref="M40">
    <cfRule type="cellIs" dxfId="830" priority="714" operator="equal">
      <formula>"TB"</formula>
    </cfRule>
  </conditionalFormatting>
  <conditionalFormatting sqref="M40">
    <cfRule type="cellIs" dxfId="829" priority="713" operator="equal">
      <formula>"N"</formula>
    </cfRule>
  </conditionalFormatting>
  <conditionalFormatting sqref="M40">
    <cfRule type="cellIs" dxfId="828" priority="712" operator="equal">
      <formula>"U"</formula>
    </cfRule>
  </conditionalFormatting>
  <conditionalFormatting sqref="M40">
    <cfRule type="cellIs" dxfId="827" priority="711" operator="equal">
      <formula>"C"</formula>
    </cfRule>
  </conditionalFormatting>
  <conditionalFormatting sqref="M40">
    <cfRule type="cellIs" dxfId="826" priority="710" operator="equal">
      <formula>"D"</formula>
    </cfRule>
  </conditionalFormatting>
  <conditionalFormatting sqref="M40">
    <cfRule type="cellIs" dxfId="825" priority="709" operator="equal">
      <formula>"S"</formula>
    </cfRule>
  </conditionalFormatting>
  <conditionalFormatting sqref="M40">
    <cfRule type="cellIs" dxfId="824" priority="708" operator="equal">
      <formula>"TL"</formula>
    </cfRule>
  </conditionalFormatting>
  <conditionalFormatting sqref="M40">
    <cfRule type="cellIs" dxfId="823" priority="707" operator="equal">
      <formula>"TR"</formula>
    </cfRule>
  </conditionalFormatting>
  <conditionalFormatting sqref="M40">
    <cfRule type="cellIs" dxfId="822" priority="706" operator="equal">
      <formula>"BR"</formula>
    </cfRule>
  </conditionalFormatting>
  <conditionalFormatting sqref="M40">
    <cfRule type="cellIs" dxfId="821" priority="705" operator="equal">
      <formula>"BL"</formula>
    </cfRule>
  </conditionalFormatting>
  <conditionalFormatting sqref="M40">
    <cfRule type="cellIs" dxfId="820" priority="704" operator="equal">
      <formula>"LT"</formula>
    </cfRule>
  </conditionalFormatting>
  <conditionalFormatting sqref="M40">
    <cfRule type="cellIs" dxfId="819" priority="703" operator="equal">
      <formula>"RT"</formula>
    </cfRule>
  </conditionalFormatting>
  <conditionalFormatting sqref="M40">
    <cfRule type="cellIs" dxfId="818" priority="702" operator="equal">
      <formula>"RB"</formula>
    </cfRule>
  </conditionalFormatting>
  <conditionalFormatting sqref="M40">
    <cfRule type="cellIs" dxfId="817" priority="701" operator="equal">
      <formula>"LB"</formula>
    </cfRule>
  </conditionalFormatting>
  <conditionalFormatting sqref="M40">
    <cfRule type="cellIs" dxfId="816" priority="700" operator="equal">
      <formula>"RL"</formula>
    </cfRule>
  </conditionalFormatting>
  <conditionalFormatting sqref="M40">
    <cfRule type="cellIs" dxfId="815" priority="699" operator="equal">
      <formula>"BT"</formula>
    </cfRule>
  </conditionalFormatting>
  <conditionalFormatting sqref="M40">
    <cfRule type="cellIs" dxfId="814" priority="698" operator="equal">
      <formula>"["</formula>
    </cfRule>
  </conditionalFormatting>
  <conditionalFormatting sqref="M40">
    <cfRule type="cellIs" dxfId="813" priority="697" operator="equal">
      <formula>"]"</formula>
    </cfRule>
  </conditionalFormatting>
  <conditionalFormatting sqref="M40">
    <cfRule type="cellIs" dxfId="812" priority="696" operator="equal">
      <formula>"M"</formula>
    </cfRule>
  </conditionalFormatting>
  <conditionalFormatting sqref="M40">
    <cfRule type="cellIs" dxfId="811" priority="695" operator="equal">
      <formula>"$"</formula>
    </cfRule>
  </conditionalFormatting>
  <conditionalFormatting sqref="M40">
    <cfRule type="cellIs" dxfId="810" priority="694" operator="equal">
      <formula>"^"</formula>
    </cfRule>
  </conditionalFormatting>
  <conditionalFormatting sqref="K46">
    <cfRule type="cellIs" dxfId="809" priority="693" operator="equal">
      <formula>"F"</formula>
    </cfRule>
  </conditionalFormatting>
  <conditionalFormatting sqref="K46">
    <cfRule type="cellIs" dxfId="808" priority="692" operator="equal">
      <formula>"T"</formula>
    </cfRule>
  </conditionalFormatting>
  <conditionalFormatting sqref="K46">
    <cfRule type="cellIs" dxfId="807" priority="691" operator="equal">
      <formula>"B"</formula>
    </cfRule>
  </conditionalFormatting>
  <conditionalFormatting sqref="K46">
    <cfRule type="cellIs" dxfId="806" priority="690" operator="equal">
      <formula>"L"</formula>
    </cfRule>
  </conditionalFormatting>
  <conditionalFormatting sqref="K46">
    <cfRule type="cellIs" dxfId="805" priority="689" operator="equal">
      <formula>"R"</formula>
    </cfRule>
  </conditionalFormatting>
  <conditionalFormatting sqref="K46">
    <cfRule type="cellIs" dxfId="804" priority="688" operator="equal">
      <formula>"C1"</formula>
    </cfRule>
  </conditionalFormatting>
  <conditionalFormatting sqref="K46">
    <cfRule type="cellIs" dxfId="803" priority="687" operator="equal">
      <formula>"C2"</formula>
    </cfRule>
  </conditionalFormatting>
  <conditionalFormatting sqref="K46">
    <cfRule type="cellIs" dxfId="802" priority="686" operator="equal">
      <formula>"C3"</formula>
    </cfRule>
  </conditionalFormatting>
  <conditionalFormatting sqref="K46">
    <cfRule type="cellIs" dxfId="801" priority="685" operator="equal">
      <formula>"C4"</formula>
    </cfRule>
  </conditionalFormatting>
  <conditionalFormatting sqref="K46">
    <cfRule type="cellIs" dxfId="800" priority="684" operator="equal">
      <formula>"V"</formula>
    </cfRule>
  </conditionalFormatting>
  <conditionalFormatting sqref="K46">
    <cfRule type="cellIs" dxfId="799" priority="683" operator="equal">
      <formula>"LR"</formula>
    </cfRule>
  </conditionalFormatting>
  <conditionalFormatting sqref="K46">
    <cfRule type="cellIs" dxfId="798" priority="682" operator="equal">
      <formula>"H"</formula>
    </cfRule>
  </conditionalFormatting>
  <conditionalFormatting sqref="K46">
    <cfRule type="cellIs" dxfId="797" priority="681" operator="equal">
      <formula>"TB"</formula>
    </cfRule>
  </conditionalFormatting>
  <conditionalFormatting sqref="K46">
    <cfRule type="cellIs" dxfId="796" priority="680" operator="equal">
      <formula>"N"</formula>
    </cfRule>
  </conditionalFormatting>
  <conditionalFormatting sqref="K46">
    <cfRule type="cellIs" dxfId="795" priority="679" operator="equal">
      <formula>"U"</formula>
    </cfRule>
  </conditionalFormatting>
  <conditionalFormatting sqref="K46">
    <cfRule type="cellIs" dxfId="794" priority="678" operator="equal">
      <formula>"C"</formula>
    </cfRule>
  </conditionalFormatting>
  <conditionalFormatting sqref="K46">
    <cfRule type="cellIs" dxfId="793" priority="677" operator="equal">
      <formula>"D"</formula>
    </cfRule>
  </conditionalFormatting>
  <conditionalFormatting sqref="K46">
    <cfRule type="cellIs" dxfId="792" priority="676" operator="equal">
      <formula>"S"</formula>
    </cfRule>
  </conditionalFormatting>
  <conditionalFormatting sqref="K46">
    <cfRule type="cellIs" dxfId="791" priority="675" operator="equal">
      <formula>"TL"</formula>
    </cfRule>
  </conditionalFormatting>
  <conditionalFormatting sqref="K46">
    <cfRule type="cellIs" dxfId="790" priority="674" operator="equal">
      <formula>"TR"</formula>
    </cfRule>
  </conditionalFormatting>
  <conditionalFormatting sqref="K46">
    <cfRule type="cellIs" dxfId="789" priority="673" operator="equal">
      <formula>"BR"</formula>
    </cfRule>
  </conditionalFormatting>
  <conditionalFormatting sqref="K46">
    <cfRule type="cellIs" dxfId="788" priority="672" operator="equal">
      <formula>"BL"</formula>
    </cfRule>
  </conditionalFormatting>
  <conditionalFormatting sqref="K46">
    <cfRule type="cellIs" dxfId="787" priority="671" operator="equal">
      <formula>"LT"</formula>
    </cfRule>
  </conditionalFormatting>
  <conditionalFormatting sqref="K46">
    <cfRule type="cellIs" dxfId="786" priority="670" operator="equal">
      <formula>"RT"</formula>
    </cfRule>
  </conditionalFormatting>
  <conditionalFormatting sqref="K46">
    <cfRule type="cellIs" dxfId="785" priority="669" operator="equal">
      <formula>"RB"</formula>
    </cfRule>
  </conditionalFormatting>
  <conditionalFormatting sqref="K46">
    <cfRule type="cellIs" dxfId="784" priority="668" operator="equal">
      <formula>"LB"</formula>
    </cfRule>
  </conditionalFormatting>
  <conditionalFormatting sqref="K46">
    <cfRule type="cellIs" dxfId="783" priority="667" operator="equal">
      <formula>"RL"</formula>
    </cfRule>
  </conditionalFormatting>
  <conditionalFormatting sqref="K46">
    <cfRule type="cellIs" dxfId="782" priority="666" operator="equal">
      <formula>"BT"</formula>
    </cfRule>
  </conditionalFormatting>
  <conditionalFormatting sqref="K46">
    <cfRule type="cellIs" dxfId="781" priority="665" operator="equal">
      <formula>"["</formula>
    </cfRule>
  </conditionalFormatting>
  <conditionalFormatting sqref="K46">
    <cfRule type="cellIs" dxfId="780" priority="664" operator="equal">
      <formula>"]"</formula>
    </cfRule>
  </conditionalFormatting>
  <conditionalFormatting sqref="K46">
    <cfRule type="cellIs" dxfId="779" priority="663" operator="equal">
      <formula>"M"</formula>
    </cfRule>
  </conditionalFormatting>
  <conditionalFormatting sqref="K46">
    <cfRule type="cellIs" dxfId="778" priority="662" operator="equal">
      <formula>"$"</formula>
    </cfRule>
  </conditionalFormatting>
  <conditionalFormatting sqref="K46">
    <cfRule type="cellIs" dxfId="777" priority="661" operator="equal">
      <formula>"^"</formula>
    </cfRule>
  </conditionalFormatting>
  <conditionalFormatting sqref="AL55">
    <cfRule type="cellIs" dxfId="776" priority="660" operator="equal">
      <formula>"F"</formula>
    </cfRule>
  </conditionalFormatting>
  <conditionalFormatting sqref="AL55">
    <cfRule type="cellIs" dxfId="775" priority="659" operator="equal">
      <formula>"T"</formula>
    </cfRule>
  </conditionalFormatting>
  <conditionalFormatting sqref="AL55">
    <cfRule type="cellIs" dxfId="774" priority="658" operator="equal">
      <formula>"B"</formula>
    </cfRule>
  </conditionalFormatting>
  <conditionalFormatting sqref="AL55">
    <cfRule type="cellIs" dxfId="773" priority="657" operator="equal">
      <formula>"L"</formula>
    </cfRule>
  </conditionalFormatting>
  <conditionalFormatting sqref="AL55">
    <cfRule type="cellIs" dxfId="772" priority="656" operator="equal">
      <formula>"R"</formula>
    </cfRule>
  </conditionalFormatting>
  <conditionalFormatting sqref="AL55">
    <cfRule type="cellIs" dxfId="771" priority="655" operator="equal">
      <formula>"C1"</formula>
    </cfRule>
  </conditionalFormatting>
  <conditionalFormatting sqref="AL55">
    <cfRule type="cellIs" dxfId="770" priority="654" operator="equal">
      <formula>"C2"</formula>
    </cfRule>
  </conditionalFormatting>
  <conditionalFormatting sqref="AL55">
    <cfRule type="cellIs" dxfId="769" priority="653" operator="equal">
      <formula>"C3"</formula>
    </cfRule>
  </conditionalFormatting>
  <conditionalFormatting sqref="AL55">
    <cfRule type="cellIs" dxfId="768" priority="652" operator="equal">
      <formula>"C4"</formula>
    </cfRule>
  </conditionalFormatting>
  <conditionalFormatting sqref="AL55">
    <cfRule type="cellIs" dxfId="767" priority="651" operator="equal">
      <formula>"V"</formula>
    </cfRule>
  </conditionalFormatting>
  <conditionalFormatting sqref="AL55">
    <cfRule type="cellIs" dxfId="766" priority="650" operator="equal">
      <formula>"LR"</formula>
    </cfRule>
  </conditionalFormatting>
  <conditionalFormatting sqref="AL55">
    <cfRule type="cellIs" dxfId="765" priority="649" operator="equal">
      <formula>"H"</formula>
    </cfRule>
  </conditionalFormatting>
  <conditionalFormatting sqref="AL55">
    <cfRule type="cellIs" dxfId="764" priority="648" operator="equal">
      <formula>"TB"</formula>
    </cfRule>
  </conditionalFormatting>
  <conditionalFormatting sqref="AL55">
    <cfRule type="cellIs" dxfId="763" priority="647" operator="equal">
      <formula>"N"</formula>
    </cfRule>
  </conditionalFormatting>
  <conditionalFormatting sqref="AL55">
    <cfRule type="cellIs" dxfId="762" priority="646" operator="equal">
      <formula>"U"</formula>
    </cfRule>
  </conditionalFormatting>
  <conditionalFormatting sqref="AL55">
    <cfRule type="cellIs" dxfId="761" priority="645" operator="equal">
      <formula>"C"</formula>
    </cfRule>
  </conditionalFormatting>
  <conditionalFormatting sqref="AL55">
    <cfRule type="cellIs" dxfId="760" priority="644" operator="equal">
      <formula>"D"</formula>
    </cfRule>
  </conditionalFormatting>
  <conditionalFormatting sqref="AL55">
    <cfRule type="cellIs" dxfId="759" priority="643" operator="equal">
      <formula>"S"</formula>
    </cfRule>
  </conditionalFormatting>
  <conditionalFormatting sqref="AL55">
    <cfRule type="cellIs" dxfId="758" priority="642" operator="equal">
      <formula>"TL"</formula>
    </cfRule>
  </conditionalFormatting>
  <conditionalFormatting sqref="AL55">
    <cfRule type="cellIs" dxfId="757" priority="641" operator="equal">
      <formula>"TR"</formula>
    </cfRule>
  </conditionalFormatting>
  <conditionalFormatting sqref="AL55">
    <cfRule type="cellIs" dxfId="756" priority="640" operator="equal">
      <formula>"BR"</formula>
    </cfRule>
  </conditionalFormatting>
  <conditionalFormatting sqref="AL55">
    <cfRule type="cellIs" dxfId="755" priority="639" operator="equal">
      <formula>"BL"</formula>
    </cfRule>
  </conditionalFormatting>
  <conditionalFormatting sqref="AL55">
    <cfRule type="cellIs" dxfId="754" priority="638" operator="equal">
      <formula>"LT"</formula>
    </cfRule>
  </conditionalFormatting>
  <conditionalFormatting sqref="AL55">
    <cfRule type="cellIs" dxfId="753" priority="637" operator="equal">
      <formula>"RT"</formula>
    </cfRule>
  </conditionalFormatting>
  <conditionalFormatting sqref="AL55">
    <cfRule type="cellIs" dxfId="752" priority="636" operator="equal">
      <formula>"RB"</formula>
    </cfRule>
  </conditionalFormatting>
  <conditionalFormatting sqref="AL55">
    <cfRule type="cellIs" dxfId="751" priority="635" operator="equal">
      <formula>"LB"</formula>
    </cfRule>
  </conditionalFormatting>
  <conditionalFormatting sqref="AL55">
    <cfRule type="cellIs" dxfId="750" priority="634" operator="equal">
      <formula>"RL"</formula>
    </cfRule>
  </conditionalFormatting>
  <conditionalFormatting sqref="AL55">
    <cfRule type="cellIs" dxfId="749" priority="633" operator="equal">
      <formula>"BT"</formula>
    </cfRule>
  </conditionalFormatting>
  <conditionalFormatting sqref="AL55">
    <cfRule type="cellIs" dxfId="748" priority="632" operator="equal">
      <formula>"["</formula>
    </cfRule>
  </conditionalFormatting>
  <conditionalFormatting sqref="AL55">
    <cfRule type="cellIs" dxfId="747" priority="631" operator="equal">
      <formula>"]"</formula>
    </cfRule>
  </conditionalFormatting>
  <conditionalFormatting sqref="AL55">
    <cfRule type="cellIs" dxfId="746" priority="630" operator="equal">
      <formula>"M"</formula>
    </cfRule>
  </conditionalFormatting>
  <conditionalFormatting sqref="AL55">
    <cfRule type="cellIs" dxfId="745" priority="629" operator="equal">
      <formula>"$"</formula>
    </cfRule>
  </conditionalFormatting>
  <conditionalFormatting sqref="AL55">
    <cfRule type="cellIs" dxfId="744" priority="628" operator="equal">
      <formula>"^"</formula>
    </cfRule>
  </conditionalFormatting>
  <conditionalFormatting sqref="V51">
    <cfRule type="cellIs" dxfId="743" priority="627" operator="equal">
      <formula>"F"</formula>
    </cfRule>
  </conditionalFormatting>
  <conditionalFormatting sqref="V51">
    <cfRule type="cellIs" dxfId="742" priority="626" operator="equal">
      <formula>"T"</formula>
    </cfRule>
  </conditionalFormatting>
  <conditionalFormatting sqref="V51">
    <cfRule type="cellIs" dxfId="741" priority="625" operator="equal">
      <formula>"B"</formula>
    </cfRule>
  </conditionalFormatting>
  <conditionalFormatting sqref="V51">
    <cfRule type="cellIs" dxfId="740" priority="624" operator="equal">
      <formula>"L"</formula>
    </cfRule>
  </conditionalFormatting>
  <conditionalFormatting sqref="V51">
    <cfRule type="cellIs" dxfId="739" priority="623" operator="equal">
      <formula>"R"</formula>
    </cfRule>
  </conditionalFormatting>
  <conditionalFormatting sqref="V51">
    <cfRule type="cellIs" dxfId="738" priority="622" operator="equal">
      <formula>"C1"</formula>
    </cfRule>
  </conditionalFormatting>
  <conditionalFormatting sqref="V51">
    <cfRule type="cellIs" dxfId="737" priority="621" operator="equal">
      <formula>"C2"</formula>
    </cfRule>
  </conditionalFormatting>
  <conditionalFormatting sqref="V51">
    <cfRule type="cellIs" dxfId="736" priority="620" operator="equal">
      <formula>"C3"</formula>
    </cfRule>
  </conditionalFormatting>
  <conditionalFormatting sqref="V51">
    <cfRule type="cellIs" dxfId="735" priority="619" operator="equal">
      <formula>"C4"</formula>
    </cfRule>
  </conditionalFormatting>
  <conditionalFormatting sqref="V51">
    <cfRule type="cellIs" dxfId="734" priority="618" operator="equal">
      <formula>"V"</formula>
    </cfRule>
  </conditionalFormatting>
  <conditionalFormatting sqref="V51">
    <cfRule type="cellIs" dxfId="733" priority="617" operator="equal">
      <formula>"LR"</formula>
    </cfRule>
  </conditionalFormatting>
  <conditionalFormatting sqref="V51">
    <cfRule type="cellIs" dxfId="732" priority="616" operator="equal">
      <formula>"H"</formula>
    </cfRule>
  </conditionalFormatting>
  <conditionalFormatting sqref="V51">
    <cfRule type="cellIs" dxfId="731" priority="615" operator="equal">
      <formula>"TB"</formula>
    </cfRule>
  </conditionalFormatting>
  <conditionalFormatting sqref="V51">
    <cfRule type="cellIs" dxfId="730" priority="614" operator="equal">
      <formula>"N"</formula>
    </cfRule>
  </conditionalFormatting>
  <conditionalFormatting sqref="V51">
    <cfRule type="cellIs" dxfId="729" priority="613" operator="equal">
      <formula>"U"</formula>
    </cfRule>
  </conditionalFormatting>
  <conditionalFormatting sqref="V51">
    <cfRule type="cellIs" dxfId="728" priority="612" operator="equal">
      <formula>"C"</formula>
    </cfRule>
  </conditionalFormatting>
  <conditionalFormatting sqref="V51">
    <cfRule type="cellIs" dxfId="727" priority="611" operator="equal">
      <formula>"D"</formula>
    </cfRule>
  </conditionalFormatting>
  <conditionalFormatting sqref="V51">
    <cfRule type="cellIs" dxfId="726" priority="610" operator="equal">
      <formula>"S"</formula>
    </cfRule>
  </conditionalFormatting>
  <conditionalFormatting sqref="V51">
    <cfRule type="cellIs" dxfId="725" priority="609" operator="equal">
      <formula>"TL"</formula>
    </cfRule>
  </conditionalFormatting>
  <conditionalFormatting sqref="V51">
    <cfRule type="cellIs" dxfId="724" priority="608" operator="equal">
      <formula>"TR"</formula>
    </cfRule>
  </conditionalFormatting>
  <conditionalFormatting sqref="V51">
    <cfRule type="cellIs" dxfId="723" priority="607" operator="equal">
      <formula>"BR"</formula>
    </cfRule>
  </conditionalFormatting>
  <conditionalFormatting sqref="V51">
    <cfRule type="cellIs" dxfId="722" priority="606" operator="equal">
      <formula>"BL"</formula>
    </cfRule>
  </conditionalFormatting>
  <conditionalFormatting sqref="V51">
    <cfRule type="cellIs" dxfId="721" priority="605" operator="equal">
      <formula>"LT"</formula>
    </cfRule>
  </conditionalFormatting>
  <conditionalFormatting sqref="V51">
    <cfRule type="cellIs" dxfId="720" priority="604" operator="equal">
      <formula>"RT"</formula>
    </cfRule>
  </conditionalFormatting>
  <conditionalFormatting sqref="V51">
    <cfRule type="cellIs" dxfId="719" priority="603" operator="equal">
      <formula>"RB"</formula>
    </cfRule>
  </conditionalFormatting>
  <conditionalFormatting sqref="V51">
    <cfRule type="cellIs" dxfId="718" priority="602" operator="equal">
      <formula>"LB"</formula>
    </cfRule>
  </conditionalFormatting>
  <conditionalFormatting sqref="V51">
    <cfRule type="cellIs" dxfId="717" priority="601" operator="equal">
      <formula>"RL"</formula>
    </cfRule>
  </conditionalFormatting>
  <conditionalFormatting sqref="V51">
    <cfRule type="cellIs" dxfId="716" priority="600" operator="equal">
      <formula>"BT"</formula>
    </cfRule>
  </conditionalFormatting>
  <conditionalFormatting sqref="V51">
    <cfRule type="cellIs" dxfId="715" priority="599" operator="equal">
      <formula>"["</formula>
    </cfRule>
  </conditionalFormatting>
  <conditionalFormatting sqref="V51">
    <cfRule type="cellIs" dxfId="714" priority="598" operator="equal">
      <formula>"]"</formula>
    </cfRule>
  </conditionalFormatting>
  <conditionalFormatting sqref="V51">
    <cfRule type="cellIs" dxfId="713" priority="597" operator="equal">
      <formula>"M"</formula>
    </cfRule>
  </conditionalFormatting>
  <conditionalFormatting sqref="V51">
    <cfRule type="cellIs" dxfId="712" priority="596" operator="equal">
      <formula>"$"</formula>
    </cfRule>
  </conditionalFormatting>
  <conditionalFormatting sqref="V51">
    <cfRule type="cellIs" dxfId="711" priority="595" operator="equal">
      <formula>"^"</formula>
    </cfRule>
  </conditionalFormatting>
  <conditionalFormatting sqref="BG40">
    <cfRule type="cellIs" dxfId="710" priority="594" operator="equal">
      <formula>"F"</formula>
    </cfRule>
  </conditionalFormatting>
  <conditionalFormatting sqref="BG40">
    <cfRule type="cellIs" dxfId="709" priority="593" operator="equal">
      <formula>"T"</formula>
    </cfRule>
  </conditionalFormatting>
  <conditionalFormatting sqref="BG40">
    <cfRule type="cellIs" dxfId="708" priority="592" operator="equal">
      <formula>"B"</formula>
    </cfRule>
  </conditionalFormatting>
  <conditionalFormatting sqref="BG40">
    <cfRule type="cellIs" dxfId="707" priority="591" operator="equal">
      <formula>"L"</formula>
    </cfRule>
  </conditionalFormatting>
  <conditionalFormatting sqref="BG40">
    <cfRule type="cellIs" dxfId="706" priority="590" operator="equal">
      <formula>"R"</formula>
    </cfRule>
  </conditionalFormatting>
  <conditionalFormatting sqref="BG40">
    <cfRule type="cellIs" dxfId="705" priority="589" operator="equal">
      <formula>"C1"</formula>
    </cfRule>
  </conditionalFormatting>
  <conditionalFormatting sqref="BG40">
    <cfRule type="cellIs" dxfId="704" priority="588" operator="equal">
      <formula>"C2"</formula>
    </cfRule>
  </conditionalFormatting>
  <conditionalFormatting sqref="BG40">
    <cfRule type="cellIs" dxfId="703" priority="587" operator="equal">
      <formula>"C3"</formula>
    </cfRule>
  </conditionalFormatting>
  <conditionalFormatting sqref="BG40">
    <cfRule type="cellIs" dxfId="702" priority="586" operator="equal">
      <formula>"C4"</formula>
    </cfRule>
  </conditionalFormatting>
  <conditionalFormatting sqref="BG40">
    <cfRule type="cellIs" dxfId="701" priority="585" operator="equal">
      <formula>"V"</formula>
    </cfRule>
  </conditionalFormatting>
  <conditionalFormatting sqref="BG40">
    <cfRule type="cellIs" dxfId="700" priority="584" operator="equal">
      <formula>"LR"</formula>
    </cfRule>
  </conditionalFormatting>
  <conditionalFormatting sqref="BG40">
    <cfRule type="cellIs" dxfId="699" priority="583" operator="equal">
      <formula>"H"</formula>
    </cfRule>
  </conditionalFormatting>
  <conditionalFormatting sqref="BG40">
    <cfRule type="cellIs" dxfId="698" priority="582" operator="equal">
      <formula>"TB"</formula>
    </cfRule>
  </conditionalFormatting>
  <conditionalFormatting sqref="BG40">
    <cfRule type="cellIs" dxfId="697" priority="581" operator="equal">
      <formula>"N"</formula>
    </cfRule>
  </conditionalFormatting>
  <conditionalFormatting sqref="BG40">
    <cfRule type="cellIs" dxfId="696" priority="580" operator="equal">
      <formula>"U"</formula>
    </cfRule>
  </conditionalFormatting>
  <conditionalFormatting sqref="BG40">
    <cfRule type="cellIs" dxfId="695" priority="579" operator="equal">
      <formula>"C"</formula>
    </cfRule>
  </conditionalFormatting>
  <conditionalFormatting sqref="BG40">
    <cfRule type="cellIs" dxfId="694" priority="578" operator="equal">
      <formula>"D"</formula>
    </cfRule>
  </conditionalFormatting>
  <conditionalFormatting sqref="BG40">
    <cfRule type="cellIs" dxfId="693" priority="577" operator="equal">
      <formula>"S"</formula>
    </cfRule>
  </conditionalFormatting>
  <conditionalFormatting sqref="BG40">
    <cfRule type="cellIs" dxfId="692" priority="576" operator="equal">
      <formula>"TL"</formula>
    </cfRule>
  </conditionalFormatting>
  <conditionalFormatting sqref="BG40">
    <cfRule type="cellIs" dxfId="691" priority="575" operator="equal">
      <formula>"TR"</formula>
    </cfRule>
  </conditionalFormatting>
  <conditionalFormatting sqref="BG40">
    <cfRule type="cellIs" dxfId="690" priority="574" operator="equal">
      <formula>"BR"</formula>
    </cfRule>
  </conditionalFormatting>
  <conditionalFormatting sqref="BG40">
    <cfRule type="cellIs" dxfId="689" priority="573" operator="equal">
      <formula>"BL"</formula>
    </cfRule>
  </conditionalFormatting>
  <conditionalFormatting sqref="BG40">
    <cfRule type="cellIs" dxfId="688" priority="572" operator="equal">
      <formula>"LT"</formula>
    </cfRule>
  </conditionalFormatting>
  <conditionalFormatting sqref="BG40">
    <cfRule type="cellIs" dxfId="687" priority="571" operator="equal">
      <formula>"RT"</formula>
    </cfRule>
  </conditionalFormatting>
  <conditionalFormatting sqref="BG40">
    <cfRule type="cellIs" dxfId="686" priority="570" operator="equal">
      <formula>"RB"</formula>
    </cfRule>
  </conditionalFormatting>
  <conditionalFormatting sqref="BG40">
    <cfRule type="cellIs" dxfId="685" priority="569" operator="equal">
      <formula>"LB"</formula>
    </cfRule>
  </conditionalFormatting>
  <conditionalFormatting sqref="BG40">
    <cfRule type="cellIs" dxfId="684" priority="568" operator="equal">
      <formula>"RL"</formula>
    </cfRule>
  </conditionalFormatting>
  <conditionalFormatting sqref="BG40">
    <cfRule type="cellIs" dxfId="683" priority="567" operator="equal">
      <formula>"BT"</formula>
    </cfRule>
  </conditionalFormatting>
  <conditionalFormatting sqref="BG40">
    <cfRule type="cellIs" dxfId="682" priority="566" operator="equal">
      <formula>"["</formula>
    </cfRule>
  </conditionalFormatting>
  <conditionalFormatting sqref="BG40">
    <cfRule type="cellIs" dxfId="681" priority="565" operator="equal">
      <formula>"]"</formula>
    </cfRule>
  </conditionalFormatting>
  <conditionalFormatting sqref="BG40">
    <cfRule type="cellIs" dxfId="680" priority="564" operator="equal">
      <formula>"M"</formula>
    </cfRule>
  </conditionalFormatting>
  <conditionalFormatting sqref="BG40">
    <cfRule type="cellIs" dxfId="679" priority="563" operator="equal">
      <formula>"$"</formula>
    </cfRule>
  </conditionalFormatting>
  <conditionalFormatting sqref="BG40">
    <cfRule type="cellIs" dxfId="678" priority="562" operator="equal">
      <formula>"^"</formula>
    </cfRule>
  </conditionalFormatting>
  <conditionalFormatting sqref="BB47">
    <cfRule type="cellIs" dxfId="677" priority="561" operator="equal">
      <formula>"F"</formula>
    </cfRule>
  </conditionalFormatting>
  <conditionalFormatting sqref="BB47">
    <cfRule type="cellIs" dxfId="676" priority="560" operator="equal">
      <formula>"T"</formula>
    </cfRule>
  </conditionalFormatting>
  <conditionalFormatting sqref="BB47">
    <cfRule type="cellIs" dxfId="675" priority="559" operator="equal">
      <formula>"B"</formula>
    </cfRule>
  </conditionalFormatting>
  <conditionalFormatting sqref="BB47">
    <cfRule type="cellIs" dxfId="674" priority="558" operator="equal">
      <formula>"L"</formula>
    </cfRule>
  </conditionalFormatting>
  <conditionalFormatting sqref="BB47">
    <cfRule type="cellIs" dxfId="673" priority="557" operator="equal">
      <formula>"R"</formula>
    </cfRule>
  </conditionalFormatting>
  <conditionalFormatting sqref="BB47">
    <cfRule type="cellIs" dxfId="672" priority="556" operator="equal">
      <formula>"C1"</formula>
    </cfRule>
  </conditionalFormatting>
  <conditionalFormatting sqref="BB47">
    <cfRule type="cellIs" dxfId="671" priority="555" operator="equal">
      <formula>"C2"</formula>
    </cfRule>
  </conditionalFormatting>
  <conditionalFormatting sqref="BB47">
    <cfRule type="cellIs" dxfId="670" priority="554" operator="equal">
      <formula>"C3"</formula>
    </cfRule>
  </conditionalFormatting>
  <conditionalFormatting sqref="BB47">
    <cfRule type="cellIs" dxfId="669" priority="553" operator="equal">
      <formula>"C4"</formula>
    </cfRule>
  </conditionalFormatting>
  <conditionalFormatting sqref="BB47">
    <cfRule type="cellIs" dxfId="668" priority="552" operator="equal">
      <formula>"V"</formula>
    </cfRule>
  </conditionalFormatting>
  <conditionalFormatting sqref="BB47">
    <cfRule type="cellIs" dxfId="667" priority="551" operator="equal">
      <formula>"LR"</formula>
    </cfRule>
  </conditionalFormatting>
  <conditionalFormatting sqref="BB47">
    <cfRule type="cellIs" dxfId="666" priority="550" operator="equal">
      <formula>"H"</formula>
    </cfRule>
  </conditionalFormatting>
  <conditionalFormatting sqref="BB47">
    <cfRule type="cellIs" dxfId="665" priority="549" operator="equal">
      <formula>"TB"</formula>
    </cfRule>
  </conditionalFormatting>
  <conditionalFormatting sqref="BB47">
    <cfRule type="cellIs" dxfId="664" priority="548" operator="equal">
      <formula>"N"</formula>
    </cfRule>
  </conditionalFormatting>
  <conditionalFormatting sqref="BB47">
    <cfRule type="cellIs" dxfId="663" priority="547" operator="equal">
      <formula>"U"</formula>
    </cfRule>
  </conditionalFormatting>
  <conditionalFormatting sqref="BB47">
    <cfRule type="cellIs" dxfId="662" priority="546" operator="equal">
      <formula>"C"</formula>
    </cfRule>
  </conditionalFormatting>
  <conditionalFormatting sqref="BB47">
    <cfRule type="cellIs" dxfId="661" priority="545" operator="equal">
      <formula>"D"</formula>
    </cfRule>
  </conditionalFormatting>
  <conditionalFormatting sqref="BB47">
    <cfRule type="cellIs" dxfId="660" priority="544" operator="equal">
      <formula>"S"</formula>
    </cfRule>
  </conditionalFormatting>
  <conditionalFormatting sqref="BB47">
    <cfRule type="cellIs" dxfId="659" priority="543" operator="equal">
      <formula>"TL"</formula>
    </cfRule>
  </conditionalFormatting>
  <conditionalFormatting sqref="BB47">
    <cfRule type="cellIs" dxfId="658" priority="542" operator="equal">
      <formula>"TR"</formula>
    </cfRule>
  </conditionalFormatting>
  <conditionalFormatting sqref="BB47">
    <cfRule type="cellIs" dxfId="657" priority="541" operator="equal">
      <formula>"BR"</formula>
    </cfRule>
  </conditionalFormatting>
  <conditionalFormatting sqref="BB47">
    <cfRule type="cellIs" dxfId="656" priority="540" operator="equal">
      <formula>"BL"</formula>
    </cfRule>
  </conditionalFormatting>
  <conditionalFormatting sqref="BB47">
    <cfRule type="cellIs" dxfId="655" priority="539" operator="equal">
      <formula>"LT"</formula>
    </cfRule>
  </conditionalFormatting>
  <conditionalFormatting sqref="BB47">
    <cfRule type="cellIs" dxfId="654" priority="538" operator="equal">
      <formula>"RT"</formula>
    </cfRule>
  </conditionalFormatting>
  <conditionalFormatting sqref="BB47">
    <cfRule type="cellIs" dxfId="653" priority="537" operator="equal">
      <formula>"RB"</formula>
    </cfRule>
  </conditionalFormatting>
  <conditionalFormatting sqref="BB47">
    <cfRule type="cellIs" dxfId="652" priority="536" operator="equal">
      <formula>"LB"</formula>
    </cfRule>
  </conditionalFormatting>
  <conditionalFormatting sqref="BB47">
    <cfRule type="cellIs" dxfId="651" priority="535" operator="equal">
      <formula>"RL"</formula>
    </cfRule>
  </conditionalFormatting>
  <conditionalFormatting sqref="BB47">
    <cfRule type="cellIs" dxfId="650" priority="534" operator="equal">
      <formula>"BT"</formula>
    </cfRule>
  </conditionalFormatting>
  <conditionalFormatting sqref="BB47">
    <cfRule type="cellIs" dxfId="649" priority="533" operator="equal">
      <formula>"["</formula>
    </cfRule>
  </conditionalFormatting>
  <conditionalFormatting sqref="BB47">
    <cfRule type="cellIs" dxfId="648" priority="532" operator="equal">
      <formula>"]"</formula>
    </cfRule>
  </conditionalFormatting>
  <conditionalFormatting sqref="BB47">
    <cfRule type="cellIs" dxfId="647" priority="531" operator="equal">
      <formula>"M"</formula>
    </cfRule>
  </conditionalFormatting>
  <conditionalFormatting sqref="BB47">
    <cfRule type="cellIs" dxfId="646" priority="530" operator="equal">
      <formula>"$"</formula>
    </cfRule>
  </conditionalFormatting>
  <conditionalFormatting sqref="BB47">
    <cfRule type="cellIs" dxfId="645" priority="529" operator="equal">
      <formula>"^"</formula>
    </cfRule>
  </conditionalFormatting>
  <conditionalFormatting sqref="AX53">
    <cfRule type="cellIs" dxfId="644" priority="528" operator="equal">
      <formula>"F"</formula>
    </cfRule>
  </conditionalFormatting>
  <conditionalFormatting sqref="AX53">
    <cfRule type="cellIs" dxfId="643" priority="527" operator="equal">
      <formula>"T"</formula>
    </cfRule>
  </conditionalFormatting>
  <conditionalFormatting sqref="AX53">
    <cfRule type="cellIs" dxfId="642" priority="526" operator="equal">
      <formula>"B"</formula>
    </cfRule>
  </conditionalFormatting>
  <conditionalFormatting sqref="AX53">
    <cfRule type="cellIs" dxfId="641" priority="525" operator="equal">
      <formula>"L"</formula>
    </cfRule>
  </conditionalFormatting>
  <conditionalFormatting sqref="AX53">
    <cfRule type="cellIs" dxfId="640" priority="524" operator="equal">
      <formula>"R"</formula>
    </cfRule>
  </conditionalFormatting>
  <conditionalFormatting sqref="AX53">
    <cfRule type="cellIs" dxfId="639" priority="523" operator="equal">
      <formula>"C1"</formula>
    </cfRule>
  </conditionalFormatting>
  <conditionalFormatting sqref="AX53">
    <cfRule type="cellIs" dxfId="638" priority="522" operator="equal">
      <formula>"C2"</formula>
    </cfRule>
  </conditionalFormatting>
  <conditionalFormatting sqref="AX53">
    <cfRule type="cellIs" dxfId="637" priority="521" operator="equal">
      <formula>"C3"</formula>
    </cfRule>
  </conditionalFormatting>
  <conditionalFormatting sqref="AX53">
    <cfRule type="cellIs" dxfId="636" priority="520" operator="equal">
      <formula>"C4"</formula>
    </cfRule>
  </conditionalFormatting>
  <conditionalFormatting sqref="AX53">
    <cfRule type="cellIs" dxfId="635" priority="519" operator="equal">
      <formula>"V"</formula>
    </cfRule>
  </conditionalFormatting>
  <conditionalFormatting sqref="AX53">
    <cfRule type="cellIs" dxfId="634" priority="518" operator="equal">
      <formula>"LR"</formula>
    </cfRule>
  </conditionalFormatting>
  <conditionalFormatting sqref="AX53">
    <cfRule type="cellIs" dxfId="633" priority="517" operator="equal">
      <formula>"H"</formula>
    </cfRule>
  </conditionalFormatting>
  <conditionalFormatting sqref="AX53">
    <cfRule type="cellIs" dxfId="632" priority="516" operator="equal">
      <formula>"TB"</formula>
    </cfRule>
  </conditionalFormatting>
  <conditionalFormatting sqref="AX53">
    <cfRule type="cellIs" dxfId="631" priority="515" operator="equal">
      <formula>"N"</formula>
    </cfRule>
  </conditionalFormatting>
  <conditionalFormatting sqref="AX53">
    <cfRule type="cellIs" dxfId="630" priority="514" operator="equal">
      <formula>"U"</formula>
    </cfRule>
  </conditionalFormatting>
  <conditionalFormatting sqref="AX53">
    <cfRule type="cellIs" dxfId="629" priority="513" operator="equal">
      <formula>"C"</formula>
    </cfRule>
  </conditionalFormatting>
  <conditionalFormatting sqref="AX53">
    <cfRule type="cellIs" dxfId="628" priority="512" operator="equal">
      <formula>"D"</formula>
    </cfRule>
  </conditionalFormatting>
  <conditionalFormatting sqref="AX53">
    <cfRule type="cellIs" dxfId="627" priority="511" operator="equal">
      <formula>"S"</formula>
    </cfRule>
  </conditionalFormatting>
  <conditionalFormatting sqref="AX53">
    <cfRule type="cellIs" dxfId="626" priority="510" operator="equal">
      <formula>"TL"</formula>
    </cfRule>
  </conditionalFormatting>
  <conditionalFormatting sqref="AX53">
    <cfRule type="cellIs" dxfId="625" priority="509" operator="equal">
      <formula>"TR"</formula>
    </cfRule>
  </conditionalFormatting>
  <conditionalFormatting sqref="AX53">
    <cfRule type="cellIs" dxfId="624" priority="508" operator="equal">
      <formula>"BR"</formula>
    </cfRule>
  </conditionalFormatting>
  <conditionalFormatting sqref="AX53">
    <cfRule type="cellIs" dxfId="623" priority="507" operator="equal">
      <formula>"BL"</formula>
    </cfRule>
  </conditionalFormatting>
  <conditionalFormatting sqref="AX53">
    <cfRule type="cellIs" dxfId="622" priority="506" operator="equal">
      <formula>"LT"</formula>
    </cfRule>
  </conditionalFormatting>
  <conditionalFormatting sqref="AX53">
    <cfRule type="cellIs" dxfId="621" priority="505" operator="equal">
      <formula>"RT"</formula>
    </cfRule>
  </conditionalFormatting>
  <conditionalFormatting sqref="AX53">
    <cfRule type="cellIs" dxfId="620" priority="504" operator="equal">
      <formula>"RB"</formula>
    </cfRule>
  </conditionalFormatting>
  <conditionalFormatting sqref="AX53">
    <cfRule type="cellIs" dxfId="619" priority="503" operator="equal">
      <formula>"LB"</formula>
    </cfRule>
  </conditionalFormatting>
  <conditionalFormatting sqref="AX53">
    <cfRule type="cellIs" dxfId="618" priority="502" operator="equal">
      <formula>"RL"</formula>
    </cfRule>
  </conditionalFormatting>
  <conditionalFormatting sqref="AX53">
    <cfRule type="cellIs" dxfId="617" priority="501" operator="equal">
      <formula>"BT"</formula>
    </cfRule>
  </conditionalFormatting>
  <conditionalFormatting sqref="AX53">
    <cfRule type="cellIs" dxfId="616" priority="500" operator="equal">
      <formula>"["</formula>
    </cfRule>
  </conditionalFormatting>
  <conditionalFormatting sqref="AX53">
    <cfRule type="cellIs" dxfId="615" priority="499" operator="equal">
      <formula>"]"</formula>
    </cfRule>
  </conditionalFormatting>
  <conditionalFormatting sqref="AX53">
    <cfRule type="cellIs" dxfId="614" priority="498" operator="equal">
      <formula>"M"</formula>
    </cfRule>
  </conditionalFormatting>
  <conditionalFormatting sqref="AX53">
    <cfRule type="cellIs" dxfId="613" priority="497" operator="equal">
      <formula>"$"</formula>
    </cfRule>
  </conditionalFormatting>
  <conditionalFormatting sqref="AX53">
    <cfRule type="cellIs" dxfId="612" priority="496" operator="equal">
      <formula>"^"</formula>
    </cfRule>
  </conditionalFormatting>
  <conditionalFormatting sqref="BO49">
    <cfRule type="cellIs" dxfId="611" priority="495" operator="equal">
      <formula>"F"</formula>
    </cfRule>
  </conditionalFormatting>
  <conditionalFormatting sqref="BO49">
    <cfRule type="cellIs" dxfId="610" priority="494" operator="equal">
      <formula>"T"</formula>
    </cfRule>
  </conditionalFormatting>
  <conditionalFormatting sqref="BO49">
    <cfRule type="cellIs" dxfId="609" priority="493" operator="equal">
      <formula>"B"</formula>
    </cfRule>
  </conditionalFormatting>
  <conditionalFormatting sqref="BO49">
    <cfRule type="cellIs" dxfId="608" priority="492" operator="equal">
      <formula>"L"</formula>
    </cfRule>
  </conditionalFormatting>
  <conditionalFormatting sqref="BO49">
    <cfRule type="cellIs" dxfId="607" priority="491" operator="equal">
      <formula>"R"</formula>
    </cfRule>
  </conditionalFormatting>
  <conditionalFormatting sqref="BO49">
    <cfRule type="cellIs" dxfId="606" priority="490" operator="equal">
      <formula>"C1"</formula>
    </cfRule>
  </conditionalFormatting>
  <conditionalFormatting sqref="BO49">
    <cfRule type="cellIs" dxfId="605" priority="489" operator="equal">
      <formula>"C2"</formula>
    </cfRule>
  </conditionalFormatting>
  <conditionalFormatting sqref="BO49">
    <cfRule type="cellIs" dxfId="604" priority="488" operator="equal">
      <formula>"C3"</formula>
    </cfRule>
  </conditionalFormatting>
  <conditionalFormatting sqref="BO49">
    <cfRule type="cellIs" dxfId="603" priority="487" operator="equal">
      <formula>"C4"</formula>
    </cfRule>
  </conditionalFormatting>
  <conditionalFormatting sqref="BO49">
    <cfRule type="cellIs" dxfId="602" priority="486" operator="equal">
      <formula>"V"</formula>
    </cfRule>
  </conditionalFormatting>
  <conditionalFormatting sqref="BO49">
    <cfRule type="cellIs" dxfId="601" priority="485" operator="equal">
      <formula>"LR"</formula>
    </cfRule>
  </conditionalFormatting>
  <conditionalFormatting sqref="BO49">
    <cfRule type="cellIs" dxfId="600" priority="484" operator="equal">
      <formula>"H"</formula>
    </cfRule>
  </conditionalFormatting>
  <conditionalFormatting sqref="BO49">
    <cfRule type="cellIs" dxfId="599" priority="483" operator="equal">
      <formula>"TB"</formula>
    </cfRule>
  </conditionalFormatting>
  <conditionalFormatting sqref="BO49">
    <cfRule type="cellIs" dxfId="598" priority="482" operator="equal">
      <formula>"N"</formula>
    </cfRule>
  </conditionalFormatting>
  <conditionalFormatting sqref="BO49">
    <cfRule type="cellIs" dxfId="597" priority="481" operator="equal">
      <formula>"U"</formula>
    </cfRule>
  </conditionalFormatting>
  <conditionalFormatting sqref="BO49">
    <cfRule type="cellIs" dxfId="596" priority="480" operator="equal">
      <formula>"C"</formula>
    </cfRule>
  </conditionalFormatting>
  <conditionalFormatting sqref="BO49">
    <cfRule type="cellIs" dxfId="595" priority="479" operator="equal">
      <formula>"D"</formula>
    </cfRule>
  </conditionalFormatting>
  <conditionalFormatting sqref="BO49">
    <cfRule type="cellIs" dxfId="594" priority="478" operator="equal">
      <formula>"S"</formula>
    </cfRule>
  </conditionalFormatting>
  <conditionalFormatting sqref="BO49">
    <cfRule type="cellIs" dxfId="593" priority="477" operator="equal">
      <formula>"TL"</formula>
    </cfRule>
  </conditionalFormatting>
  <conditionalFormatting sqref="BO49">
    <cfRule type="cellIs" dxfId="592" priority="476" operator="equal">
      <formula>"TR"</formula>
    </cfRule>
  </conditionalFormatting>
  <conditionalFormatting sqref="BO49">
    <cfRule type="cellIs" dxfId="591" priority="475" operator="equal">
      <formula>"BR"</formula>
    </cfRule>
  </conditionalFormatting>
  <conditionalFormatting sqref="BO49">
    <cfRule type="cellIs" dxfId="590" priority="474" operator="equal">
      <formula>"BL"</formula>
    </cfRule>
  </conditionalFormatting>
  <conditionalFormatting sqref="BO49">
    <cfRule type="cellIs" dxfId="589" priority="473" operator="equal">
      <formula>"LT"</formula>
    </cfRule>
  </conditionalFormatting>
  <conditionalFormatting sqref="BO49">
    <cfRule type="cellIs" dxfId="588" priority="472" operator="equal">
      <formula>"RT"</formula>
    </cfRule>
  </conditionalFormatting>
  <conditionalFormatting sqref="BO49">
    <cfRule type="cellIs" dxfId="587" priority="471" operator="equal">
      <formula>"RB"</formula>
    </cfRule>
  </conditionalFormatting>
  <conditionalFormatting sqref="BO49">
    <cfRule type="cellIs" dxfId="586" priority="470" operator="equal">
      <formula>"LB"</formula>
    </cfRule>
  </conditionalFormatting>
  <conditionalFormatting sqref="BO49">
    <cfRule type="cellIs" dxfId="585" priority="469" operator="equal">
      <formula>"RL"</formula>
    </cfRule>
  </conditionalFormatting>
  <conditionalFormatting sqref="BO49">
    <cfRule type="cellIs" dxfId="584" priority="468" operator="equal">
      <formula>"BT"</formula>
    </cfRule>
  </conditionalFormatting>
  <conditionalFormatting sqref="BO49">
    <cfRule type="cellIs" dxfId="583" priority="467" operator="equal">
      <formula>"["</formula>
    </cfRule>
  </conditionalFormatting>
  <conditionalFormatting sqref="BO49">
    <cfRule type="cellIs" dxfId="582" priority="466" operator="equal">
      <formula>"]"</formula>
    </cfRule>
  </conditionalFormatting>
  <conditionalFormatting sqref="BO49">
    <cfRule type="cellIs" dxfId="581" priority="465" operator="equal">
      <formula>"M"</formula>
    </cfRule>
  </conditionalFormatting>
  <conditionalFormatting sqref="BO49">
    <cfRule type="cellIs" dxfId="580" priority="464" operator="equal">
      <formula>"$"</formula>
    </cfRule>
  </conditionalFormatting>
  <conditionalFormatting sqref="BO49">
    <cfRule type="cellIs" dxfId="579" priority="463" operator="equal">
      <formula>"^"</formula>
    </cfRule>
  </conditionalFormatting>
  <conditionalFormatting sqref="AX58">
    <cfRule type="cellIs" dxfId="578" priority="462" operator="equal">
      <formula>"F"</formula>
    </cfRule>
  </conditionalFormatting>
  <conditionalFormatting sqref="AX58">
    <cfRule type="cellIs" dxfId="577" priority="461" operator="equal">
      <formula>"T"</formula>
    </cfRule>
  </conditionalFormatting>
  <conditionalFormatting sqref="AX58">
    <cfRule type="cellIs" dxfId="576" priority="460" operator="equal">
      <formula>"B"</formula>
    </cfRule>
  </conditionalFormatting>
  <conditionalFormatting sqref="AX58">
    <cfRule type="cellIs" dxfId="575" priority="459" operator="equal">
      <formula>"L"</formula>
    </cfRule>
  </conditionalFormatting>
  <conditionalFormatting sqref="AX58">
    <cfRule type="cellIs" dxfId="574" priority="458" operator="equal">
      <formula>"R"</formula>
    </cfRule>
  </conditionalFormatting>
  <conditionalFormatting sqref="AX58">
    <cfRule type="cellIs" dxfId="573" priority="457" operator="equal">
      <formula>"C1"</formula>
    </cfRule>
  </conditionalFormatting>
  <conditionalFormatting sqref="AX58">
    <cfRule type="cellIs" dxfId="572" priority="456" operator="equal">
      <formula>"C2"</formula>
    </cfRule>
  </conditionalFormatting>
  <conditionalFormatting sqref="AX58">
    <cfRule type="cellIs" dxfId="571" priority="455" operator="equal">
      <formula>"C3"</formula>
    </cfRule>
  </conditionalFormatting>
  <conditionalFormatting sqref="AX58">
    <cfRule type="cellIs" dxfId="570" priority="454" operator="equal">
      <formula>"C4"</formula>
    </cfRule>
  </conditionalFormatting>
  <conditionalFormatting sqref="AX58">
    <cfRule type="cellIs" dxfId="569" priority="453" operator="equal">
      <formula>"V"</formula>
    </cfRule>
  </conditionalFormatting>
  <conditionalFormatting sqref="AX58">
    <cfRule type="cellIs" dxfId="568" priority="452" operator="equal">
      <formula>"LR"</formula>
    </cfRule>
  </conditionalFormatting>
  <conditionalFormatting sqref="AX58">
    <cfRule type="cellIs" dxfId="567" priority="451" operator="equal">
      <formula>"H"</formula>
    </cfRule>
  </conditionalFormatting>
  <conditionalFormatting sqref="AX58">
    <cfRule type="cellIs" dxfId="566" priority="450" operator="equal">
      <formula>"TB"</formula>
    </cfRule>
  </conditionalFormatting>
  <conditionalFormatting sqref="AX58">
    <cfRule type="cellIs" dxfId="565" priority="449" operator="equal">
      <formula>"N"</formula>
    </cfRule>
  </conditionalFormatting>
  <conditionalFormatting sqref="AX58">
    <cfRule type="cellIs" dxfId="564" priority="448" operator="equal">
      <formula>"U"</formula>
    </cfRule>
  </conditionalFormatting>
  <conditionalFormatting sqref="AX58">
    <cfRule type="cellIs" dxfId="563" priority="447" operator="equal">
      <formula>"C"</formula>
    </cfRule>
  </conditionalFormatting>
  <conditionalFormatting sqref="AX58">
    <cfRule type="cellIs" dxfId="562" priority="446" operator="equal">
      <formula>"D"</formula>
    </cfRule>
  </conditionalFormatting>
  <conditionalFormatting sqref="AX58">
    <cfRule type="cellIs" dxfId="561" priority="445" operator="equal">
      <formula>"S"</formula>
    </cfRule>
  </conditionalFormatting>
  <conditionalFormatting sqref="AX58">
    <cfRule type="cellIs" dxfId="560" priority="444" operator="equal">
      <formula>"TL"</formula>
    </cfRule>
  </conditionalFormatting>
  <conditionalFormatting sqref="AX58">
    <cfRule type="cellIs" dxfId="559" priority="443" operator="equal">
      <formula>"TR"</formula>
    </cfRule>
  </conditionalFormatting>
  <conditionalFormatting sqref="AX58">
    <cfRule type="cellIs" dxfId="558" priority="442" operator="equal">
      <formula>"BR"</formula>
    </cfRule>
  </conditionalFormatting>
  <conditionalFormatting sqref="AX58">
    <cfRule type="cellIs" dxfId="557" priority="441" operator="equal">
      <formula>"BL"</formula>
    </cfRule>
  </conditionalFormatting>
  <conditionalFormatting sqref="AX58">
    <cfRule type="cellIs" dxfId="556" priority="440" operator="equal">
      <formula>"LT"</formula>
    </cfRule>
  </conditionalFormatting>
  <conditionalFormatting sqref="AX58">
    <cfRule type="cellIs" dxfId="555" priority="439" operator="equal">
      <formula>"RT"</formula>
    </cfRule>
  </conditionalFormatting>
  <conditionalFormatting sqref="AX58">
    <cfRule type="cellIs" dxfId="554" priority="438" operator="equal">
      <formula>"RB"</formula>
    </cfRule>
  </conditionalFormatting>
  <conditionalFormatting sqref="AX58">
    <cfRule type="cellIs" dxfId="553" priority="437" operator="equal">
      <formula>"LB"</formula>
    </cfRule>
  </conditionalFormatting>
  <conditionalFormatting sqref="AX58">
    <cfRule type="cellIs" dxfId="552" priority="436" operator="equal">
      <formula>"RL"</formula>
    </cfRule>
  </conditionalFormatting>
  <conditionalFormatting sqref="AX58">
    <cfRule type="cellIs" dxfId="551" priority="435" operator="equal">
      <formula>"BT"</formula>
    </cfRule>
  </conditionalFormatting>
  <conditionalFormatting sqref="AX58">
    <cfRule type="cellIs" dxfId="550" priority="434" operator="equal">
      <formula>"["</formula>
    </cfRule>
  </conditionalFormatting>
  <conditionalFormatting sqref="AX58">
    <cfRule type="cellIs" dxfId="549" priority="433" operator="equal">
      <formula>"]"</formula>
    </cfRule>
  </conditionalFormatting>
  <conditionalFormatting sqref="AX58">
    <cfRule type="cellIs" dxfId="548" priority="432" operator="equal">
      <formula>"M"</formula>
    </cfRule>
  </conditionalFormatting>
  <conditionalFormatting sqref="AX58">
    <cfRule type="cellIs" dxfId="547" priority="431" operator="equal">
      <formula>"$"</formula>
    </cfRule>
  </conditionalFormatting>
  <conditionalFormatting sqref="AX58">
    <cfRule type="cellIs" dxfId="546" priority="430" operator="equal">
      <formula>"^"</formula>
    </cfRule>
  </conditionalFormatting>
  <conditionalFormatting sqref="BJ65">
    <cfRule type="cellIs" dxfId="545" priority="429" operator="equal">
      <formula>"F"</formula>
    </cfRule>
  </conditionalFormatting>
  <conditionalFormatting sqref="BJ65">
    <cfRule type="cellIs" dxfId="544" priority="428" operator="equal">
      <formula>"T"</formula>
    </cfRule>
  </conditionalFormatting>
  <conditionalFormatting sqref="BJ65">
    <cfRule type="cellIs" dxfId="543" priority="427" operator="equal">
      <formula>"B"</formula>
    </cfRule>
  </conditionalFormatting>
  <conditionalFormatting sqref="BJ65">
    <cfRule type="cellIs" dxfId="542" priority="426" operator="equal">
      <formula>"L"</formula>
    </cfRule>
  </conditionalFormatting>
  <conditionalFormatting sqref="BJ65">
    <cfRule type="cellIs" dxfId="541" priority="425" operator="equal">
      <formula>"R"</formula>
    </cfRule>
  </conditionalFormatting>
  <conditionalFormatting sqref="BJ65">
    <cfRule type="cellIs" dxfId="540" priority="424" operator="equal">
      <formula>"C1"</formula>
    </cfRule>
  </conditionalFormatting>
  <conditionalFormatting sqref="BJ65">
    <cfRule type="cellIs" dxfId="539" priority="423" operator="equal">
      <formula>"C2"</formula>
    </cfRule>
  </conditionalFormatting>
  <conditionalFormatting sqref="BJ65">
    <cfRule type="cellIs" dxfId="538" priority="422" operator="equal">
      <formula>"C3"</formula>
    </cfRule>
  </conditionalFormatting>
  <conditionalFormatting sqref="BJ65">
    <cfRule type="cellIs" dxfId="537" priority="421" operator="equal">
      <formula>"C4"</formula>
    </cfRule>
  </conditionalFormatting>
  <conditionalFormatting sqref="BJ65">
    <cfRule type="cellIs" dxfId="536" priority="420" operator="equal">
      <formula>"V"</formula>
    </cfRule>
  </conditionalFormatting>
  <conditionalFormatting sqref="BJ65">
    <cfRule type="cellIs" dxfId="535" priority="419" operator="equal">
      <formula>"LR"</formula>
    </cfRule>
  </conditionalFormatting>
  <conditionalFormatting sqref="BJ65">
    <cfRule type="cellIs" dxfId="534" priority="418" operator="equal">
      <formula>"H"</formula>
    </cfRule>
  </conditionalFormatting>
  <conditionalFormatting sqref="BJ65">
    <cfRule type="cellIs" dxfId="533" priority="417" operator="equal">
      <formula>"TB"</formula>
    </cfRule>
  </conditionalFormatting>
  <conditionalFormatting sqref="BJ65">
    <cfRule type="cellIs" dxfId="532" priority="416" operator="equal">
      <formula>"N"</formula>
    </cfRule>
  </conditionalFormatting>
  <conditionalFormatting sqref="BJ65">
    <cfRule type="cellIs" dxfId="531" priority="415" operator="equal">
      <formula>"U"</formula>
    </cfRule>
  </conditionalFormatting>
  <conditionalFormatting sqref="BJ65">
    <cfRule type="cellIs" dxfId="530" priority="414" operator="equal">
      <formula>"C"</formula>
    </cfRule>
  </conditionalFormatting>
  <conditionalFormatting sqref="BJ65">
    <cfRule type="cellIs" dxfId="529" priority="413" operator="equal">
      <formula>"D"</formula>
    </cfRule>
  </conditionalFormatting>
  <conditionalFormatting sqref="BJ65">
    <cfRule type="cellIs" dxfId="528" priority="412" operator="equal">
      <formula>"S"</formula>
    </cfRule>
  </conditionalFormatting>
  <conditionalFormatting sqref="BJ65">
    <cfRule type="cellIs" dxfId="527" priority="411" operator="equal">
      <formula>"TL"</formula>
    </cfRule>
  </conditionalFormatting>
  <conditionalFormatting sqref="BJ65">
    <cfRule type="cellIs" dxfId="526" priority="410" operator="equal">
      <formula>"TR"</formula>
    </cfRule>
  </conditionalFormatting>
  <conditionalFormatting sqref="BJ65">
    <cfRule type="cellIs" dxfId="525" priority="409" operator="equal">
      <formula>"BR"</formula>
    </cfRule>
  </conditionalFormatting>
  <conditionalFormatting sqref="BJ65">
    <cfRule type="cellIs" dxfId="524" priority="408" operator="equal">
      <formula>"BL"</formula>
    </cfRule>
  </conditionalFormatting>
  <conditionalFormatting sqref="BJ65">
    <cfRule type="cellIs" dxfId="523" priority="407" operator="equal">
      <formula>"LT"</formula>
    </cfRule>
  </conditionalFormatting>
  <conditionalFormatting sqref="BJ65">
    <cfRule type="cellIs" dxfId="522" priority="406" operator="equal">
      <formula>"RT"</formula>
    </cfRule>
  </conditionalFormatting>
  <conditionalFormatting sqref="BJ65">
    <cfRule type="cellIs" dxfId="521" priority="405" operator="equal">
      <formula>"RB"</formula>
    </cfRule>
  </conditionalFormatting>
  <conditionalFormatting sqref="BJ65">
    <cfRule type="cellIs" dxfId="520" priority="404" operator="equal">
      <formula>"LB"</formula>
    </cfRule>
  </conditionalFormatting>
  <conditionalFormatting sqref="BJ65">
    <cfRule type="cellIs" dxfId="519" priority="403" operator="equal">
      <formula>"RL"</formula>
    </cfRule>
  </conditionalFormatting>
  <conditionalFormatting sqref="BJ65">
    <cfRule type="cellIs" dxfId="518" priority="402" operator="equal">
      <formula>"BT"</formula>
    </cfRule>
  </conditionalFormatting>
  <conditionalFormatting sqref="BJ65">
    <cfRule type="cellIs" dxfId="517" priority="401" operator="equal">
      <formula>"["</formula>
    </cfRule>
  </conditionalFormatting>
  <conditionalFormatting sqref="BJ65">
    <cfRule type="cellIs" dxfId="516" priority="400" operator="equal">
      <formula>"]"</formula>
    </cfRule>
  </conditionalFormatting>
  <conditionalFormatting sqref="BJ65">
    <cfRule type="cellIs" dxfId="515" priority="399" operator="equal">
      <formula>"M"</formula>
    </cfRule>
  </conditionalFormatting>
  <conditionalFormatting sqref="BJ65">
    <cfRule type="cellIs" dxfId="514" priority="398" operator="equal">
      <formula>"$"</formula>
    </cfRule>
  </conditionalFormatting>
  <conditionalFormatting sqref="BJ65">
    <cfRule type="cellIs" dxfId="513" priority="397" operator="equal">
      <formula>"^"</formula>
    </cfRule>
  </conditionalFormatting>
  <conditionalFormatting sqref="AI67">
    <cfRule type="cellIs" dxfId="512" priority="396" operator="equal">
      <formula>"F"</formula>
    </cfRule>
  </conditionalFormatting>
  <conditionalFormatting sqref="AI67">
    <cfRule type="cellIs" dxfId="511" priority="395" operator="equal">
      <formula>"T"</formula>
    </cfRule>
  </conditionalFormatting>
  <conditionalFormatting sqref="AI67">
    <cfRule type="cellIs" dxfId="510" priority="394" operator="equal">
      <formula>"B"</formula>
    </cfRule>
  </conditionalFormatting>
  <conditionalFormatting sqref="AI67">
    <cfRule type="cellIs" dxfId="509" priority="393" operator="equal">
      <formula>"L"</formula>
    </cfRule>
  </conditionalFormatting>
  <conditionalFormatting sqref="AI67">
    <cfRule type="cellIs" dxfId="508" priority="392" operator="equal">
      <formula>"R"</formula>
    </cfRule>
  </conditionalFormatting>
  <conditionalFormatting sqref="AI67">
    <cfRule type="cellIs" dxfId="507" priority="391" operator="equal">
      <formula>"C1"</formula>
    </cfRule>
  </conditionalFormatting>
  <conditionalFormatting sqref="AI67">
    <cfRule type="cellIs" dxfId="506" priority="390" operator="equal">
      <formula>"C2"</formula>
    </cfRule>
  </conditionalFormatting>
  <conditionalFormatting sqref="AI67">
    <cfRule type="cellIs" dxfId="505" priority="389" operator="equal">
      <formula>"C3"</formula>
    </cfRule>
  </conditionalFormatting>
  <conditionalFormatting sqref="AI67">
    <cfRule type="cellIs" dxfId="504" priority="388" operator="equal">
      <formula>"C4"</formula>
    </cfRule>
  </conditionalFormatting>
  <conditionalFormatting sqref="AI67">
    <cfRule type="cellIs" dxfId="503" priority="387" operator="equal">
      <formula>"V"</formula>
    </cfRule>
  </conditionalFormatting>
  <conditionalFormatting sqref="AI67">
    <cfRule type="cellIs" dxfId="502" priority="386" operator="equal">
      <formula>"LR"</formula>
    </cfRule>
  </conditionalFormatting>
  <conditionalFormatting sqref="AI67">
    <cfRule type="cellIs" dxfId="501" priority="385" operator="equal">
      <formula>"H"</formula>
    </cfRule>
  </conditionalFormatting>
  <conditionalFormatting sqref="AI67">
    <cfRule type="cellIs" dxfId="500" priority="384" operator="equal">
      <formula>"TB"</formula>
    </cfRule>
  </conditionalFormatting>
  <conditionalFormatting sqref="AI67">
    <cfRule type="cellIs" dxfId="499" priority="383" operator="equal">
      <formula>"N"</formula>
    </cfRule>
  </conditionalFormatting>
  <conditionalFormatting sqref="AI67">
    <cfRule type="cellIs" dxfId="498" priority="382" operator="equal">
      <formula>"U"</formula>
    </cfRule>
  </conditionalFormatting>
  <conditionalFormatting sqref="AI67">
    <cfRule type="cellIs" dxfId="497" priority="381" operator="equal">
      <formula>"C"</formula>
    </cfRule>
  </conditionalFormatting>
  <conditionalFormatting sqref="AI67">
    <cfRule type="cellIs" dxfId="496" priority="380" operator="equal">
      <formula>"D"</formula>
    </cfRule>
  </conditionalFormatting>
  <conditionalFormatting sqref="AI67">
    <cfRule type="cellIs" dxfId="495" priority="379" operator="equal">
      <formula>"S"</formula>
    </cfRule>
  </conditionalFormatting>
  <conditionalFormatting sqref="AI67">
    <cfRule type="cellIs" dxfId="494" priority="378" operator="equal">
      <formula>"TL"</formula>
    </cfRule>
  </conditionalFormatting>
  <conditionalFormatting sqref="AI67">
    <cfRule type="cellIs" dxfId="493" priority="377" operator="equal">
      <formula>"TR"</formula>
    </cfRule>
  </conditionalFormatting>
  <conditionalFormatting sqref="AI67">
    <cfRule type="cellIs" dxfId="492" priority="376" operator="equal">
      <formula>"BR"</formula>
    </cfRule>
  </conditionalFormatting>
  <conditionalFormatting sqref="AI67">
    <cfRule type="cellIs" dxfId="491" priority="375" operator="equal">
      <formula>"BL"</formula>
    </cfRule>
  </conditionalFormatting>
  <conditionalFormatting sqref="AI67">
    <cfRule type="cellIs" dxfId="490" priority="374" operator="equal">
      <formula>"LT"</formula>
    </cfRule>
  </conditionalFormatting>
  <conditionalFormatting sqref="AI67">
    <cfRule type="cellIs" dxfId="489" priority="373" operator="equal">
      <formula>"RT"</formula>
    </cfRule>
  </conditionalFormatting>
  <conditionalFormatting sqref="AI67">
    <cfRule type="cellIs" dxfId="488" priority="372" operator="equal">
      <formula>"RB"</formula>
    </cfRule>
  </conditionalFormatting>
  <conditionalFormatting sqref="AI67">
    <cfRule type="cellIs" dxfId="487" priority="371" operator="equal">
      <formula>"LB"</formula>
    </cfRule>
  </conditionalFormatting>
  <conditionalFormatting sqref="AI67">
    <cfRule type="cellIs" dxfId="486" priority="370" operator="equal">
      <formula>"RL"</formula>
    </cfRule>
  </conditionalFormatting>
  <conditionalFormatting sqref="AI67">
    <cfRule type="cellIs" dxfId="485" priority="369" operator="equal">
      <formula>"BT"</formula>
    </cfRule>
  </conditionalFormatting>
  <conditionalFormatting sqref="AI67">
    <cfRule type="cellIs" dxfId="484" priority="368" operator="equal">
      <formula>"["</formula>
    </cfRule>
  </conditionalFormatting>
  <conditionalFormatting sqref="AI67">
    <cfRule type="cellIs" dxfId="483" priority="367" operator="equal">
      <formula>"]"</formula>
    </cfRule>
  </conditionalFormatting>
  <conditionalFormatting sqref="AI67">
    <cfRule type="cellIs" dxfId="482" priority="366" operator="equal">
      <formula>"M"</formula>
    </cfRule>
  </conditionalFormatting>
  <conditionalFormatting sqref="AI67">
    <cfRule type="cellIs" dxfId="481" priority="365" operator="equal">
      <formula>"$"</formula>
    </cfRule>
  </conditionalFormatting>
  <conditionalFormatting sqref="AI67">
    <cfRule type="cellIs" dxfId="480" priority="364" operator="equal">
      <formula>"^"</formula>
    </cfRule>
  </conditionalFormatting>
  <conditionalFormatting sqref="N67">
    <cfRule type="cellIs" dxfId="479" priority="363" operator="equal">
      <formula>"F"</formula>
    </cfRule>
  </conditionalFormatting>
  <conditionalFormatting sqref="N67">
    <cfRule type="cellIs" dxfId="478" priority="362" operator="equal">
      <formula>"T"</formula>
    </cfRule>
  </conditionalFormatting>
  <conditionalFormatting sqref="N67">
    <cfRule type="cellIs" dxfId="477" priority="361" operator="equal">
      <formula>"B"</formula>
    </cfRule>
  </conditionalFormatting>
  <conditionalFormatting sqref="N67">
    <cfRule type="cellIs" dxfId="476" priority="360" operator="equal">
      <formula>"L"</formula>
    </cfRule>
  </conditionalFormatting>
  <conditionalFormatting sqref="N67">
    <cfRule type="cellIs" dxfId="475" priority="359" operator="equal">
      <formula>"R"</formula>
    </cfRule>
  </conditionalFormatting>
  <conditionalFormatting sqref="N67">
    <cfRule type="cellIs" dxfId="474" priority="358" operator="equal">
      <formula>"C1"</formula>
    </cfRule>
  </conditionalFormatting>
  <conditionalFormatting sqref="N67">
    <cfRule type="cellIs" dxfId="473" priority="357" operator="equal">
      <formula>"C2"</formula>
    </cfRule>
  </conditionalFormatting>
  <conditionalFormatting sqref="N67">
    <cfRule type="cellIs" dxfId="472" priority="356" operator="equal">
      <formula>"C3"</formula>
    </cfRule>
  </conditionalFormatting>
  <conditionalFormatting sqref="N67">
    <cfRule type="cellIs" dxfId="471" priority="355" operator="equal">
      <formula>"C4"</formula>
    </cfRule>
  </conditionalFormatting>
  <conditionalFormatting sqref="N67">
    <cfRule type="cellIs" dxfId="470" priority="354" operator="equal">
      <formula>"V"</formula>
    </cfRule>
  </conditionalFormatting>
  <conditionalFormatting sqref="N67">
    <cfRule type="cellIs" dxfId="469" priority="353" operator="equal">
      <formula>"LR"</formula>
    </cfRule>
  </conditionalFormatting>
  <conditionalFormatting sqref="N67">
    <cfRule type="cellIs" dxfId="468" priority="352" operator="equal">
      <formula>"H"</formula>
    </cfRule>
  </conditionalFormatting>
  <conditionalFormatting sqref="N67">
    <cfRule type="cellIs" dxfId="467" priority="351" operator="equal">
      <formula>"TB"</formula>
    </cfRule>
  </conditionalFormatting>
  <conditionalFormatting sqref="N67">
    <cfRule type="cellIs" dxfId="466" priority="350" operator="equal">
      <formula>"N"</formula>
    </cfRule>
  </conditionalFormatting>
  <conditionalFormatting sqref="N67">
    <cfRule type="cellIs" dxfId="465" priority="349" operator="equal">
      <formula>"U"</formula>
    </cfRule>
  </conditionalFormatting>
  <conditionalFormatting sqref="N67">
    <cfRule type="cellIs" dxfId="464" priority="348" operator="equal">
      <formula>"C"</formula>
    </cfRule>
  </conditionalFormatting>
  <conditionalFormatting sqref="N67">
    <cfRule type="cellIs" dxfId="463" priority="347" operator="equal">
      <formula>"D"</formula>
    </cfRule>
  </conditionalFormatting>
  <conditionalFormatting sqref="N67">
    <cfRule type="cellIs" dxfId="462" priority="346" operator="equal">
      <formula>"S"</formula>
    </cfRule>
  </conditionalFormatting>
  <conditionalFormatting sqref="N67">
    <cfRule type="cellIs" dxfId="461" priority="345" operator="equal">
      <formula>"TL"</formula>
    </cfRule>
  </conditionalFormatting>
  <conditionalFormatting sqref="N67">
    <cfRule type="cellIs" dxfId="460" priority="344" operator="equal">
      <formula>"TR"</formula>
    </cfRule>
  </conditionalFormatting>
  <conditionalFormatting sqref="N67">
    <cfRule type="cellIs" dxfId="459" priority="343" operator="equal">
      <formula>"BR"</formula>
    </cfRule>
  </conditionalFormatting>
  <conditionalFormatting sqref="N67">
    <cfRule type="cellIs" dxfId="458" priority="342" operator="equal">
      <formula>"BL"</formula>
    </cfRule>
  </conditionalFormatting>
  <conditionalFormatting sqref="N67">
    <cfRule type="cellIs" dxfId="457" priority="341" operator="equal">
      <formula>"LT"</formula>
    </cfRule>
  </conditionalFormatting>
  <conditionalFormatting sqref="N67">
    <cfRule type="cellIs" dxfId="456" priority="340" operator="equal">
      <formula>"RT"</formula>
    </cfRule>
  </conditionalFormatting>
  <conditionalFormatting sqref="N67">
    <cfRule type="cellIs" dxfId="455" priority="339" operator="equal">
      <formula>"RB"</formula>
    </cfRule>
  </conditionalFormatting>
  <conditionalFormatting sqref="N67">
    <cfRule type="cellIs" dxfId="454" priority="338" operator="equal">
      <formula>"LB"</formula>
    </cfRule>
  </conditionalFormatting>
  <conditionalFormatting sqref="N67">
    <cfRule type="cellIs" dxfId="453" priority="337" operator="equal">
      <formula>"RL"</formula>
    </cfRule>
  </conditionalFormatting>
  <conditionalFormatting sqref="N67">
    <cfRule type="cellIs" dxfId="452" priority="336" operator="equal">
      <formula>"BT"</formula>
    </cfRule>
  </conditionalFormatting>
  <conditionalFormatting sqref="N67">
    <cfRule type="cellIs" dxfId="451" priority="335" operator="equal">
      <formula>"["</formula>
    </cfRule>
  </conditionalFormatting>
  <conditionalFormatting sqref="N67">
    <cfRule type="cellIs" dxfId="450" priority="334" operator="equal">
      <formula>"]"</formula>
    </cfRule>
  </conditionalFormatting>
  <conditionalFormatting sqref="N67">
    <cfRule type="cellIs" dxfId="449" priority="333" operator="equal">
      <formula>"M"</formula>
    </cfRule>
  </conditionalFormatting>
  <conditionalFormatting sqref="N67">
    <cfRule type="cellIs" dxfId="448" priority="332" operator="equal">
      <formula>"$"</formula>
    </cfRule>
  </conditionalFormatting>
  <conditionalFormatting sqref="N67">
    <cfRule type="cellIs" dxfId="447" priority="331" operator="equal">
      <formula>"^"</formula>
    </cfRule>
  </conditionalFormatting>
  <conditionalFormatting sqref="H74">
    <cfRule type="cellIs" dxfId="446" priority="330" operator="equal">
      <formula>"F"</formula>
    </cfRule>
  </conditionalFormatting>
  <conditionalFormatting sqref="H74">
    <cfRule type="cellIs" dxfId="445" priority="329" operator="equal">
      <formula>"T"</formula>
    </cfRule>
  </conditionalFormatting>
  <conditionalFormatting sqref="H74">
    <cfRule type="cellIs" dxfId="444" priority="328" operator="equal">
      <formula>"B"</formula>
    </cfRule>
  </conditionalFormatting>
  <conditionalFormatting sqref="H74">
    <cfRule type="cellIs" dxfId="443" priority="327" operator="equal">
      <formula>"L"</formula>
    </cfRule>
  </conditionalFormatting>
  <conditionalFormatting sqref="H74">
    <cfRule type="cellIs" dxfId="442" priority="326" operator="equal">
      <formula>"R"</formula>
    </cfRule>
  </conditionalFormatting>
  <conditionalFormatting sqref="H74">
    <cfRule type="cellIs" dxfId="441" priority="325" operator="equal">
      <formula>"C1"</formula>
    </cfRule>
  </conditionalFormatting>
  <conditionalFormatting sqref="H74">
    <cfRule type="cellIs" dxfId="440" priority="324" operator="equal">
      <formula>"C2"</formula>
    </cfRule>
  </conditionalFormatting>
  <conditionalFormatting sqref="H74">
    <cfRule type="cellIs" dxfId="439" priority="323" operator="equal">
      <formula>"C3"</formula>
    </cfRule>
  </conditionalFormatting>
  <conditionalFormatting sqref="H74">
    <cfRule type="cellIs" dxfId="438" priority="322" operator="equal">
      <formula>"C4"</formula>
    </cfRule>
  </conditionalFormatting>
  <conditionalFormatting sqref="H74">
    <cfRule type="cellIs" dxfId="437" priority="321" operator="equal">
      <formula>"V"</formula>
    </cfRule>
  </conditionalFormatting>
  <conditionalFormatting sqref="H74">
    <cfRule type="cellIs" dxfId="436" priority="320" operator="equal">
      <formula>"LR"</formula>
    </cfRule>
  </conditionalFormatting>
  <conditionalFormatting sqref="H74">
    <cfRule type="cellIs" dxfId="435" priority="319" operator="equal">
      <formula>"H"</formula>
    </cfRule>
  </conditionalFormatting>
  <conditionalFormatting sqref="H74">
    <cfRule type="cellIs" dxfId="434" priority="318" operator="equal">
      <formula>"TB"</formula>
    </cfRule>
  </conditionalFormatting>
  <conditionalFormatting sqref="H74">
    <cfRule type="cellIs" dxfId="433" priority="317" operator="equal">
      <formula>"N"</formula>
    </cfRule>
  </conditionalFormatting>
  <conditionalFormatting sqref="H74">
    <cfRule type="cellIs" dxfId="432" priority="316" operator="equal">
      <formula>"U"</formula>
    </cfRule>
  </conditionalFormatting>
  <conditionalFormatting sqref="H74">
    <cfRule type="cellIs" dxfId="431" priority="315" operator="equal">
      <formula>"C"</formula>
    </cfRule>
  </conditionalFormatting>
  <conditionalFormatting sqref="H74">
    <cfRule type="cellIs" dxfId="430" priority="314" operator="equal">
      <formula>"D"</formula>
    </cfRule>
  </conditionalFormatting>
  <conditionalFormatting sqref="H74">
    <cfRule type="cellIs" dxfId="429" priority="313" operator="equal">
      <formula>"S"</formula>
    </cfRule>
  </conditionalFormatting>
  <conditionalFormatting sqref="H74">
    <cfRule type="cellIs" dxfId="428" priority="312" operator="equal">
      <formula>"TL"</formula>
    </cfRule>
  </conditionalFormatting>
  <conditionalFormatting sqref="H74">
    <cfRule type="cellIs" dxfId="427" priority="311" operator="equal">
      <formula>"TR"</formula>
    </cfRule>
  </conditionalFormatting>
  <conditionalFormatting sqref="H74">
    <cfRule type="cellIs" dxfId="426" priority="310" operator="equal">
      <formula>"BR"</formula>
    </cfRule>
  </conditionalFormatting>
  <conditionalFormatting sqref="H74">
    <cfRule type="cellIs" dxfId="425" priority="309" operator="equal">
      <formula>"BL"</formula>
    </cfRule>
  </conditionalFormatting>
  <conditionalFormatting sqref="H74">
    <cfRule type="cellIs" dxfId="424" priority="308" operator="equal">
      <formula>"LT"</formula>
    </cfRule>
  </conditionalFormatting>
  <conditionalFormatting sqref="H74">
    <cfRule type="cellIs" dxfId="423" priority="307" operator="equal">
      <formula>"RT"</formula>
    </cfRule>
  </conditionalFormatting>
  <conditionalFormatting sqref="H74">
    <cfRule type="cellIs" dxfId="422" priority="306" operator="equal">
      <formula>"RB"</formula>
    </cfRule>
  </conditionalFormatting>
  <conditionalFormatting sqref="H74">
    <cfRule type="cellIs" dxfId="421" priority="305" operator="equal">
      <formula>"LB"</formula>
    </cfRule>
  </conditionalFormatting>
  <conditionalFormatting sqref="H74">
    <cfRule type="cellIs" dxfId="420" priority="304" operator="equal">
      <formula>"RL"</formula>
    </cfRule>
  </conditionalFormatting>
  <conditionalFormatting sqref="H74">
    <cfRule type="cellIs" dxfId="419" priority="303" operator="equal">
      <formula>"BT"</formula>
    </cfRule>
  </conditionalFormatting>
  <conditionalFormatting sqref="H74">
    <cfRule type="cellIs" dxfId="418" priority="302" operator="equal">
      <formula>"["</formula>
    </cfRule>
  </conditionalFormatting>
  <conditionalFormatting sqref="H74">
    <cfRule type="cellIs" dxfId="417" priority="301" operator="equal">
      <formula>"]"</formula>
    </cfRule>
  </conditionalFormatting>
  <conditionalFormatting sqref="H74">
    <cfRule type="cellIs" dxfId="416" priority="300" operator="equal">
      <formula>"M"</formula>
    </cfRule>
  </conditionalFormatting>
  <conditionalFormatting sqref="H74">
    <cfRule type="cellIs" dxfId="415" priority="299" operator="equal">
      <formula>"$"</formula>
    </cfRule>
  </conditionalFormatting>
  <conditionalFormatting sqref="H74">
    <cfRule type="cellIs" dxfId="414" priority="298" operator="equal">
      <formula>"^"</formula>
    </cfRule>
  </conditionalFormatting>
  <conditionalFormatting sqref="L83">
    <cfRule type="cellIs" dxfId="413" priority="297" operator="equal">
      <formula>"F"</formula>
    </cfRule>
  </conditionalFormatting>
  <conditionalFormatting sqref="L83">
    <cfRule type="cellIs" dxfId="412" priority="296" operator="equal">
      <formula>"T"</formula>
    </cfRule>
  </conditionalFormatting>
  <conditionalFormatting sqref="L83">
    <cfRule type="cellIs" dxfId="411" priority="295" operator="equal">
      <formula>"B"</formula>
    </cfRule>
  </conditionalFormatting>
  <conditionalFormatting sqref="L83">
    <cfRule type="cellIs" dxfId="410" priority="294" operator="equal">
      <formula>"L"</formula>
    </cfRule>
  </conditionalFormatting>
  <conditionalFormatting sqref="L83">
    <cfRule type="cellIs" dxfId="409" priority="293" operator="equal">
      <formula>"R"</formula>
    </cfRule>
  </conditionalFormatting>
  <conditionalFormatting sqref="L83">
    <cfRule type="cellIs" dxfId="408" priority="292" operator="equal">
      <formula>"C1"</formula>
    </cfRule>
  </conditionalFormatting>
  <conditionalFormatting sqref="L83">
    <cfRule type="cellIs" dxfId="407" priority="291" operator="equal">
      <formula>"C2"</formula>
    </cfRule>
  </conditionalFormatting>
  <conditionalFormatting sqref="L83">
    <cfRule type="cellIs" dxfId="406" priority="290" operator="equal">
      <formula>"C3"</formula>
    </cfRule>
  </conditionalFormatting>
  <conditionalFormatting sqref="L83">
    <cfRule type="cellIs" dxfId="405" priority="289" operator="equal">
      <formula>"C4"</formula>
    </cfRule>
  </conditionalFormatting>
  <conditionalFormatting sqref="L83">
    <cfRule type="cellIs" dxfId="404" priority="288" operator="equal">
      <formula>"V"</formula>
    </cfRule>
  </conditionalFormatting>
  <conditionalFormatting sqref="L83">
    <cfRule type="cellIs" dxfId="403" priority="287" operator="equal">
      <formula>"LR"</formula>
    </cfRule>
  </conditionalFormatting>
  <conditionalFormatting sqref="L83">
    <cfRule type="cellIs" dxfId="402" priority="286" operator="equal">
      <formula>"H"</formula>
    </cfRule>
  </conditionalFormatting>
  <conditionalFormatting sqref="L83">
    <cfRule type="cellIs" dxfId="401" priority="285" operator="equal">
      <formula>"TB"</formula>
    </cfRule>
  </conditionalFormatting>
  <conditionalFormatting sqref="L83">
    <cfRule type="cellIs" dxfId="400" priority="284" operator="equal">
      <formula>"N"</formula>
    </cfRule>
  </conditionalFormatting>
  <conditionalFormatting sqref="L83">
    <cfRule type="cellIs" dxfId="399" priority="283" operator="equal">
      <formula>"U"</formula>
    </cfRule>
  </conditionalFormatting>
  <conditionalFormatting sqref="L83">
    <cfRule type="cellIs" dxfId="398" priority="282" operator="equal">
      <formula>"C"</formula>
    </cfRule>
  </conditionalFormatting>
  <conditionalFormatting sqref="L83">
    <cfRule type="cellIs" dxfId="397" priority="281" operator="equal">
      <formula>"D"</formula>
    </cfRule>
  </conditionalFormatting>
  <conditionalFormatting sqref="L83">
    <cfRule type="cellIs" dxfId="396" priority="280" operator="equal">
      <formula>"S"</formula>
    </cfRule>
  </conditionalFormatting>
  <conditionalFormatting sqref="L83">
    <cfRule type="cellIs" dxfId="395" priority="279" operator="equal">
      <formula>"TL"</formula>
    </cfRule>
  </conditionalFormatting>
  <conditionalFormatting sqref="L83">
    <cfRule type="cellIs" dxfId="394" priority="278" operator="equal">
      <formula>"TR"</formula>
    </cfRule>
  </conditionalFormatting>
  <conditionalFormatting sqref="L83">
    <cfRule type="cellIs" dxfId="393" priority="277" operator="equal">
      <formula>"BR"</formula>
    </cfRule>
  </conditionalFormatting>
  <conditionalFormatting sqref="L83">
    <cfRule type="cellIs" dxfId="392" priority="276" operator="equal">
      <formula>"BL"</formula>
    </cfRule>
  </conditionalFormatting>
  <conditionalFormatting sqref="L83">
    <cfRule type="cellIs" dxfId="391" priority="275" operator="equal">
      <formula>"LT"</formula>
    </cfRule>
  </conditionalFormatting>
  <conditionalFormatting sqref="L83">
    <cfRule type="cellIs" dxfId="390" priority="274" operator="equal">
      <formula>"RT"</formula>
    </cfRule>
  </conditionalFormatting>
  <conditionalFormatting sqref="L83">
    <cfRule type="cellIs" dxfId="389" priority="273" operator="equal">
      <formula>"RB"</formula>
    </cfRule>
  </conditionalFormatting>
  <conditionalFormatting sqref="L83">
    <cfRule type="cellIs" dxfId="388" priority="272" operator="equal">
      <formula>"LB"</formula>
    </cfRule>
  </conditionalFormatting>
  <conditionalFormatting sqref="L83">
    <cfRule type="cellIs" dxfId="387" priority="271" operator="equal">
      <formula>"RL"</formula>
    </cfRule>
  </conditionalFormatting>
  <conditionalFormatting sqref="L83">
    <cfRule type="cellIs" dxfId="386" priority="270" operator="equal">
      <formula>"BT"</formula>
    </cfRule>
  </conditionalFormatting>
  <conditionalFormatting sqref="L83">
    <cfRule type="cellIs" dxfId="385" priority="269" operator="equal">
      <formula>"["</formula>
    </cfRule>
  </conditionalFormatting>
  <conditionalFormatting sqref="L83">
    <cfRule type="cellIs" dxfId="384" priority="268" operator="equal">
      <formula>"]"</formula>
    </cfRule>
  </conditionalFormatting>
  <conditionalFormatting sqref="L83">
    <cfRule type="cellIs" dxfId="383" priority="267" operator="equal">
      <formula>"M"</formula>
    </cfRule>
  </conditionalFormatting>
  <conditionalFormatting sqref="L83">
    <cfRule type="cellIs" dxfId="382" priority="266" operator="equal">
      <formula>"$"</formula>
    </cfRule>
  </conditionalFormatting>
  <conditionalFormatting sqref="L83">
    <cfRule type="cellIs" dxfId="381" priority="265" operator="equal">
      <formula>"^"</formula>
    </cfRule>
  </conditionalFormatting>
  <conditionalFormatting sqref="H86">
    <cfRule type="cellIs" dxfId="380" priority="264" operator="equal">
      <formula>"F"</formula>
    </cfRule>
  </conditionalFormatting>
  <conditionalFormatting sqref="H86">
    <cfRule type="cellIs" dxfId="379" priority="263" operator="equal">
      <formula>"T"</formula>
    </cfRule>
  </conditionalFormatting>
  <conditionalFormatting sqref="H86">
    <cfRule type="cellIs" dxfId="378" priority="262" operator="equal">
      <formula>"B"</formula>
    </cfRule>
  </conditionalFormatting>
  <conditionalFormatting sqref="H86">
    <cfRule type="cellIs" dxfId="377" priority="261" operator="equal">
      <formula>"L"</formula>
    </cfRule>
  </conditionalFormatting>
  <conditionalFormatting sqref="H86">
    <cfRule type="cellIs" dxfId="376" priority="260" operator="equal">
      <formula>"R"</formula>
    </cfRule>
  </conditionalFormatting>
  <conditionalFormatting sqref="H86">
    <cfRule type="cellIs" dxfId="375" priority="259" operator="equal">
      <formula>"C1"</formula>
    </cfRule>
  </conditionalFormatting>
  <conditionalFormatting sqref="H86">
    <cfRule type="cellIs" dxfId="374" priority="258" operator="equal">
      <formula>"C2"</formula>
    </cfRule>
  </conditionalFormatting>
  <conditionalFormatting sqref="H86">
    <cfRule type="cellIs" dxfId="373" priority="257" operator="equal">
      <formula>"C3"</formula>
    </cfRule>
  </conditionalFormatting>
  <conditionalFormatting sqref="H86">
    <cfRule type="cellIs" dxfId="372" priority="256" operator="equal">
      <formula>"C4"</formula>
    </cfRule>
  </conditionalFormatting>
  <conditionalFormatting sqref="H86">
    <cfRule type="cellIs" dxfId="371" priority="255" operator="equal">
      <formula>"V"</formula>
    </cfRule>
  </conditionalFormatting>
  <conditionalFormatting sqref="H86">
    <cfRule type="cellIs" dxfId="370" priority="254" operator="equal">
      <formula>"LR"</formula>
    </cfRule>
  </conditionalFormatting>
  <conditionalFormatting sqref="H86">
    <cfRule type="cellIs" dxfId="369" priority="253" operator="equal">
      <formula>"H"</formula>
    </cfRule>
  </conditionalFormatting>
  <conditionalFormatting sqref="H86">
    <cfRule type="cellIs" dxfId="368" priority="252" operator="equal">
      <formula>"TB"</formula>
    </cfRule>
  </conditionalFormatting>
  <conditionalFormatting sqref="H86">
    <cfRule type="cellIs" dxfId="367" priority="251" operator="equal">
      <formula>"N"</formula>
    </cfRule>
  </conditionalFormatting>
  <conditionalFormatting sqref="H86">
    <cfRule type="cellIs" dxfId="366" priority="250" operator="equal">
      <formula>"U"</formula>
    </cfRule>
  </conditionalFormatting>
  <conditionalFormatting sqref="H86">
    <cfRule type="cellIs" dxfId="365" priority="249" operator="equal">
      <formula>"C"</formula>
    </cfRule>
  </conditionalFormatting>
  <conditionalFormatting sqref="H86">
    <cfRule type="cellIs" dxfId="364" priority="248" operator="equal">
      <formula>"D"</formula>
    </cfRule>
  </conditionalFormatting>
  <conditionalFormatting sqref="H86">
    <cfRule type="cellIs" dxfId="363" priority="247" operator="equal">
      <formula>"S"</formula>
    </cfRule>
  </conditionalFormatting>
  <conditionalFormatting sqref="H86">
    <cfRule type="cellIs" dxfId="362" priority="246" operator="equal">
      <formula>"TL"</formula>
    </cfRule>
  </conditionalFormatting>
  <conditionalFormatting sqref="H86">
    <cfRule type="cellIs" dxfId="361" priority="245" operator="equal">
      <formula>"TR"</formula>
    </cfRule>
  </conditionalFormatting>
  <conditionalFormatting sqref="H86">
    <cfRule type="cellIs" dxfId="360" priority="244" operator="equal">
      <formula>"BR"</formula>
    </cfRule>
  </conditionalFormatting>
  <conditionalFormatting sqref="H86">
    <cfRule type="cellIs" dxfId="359" priority="243" operator="equal">
      <formula>"BL"</formula>
    </cfRule>
  </conditionalFormatting>
  <conditionalFormatting sqref="H86">
    <cfRule type="cellIs" dxfId="358" priority="242" operator="equal">
      <formula>"LT"</formula>
    </cfRule>
  </conditionalFormatting>
  <conditionalFormatting sqref="H86">
    <cfRule type="cellIs" dxfId="357" priority="241" operator="equal">
      <formula>"RT"</formula>
    </cfRule>
  </conditionalFormatting>
  <conditionalFormatting sqref="H86">
    <cfRule type="cellIs" dxfId="356" priority="240" operator="equal">
      <formula>"RB"</formula>
    </cfRule>
  </conditionalFormatting>
  <conditionalFormatting sqref="H86">
    <cfRule type="cellIs" dxfId="355" priority="239" operator="equal">
      <formula>"LB"</formula>
    </cfRule>
  </conditionalFormatting>
  <conditionalFormatting sqref="H86">
    <cfRule type="cellIs" dxfId="354" priority="238" operator="equal">
      <formula>"RL"</formula>
    </cfRule>
  </conditionalFormatting>
  <conditionalFormatting sqref="H86">
    <cfRule type="cellIs" dxfId="353" priority="237" operator="equal">
      <formula>"BT"</formula>
    </cfRule>
  </conditionalFormatting>
  <conditionalFormatting sqref="H86">
    <cfRule type="cellIs" dxfId="352" priority="236" operator="equal">
      <formula>"["</formula>
    </cfRule>
  </conditionalFormatting>
  <conditionalFormatting sqref="H86">
    <cfRule type="cellIs" dxfId="351" priority="235" operator="equal">
      <formula>"]"</formula>
    </cfRule>
  </conditionalFormatting>
  <conditionalFormatting sqref="H86">
    <cfRule type="cellIs" dxfId="350" priority="234" operator="equal">
      <formula>"M"</formula>
    </cfRule>
  </conditionalFormatting>
  <conditionalFormatting sqref="H86">
    <cfRule type="cellIs" dxfId="349" priority="233" operator="equal">
      <formula>"$"</formula>
    </cfRule>
  </conditionalFormatting>
  <conditionalFormatting sqref="H86">
    <cfRule type="cellIs" dxfId="348" priority="232" operator="equal">
      <formula>"^"</formula>
    </cfRule>
  </conditionalFormatting>
  <conditionalFormatting sqref="H75">
    <cfRule type="cellIs" dxfId="347" priority="231" operator="equal">
      <formula>"F"</formula>
    </cfRule>
  </conditionalFormatting>
  <conditionalFormatting sqref="H75">
    <cfRule type="cellIs" dxfId="346" priority="230" operator="equal">
      <formula>"T"</formula>
    </cfRule>
  </conditionalFormatting>
  <conditionalFormatting sqref="H75">
    <cfRule type="cellIs" dxfId="345" priority="229" operator="equal">
      <formula>"B"</formula>
    </cfRule>
  </conditionalFormatting>
  <conditionalFormatting sqref="H75">
    <cfRule type="cellIs" dxfId="344" priority="228" operator="equal">
      <formula>"L"</formula>
    </cfRule>
  </conditionalFormatting>
  <conditionalFormatting sqref="H75">
    <cfRule type="cellIs" dxfId="343" priority="227" operator="equal">
      <formula>"R"</formula>
    </cfRule>
  </conditionalFormatting>
  <conditionalFormatting sqref="H75">
    <cfRule type="cellIs" dxfId="342" priority="226" operator="equal">
      <formula>"C1"</formula>
    </cfRule>
  </conditionalFormatting>
  <conditionalFormatting sqref="H75">
    <cfRule type="cellIs" dxfId="341" priority="225" operator="equal">
      <formula>"C2"</formula>
    </cfRule>
  </conditionalFormatting>
  <conditionalFormatting sqref="H75">
    <cfRule type="cellIs" dxfId="340" priority="224" operator="equal">
      <formula>"C3"</formula>
    </cfRule>
  </conditionalFormatting>
  <conditionalFormatting sqref="H75">
    <cfRule type="cellIs" dxfId="339" priority="223" operator="equal">
      <formula>"C4"</formula>
    </cfRule>
  </conditionalFormatting>
  <conditionalFormatting sqref="H75">
    <cfRule type="cellIs" dxfId="338" priority="222" operator="equal">
      <formula>"V"</formula>
    </cfRule>
  </conditionalFormatting>
  <conditionalFormatting sqref="H75">
    <cfRule type="cellIs" dxfId="337" priority="221" operator="equal">
      <formula>"LR"</formula>
    </cfRule>
  </conditionalFormatting>
  <conditionalFormatting sqref="H75">
    <cfRule type="cellIs" dxfId="336" priority="220" operator="equal">
      <formula>"H"</formula>
    </cfRule>
  </conditionalFormatting>
  <conditionalFormatting sqref="H75">
    <cfRule type="cellIs" dxfId="335" priority="219" operator="equal">
      <formula>"TB"</formula>
    </cfRule>
  </conditionalFormatting>
  <conditionalFormatting sqref="H75">
    <cfRule type="cellIs" dxfId="334" priority="218" operator="equal">
      <formula>"N"</formula>
    </cfRule>
  </conditionalFormatting>
  <conditionalFormatting sqref="H75">
    <cfRule type="cellIs" dxfId="333" priority="217" operator="equal">
      <formula>"U"</formula>
    </cfRule>
  </conditionalFormatting>
  <conditionalFormatting sqref="H75">
    <cfRule type="cellIs" dxfId="332" priority="216" operator="equal">
      <formula>"C"</formula>
    </cfRule>
  </conditionalFormatting>
  <conditionalFormatting sqref="H75">
    <cfRule type="cellIs" dxfId="331" priority="215" operator="equal">
      <formula>"D"</formula>
    </cfRule>
  </conditionalFormatting>
  <conditionalFormatting sqref="H75">
    <cfRule type="cellIs" dxfId="330" priority="214" operator="equal">
      <formula>"S"</formula>
    </cfRule>
  </conditionalFormatting>
  <conditionalFormatting sqref="H75">
    <cfRule type="cellIs" dxfId="329" priority="213" operator="equal">
      <formula>"TL"</formula>
    </cfRule>
  </conditionalFormatting>
  <conditionalFormatting sqref="H75">
    <cfRule type="cellIs" dxfId="328" priority="212" operator="equal">
      <formula>"TR"</formula>
    </cfRule>
  </conditionalFormatting>
  <conditionalFormatting sqref="H75">
    <cfRule type="cellIs" dxfId="327" priority="211" operator="equal">
      <formula>"BR"</formula>
    </cfRule>
  </conditionalFormatting>
  <conditionalFormatting sqref="H75">
    <cfRule type="cellIs" dxfId="326" priority="210" operator="equal">
      <formula>"BL"</formula>
    </cfRule>
  </conditionalFormatting>
  <conditionalFormatting sqref="H75">
    <cfRule type="cellIs" dxfId="325" priority="209" operator="equal">
      <formula>"LT"</formula>
    </cfRule>
  </conditionalFormatting>
  <conditionalFormatting sqref="H75">
    <cfRule type="cellIs" dxfId="324" priority="208" operator="equal">
      <formula>"RT"</formula>
    </cfRule>
  </conditionalFormatting>
  <conditionalFormatting sqref="H75">
    <cfRule type="cellIs" dxfId="323" priority="207" operator="equal">
      <formula>"RB"</formula>
    </cfRule>
  </conditionalFormatting>
  <conditionalFormatting sqref="H75">
    <cfRule type="cellIs" dxfId="322" priority="206" operator="equal">
      <formula>"LB"</formula>
    </cfRule>
  </conditionalFormatting>
  <conditionalFormatting sqref="H75">
    <cfRule type="cellIs" dxfId="321" priority="205" operator="equal">
      <formula>"RL"</formula>
    </cfRule>
  </conditionalFormatting>
  <conditionalFormatting sqref="H75">
    <cfRule type="cellIs" dxfId="320" priority="204" operator="equal">
      <formula>"BT"</formula>
    </cfRule>
  </conditionalFormatting>
  <conditionalFormatting sqref="H75">
    <cfRule type="cellIs" dxfId="319" priority="203" operator="equal">
      <formula>"["</formula>
    </cfRule>
  </conditionalFormatting>
  <conditionalFormatting sqref="H75">
    <cfRule type="cellIs" dxfId="318" priority="202" operator="equal">
      <formula>"]"</formula>
    </cfRule>
  </conditionalFormatting>
  <conditionalFormatting sqref="H75">
    <cfRule type="cellIs" dxfId="317" priority="201" operator="equal">
      <formula>"M"</formula>
    </cfRule>
  </conditionalFormatting>
  <conditionalFormatting sqref="H75">
    <cfRule type="cellIs" dxfId="316" priority="200" operator="equal">
      <formula>"$"</formula>
    </cfRule>
  </conditionalFormatting>
  <conditionalFormatting sqref="H75">
    <cfRule type="cellIs" dxfId="315" priority="199" operator="equal">
      <formula>"^"</formula>
    </cfRule>
  </conditionalFormatting>
  <conditionalFormatting sqref="AI81">
    <cfRule type="cellIs" dxfId="314" priority="198" operator="equal">
      <formula>"F"</formula>
    </cfRule>
  </conditionalFormatting>
  <conditionalFormatting sqref="AI81">
    <cfRule type="cellIs" dxfId="313" priority="197" operator="equal">
      <formula>"T"</formula>
    </cfRule>
  </conditionalFormatting>
  <conditionalFormatting sqref="AI81">
    <cfRule type="cellIs" dxfId="312" priority="196" operator="equal">
      <formula>"B"</formula>
    </cfRule>
  </conditionalFormatting>
  <conditionalFormatting sqref="AI81">
    <cfRule type="cellIs" dxfId="311" priority="195" operator="equal">
      <formula>"L"</formula>
    </cfRule>
  </conditionalFormatting>
  <conditionalFormatting sqref="AI81">
    <cfRule type="cellIs" dxfId="310" priority="194" operator="equal">
      <formula>"R"</formula>
    </cfRule>
  </conditionalFormatting>
  <conditionalFormatting sqref="AI81">
    <cfRule type="cellIs" dxfId="309" priority="193" operator="equal">
      <formula>"C1"</formula>
    </cfRule>
  </conditionalFormatting>
  <conditionalFormatting sqref="AI81">
    <cfRule type="cellIs" dxfId="308" priority="192" operator="equal">
      <formula>"C2"</formula>
    </cfRule>
  </conditionalFormatting>
  <conditionalFormatting sqref="AI81">
    <cfRule type="cellIs" dxfId="307" priority="191" operator="equal">
      <formula>"C3"</formula>
    </cfRule>
  </conditionalFormatting>
  <conditionalFormatting sqref="AI81">
    <cfRule type="cellIs" dxfId="306" priority="190" operator="equal">
      <formula>"C4"</formula>
    </cfRule>
  </conditionalFormatting>
  <conditionalFormatting sqref="AI81">
    <cfRule type="cellIs" dxfId="305" priority="189" operator="equal">
      <formula>"V"</formula>
    </cfRule>
  </conditionalFormatting>
  <conditionalFormatting sqref="AI81">
    <cfRule type="cellIs" dxfId="304" priority="188" operator="equal">
      <formula>"LR"</formula>
    </cfRule>
  </conditionalFormatting>
  <conditionalFormatting sqref="AI81">
    <cfRule type="cellIs" dxfId="303" priority="187" operator="equal">
      <formula>"H"</formula>
    </cfRule>
  </conditionalFormatting>
  <conditionalFormatting sqref="AI81">
    <cfRule type="cellIs" dxfId="302" priority="186" operator="equal">
      <formula>"TB"</formula>
    </cfRule>
  </conditionalFormatting>
  <conditionalFormatting sqref="AI81">
    <cfRule type="cellIs" dxfId="301" priority="185" operator="equal">
      <formula>"N"</formula>
    </cfRule>
  </conditionalFormatting>
  <conditionalFormatting sqref="AI81">
    <cfRule type="cellIs" dxfId="300" priority="184" operator="equal">
      <formula>"U"</formula>
    </cfRule>
  </conditionalFormatting>
  <conditionalFormatting sqref="AI81">
    <cfRule type="cellIs" dxfId="299" priority="183" operator="equal">
      <formula>"C"</formula>
    </cfRule>
  </conditionalFormatting>
  <conditionalFormatting sqref="AI81">
    <cfRule type="cellIs" dxfId="298" priority="182" operator="equal">
      <formula>"D"</formula>
    </cfRule>
  </conditionalFormatting>
  <conditionalFormatting sqref="AI81">
    <cfRule type="cellIs" dxfId="297" priority="181" operator="equal">
      <formula>"S"</formula>
    </cfRule>
  </conditionalFormatting>
  <conditionalFormatting sqref="AI81">
    <cfRule type="cellIs" dxfId="296" priority="180" operator="equal">
      <formula>"TL"</formula>
    </cfRule>
  </conditionalFormatting>
  <conditionalFormatting sqref="AI81">
    <cfRule type="cellIs" dxfId="295" priority="179" operator="equal">
      <formula>"TR"</formula>
    </cfRule>
  </conditionalFormatting>
  <conditionalFormatting sqref="AI81">
    <cfRule type="cellIs" dxfId="294" priority="178" operator="equal">
      <formula>"BR"</formula>
    </cfRule>
  </conditionalFormatting>
  <conditionalFormatting sqref="AI81">
    <cfRule type="cellIs" dxfId="293" priority="177" operator="equal">
      <formula>"BL"</formula>
    </cfRule>
  </conditionalFormatting>
  <conditionalFormatting sqref="AI81">
    <cfRule type="cellIs" dxfId="292" priority="176" operator="equal">
      <formula>"LT"</formula>
    </cfRule>
  </conditionalFormatting>
  <conditionalFormatting sqref="AI81">
    <cfRule type="cellIs" dxfId="291" priority="175" operator="equal">
      <formula>"RT"</formula>
    </cfRule>
  </conditionalFormatting>
  <conditionalFormatting sqref="AI81">
    <cfRule type="cellIs" dxfId="290" priority="174" operator="equal">
      <formula>"RB"</formula>
    </cfRule>
  </conditionalFormatting>
  <conditionalFormatting sqref="AI81">
    <cfRule type="cellIs" dxfId="289" priority="173" operator="equal">
      <formula>"LB"</formula>
    </cfRule>
  </conditionalFormatting>
  <conditionalFormatting sqref="AI81">
    <cfRule type="cellIs" dxfId="288" priority="172" operator="equal">
      <formula>"RL"</formula>
    </cfRule>
  </conditionalFormatting>
  <conditionalFormatting sqref="AI81">
    <cfRule type="cellIs" dxfId="287" priority="171" operator="equal">
      <formula>"BT"</formula>
    </cfRule>
  </conditionalFormatting>
  <conditionalFormatting sqref="AI81">
    <cfRule type="cellIs" dxfId="286" priority="170" operator="equal">
      <formula>"["</formula>
    </cfRule>
  </conditionalFormatting>
  <conditionalFormatting sqref="AI81">
    <cfRule type="cellIs" dxfId="285" priority="169" operator="equal">
      <formula>"]"</formula>
    </cfRule>
  </conditionalFormatting>
  <conditionalFormatting sqref="AI81">
    <cfRule type="cellIs" dxfId="284" priority="168" operator="equal">
      <formula>"M"</formula>
    </cfRule>
  </conditionalFormatting>
  <conditionalFormatting sqref="AI81">
    <cfRule type="cellIs" dxfId="283" priority="167" operator="equal">
      <formula>"$"</formula>
    </cfRule>
  </conditionalFormatting>
  <conditionalFormatting sqref="AI81">
    <cfRule type="cellIs" dxfId="282" priority="166" operator="equal">
      <formula>"^"</formula>
    </cfRule>
  </conditionalFormatting>
  <conditionalFormatting sqref="AJ90">
    <cfRule type="cellIs" dxfId="281" priority="165" operator="equal">
      <formula>"F"</formula>
    </cfRule>
  </conditionalFormatting>
  <conditionalFormatting sqref="AJ90">
    <cfRule type="cellIs" dxfId="280" priority="164" operator="equal">
      <formula>"T"</formula>
    </cfRule>
  </conditionalFormatting>
  <conditionalFormatting sqref="AJ90">
    <cfRule type="cellIs" dxfId="279" priority="163" operator="equal">
      <formula>"B"</formula>
    </cfRule>
  </conditionalFormatting>
  <conditionalFormatting sqref="AJ90">
    <cfRule type="cellIs" dxfId="278" priority="162" operator="equal">
      <formula>"L"</formula>
    </cfRule>
  </conditionalFormatting>
  <conditionalFormatting sqref="AJ90">
    <cfRule type="cellIs" dxfId="277" priority="161" operator="equal">
      <formula>"R"</formula>
    </cfRule>
  </conditionalFormatting>
  <conditionalFormatting sqref="AJ90">
    <cfRule type="cellIs" dxfId="276" priority="160" operator="equal">
      <formula>"C1"</formula>
    </cfRule>
  </conditionalFormatting>
  <conditionalFormatting sqref="AJ90">
    <cfRule type="cellIs" dxfId="275" priority="159" operator="equal">
      <formula>"C2"</formula>
    </cfRule>
  </conditionalFormatting>
  <conditionalFormatting sqref="AJ90">
    <cfRule type="cellIs" dxfId="274" priority="158" operator="equal">
      <formula>"C3"</formula>
    </cfRule>
  </conditionalFormatting>
  <conditionalFormatting sqref="AJ90">
    <cfRule type="cellIs" dxfId="273" priority="157" operator="equal">
      <formula>"C4"</formula>
    </cfRule>
  </conditionalFormatting>
  <conditionalFormatting sqref="AJ90">
    <cfRule type="cellIs" dxfId="272" priority="156" operator="equal">
      <formula>"V"</formula>
    </cfRule>
  </conditionalFormatting>
  <conditionalFormatting sqref="AJ90">
    <cfRule type="cellIs" dxfId="271" priority="155" operator="equal">
      <formula>"LR"</formula>
    </cfRule>
  </conditionalFormatting>
  <conditionalFormatting sqref="AJ90">
    <cfRule type="cellIs" dxfId="270" priority="154" operator="equal">
      <formula>"H"</formula>
    </cfRule>
  </conditionalFormatting>
  <conditionalFormatting sqref="AJ90">
    <cfRule type="cellIs" dxfId="269" priority="153" operator="equal">
      <formula>"TB"</formula>
    </cfRule>
  </conditionalFormatting>
  <conditionalFormatting sqref="AJ90">
    <cfRule type="cellIs" dxfId="268" priority="152" operator="equal">
      <formula>"N"</formula>
    </cfRule>
  </conditionalFormatting>
  <conditionalFormatting sqref="AJ90">
    <cfRule type="cellIs" dxfId="267" priority="151" operator="equal">
      <formula>"U"</formula>
    </cfRule>
  </conditionalFormatting>
  <conditionalFormatting sqref="AJ90">
    <cfRule type="cellIs" dxfId="266" priority="150" operator="equal">
      <formula>"C"</formula>
    </cfRule>
  </conditionalFormatting>
  <conditionalFormatting sqref="AJ90">
    <cfRule type="cellIs" dxfId="265" priority="149" operator="equal">
      <formula>"D"</formula>
    </cfRule>
  </conditionalFormatting>
  <conditionalFormatting sqref="AJ90">
    <cfRule type="cellIs" dxfId="264" priority="148" operator="equal">
      <formula>"S"</formula>
    </cfRule>
  </conditionalFormatting>
  <conditionalFormatting sqref="AJ90">
    <cfRule type="cellIs" dxfId="263" priority="147" operator="equal">
      <formula>"TL"</formula>
    </cfRule>
  </conditionalFormatting>
  <conditionalFormatting sqref="AJ90">
    <cfRule type="cellIs" dxfId="262" priority="146" operator="equal">
      <formula>"TR"</formula>
    </cfRule>
  </conditionalFormatting>
  <conditionalFormatting sqref="AJ90">
    <cfRule type="cellIs" dxfId="261" priority="145" operator="equal">
      <formula>"BR"</formula>
    </cfRule>
  </conditionalFormatting>
  <conditionalFormatting sqref="AJ90">
    <cfRule type="cellIs" dxfId="260" priority="144" operator="equal">
      <formula>"BL"</formula>
    </cfRule>
  </conditionalFormatting>
  <conditionalFormatting sqref="AJ90">
    <cfRule type="cellIs" dxfId="259" priority="143" operator="equal">
      <formula>"LT"</formula>
    </cfRule>
  </conditionalFormatting>
  <conditionalFormatting sqref="AJ90">
    <cfRule type="cellIs" dxfId="258" priority="142" operator="equal">
      <formula>"RT"</formula>
    </cfRule>
  </conditionalFormatting>
  <conditionalFormatting sqref="AJ90">
    <cfRule type="cellIs" dxfId="257" priority="141" operator="equal">
      <formula>"RB"</formula>
    </cfRule>
  </conditionalFormatting>
  <conditionalFormatting sqref="AJ90">
    <cfRule type="cellIs" dxfId="256" priority="140" operator="equal">
      <formula>"LB"</formula>
    </cfRule>
  </conditionalFormatting>
  <conditionalFormatting sqref="AJ90">
    <cfRule type="cellIs" dxfId="255" priority="139" operator="equal">
      <formula>"RL"</formula>
    </cfRule>
  </conditionalFormatting>
  <conditionalFormatting sqref="AJ90">
    <cfRule type="cellIs" dxfId="254" priority="138" operator="equal">
      <formula>"BT"</formula>
    </cfRule>
  </conditionalFormatting>
  <conditionalFormatting sqref="AJ90">
    <cfRule type="cellIs" dxfId="253" priority="137" operator="equal">
      <formula>"["</formula>
    </cfRule>
  </conditionalFormatting>
  <conditionalFormatting sqref="AJ90">
    <cfRule type="cellIs" dxfId="252" priority="136" operator="equal">
      <formula>"]"</formula>
    </cfRule>
  </conditionalFormatting>
  <conditionalFormatting sqref="AJ90">
    <cfRule type="cellIs" dxfId="251" priority="135" operator="equal">
      <formula>"M"</formula>
    </cfRule>
  </conditionalFormatting>
  <conditionalFormatting sqref="AJ90">
    <cfRule type="cellIs" dxfId="250" priority="134" operator="equal">
      <formula>"$"</formula>
    </cfRule>
  </conditionalFormatting>
  <conditionalFormatting sqref="AJ90">
    <cfRule type="cellIs" dxfId="249" priority="133" operator="equal">
      <formula>"^"</formula>
    </cfRule>
  </conditionalFormatting>
  <conditionalFormatting sqref="BL75">
    <cfRule type="cellIs" dxfId="248" priority="132" operator="equal">
      <formula>"F"</formula>
    </cfRule>
  </conditionalFormatting>
  <conditionalFormatting sqref="BL75">
    <cfRule type="cellIs" dxfId="247" priority="131" operator="equal">
      <formula>"T"</formula>
    </cfRule>
  </conditionalFormatting>
  <conditionalFormatting sqref="BL75">
    <cfRule type="cellIs" dxfId="246" priority="130" operator="equal">
      <formula>"B"</formula>
    </cfRule>
  </conditionalFormatting>
  <conditionalFormatting sqref="BL75">
    <cfRule type="cellIs" dxfId="245" priority="129" operator="equal">
      <formula>"L"</formula>
    </cfRule>
  </conditionalFormatting>
  <conditionalFormatting sqref="BL75">
    <cfRule type="cellIs" dxfId="244" priority="128" operator="equal">
      <formula>"R"</formula>
    </cfRule>
  </conditionalFormatting>
  <conditionalFormatting sqref="BL75">
    <cfRule type="cellIs" dxfId="243" priority="127" operator="equal">
      <formula>"C1"</formula>
    </cfRule>
  </conditionalFormatting>
  <conditionalFormatting sqref="BL75">
    <cfRule type="cellIs" dxfId="242" priority="126" operator="equal">
      <formula>"C2"</formula>
    </cfRule>
  </conditionalFormatting>
  <conditionalFormatting sqref="BL75">
    <cfRule type="cellIs" dxfId="241" priority="125" operator="equal">
      <formula>"C3"</formula>
    </cfRule>
  </conditionalFormatting>
  <conditionalFormatting sqref="BL75">
    <cfRule type="cellIs" dxfId="240" priority="124" operator="equal">
      <formula>"C4"</formula>
    </cfRule>
  </conditionalFormatting>
  <conditionalFormatting sqref="BL75">
    <cfRule type="cellIs" dxfId="239" priority="123" operator="equal">
      <formula>"V"</formula>
    </cfRule>
  </conditionalFormatting>
  <conditionalFormatting sqref="BL75">
    <cfRule type="cellIs" dxfId="238" priority="122" operator="equal">
      <formula>"LR"</formula>
    </cfRule>
  </conditionalFormatting>
  <conditionalFormatting sqref="BL75">
    <cfRule type="cellIs" dxfId="237" priority="121" operator="equal">
      <formula>"H"</formula>
    </cfRule>
  </conditionalFormatting>
  <conditionalFormatting sqref="BL75">
    <cfRule type="cellIs" dxfId="236" priority="120" operator="equal">
      <formula>"TB"</formula>
    </cfRule>
  </conditionalFormatting>
  <conditionalFormatting sqref="BL75">
    <cfRule type="cellIs" dxfId="235" priority="119" operator="equal">
      <formula>"N"</formula>
    </cfRule>
  </conditionalFormatting>
  <conditionalFormatting sqref="BL75">
    <cfRule type="cellIs" dxfId="234" priority="118" operator="equal">
      <formula>"U"</formula>
    </cfRule>
  </conditionalFormatting>
  <conditionalFormatting sqref="BL75">
    <cfRule type="cellIs" dxfId="233" priority="117" operator="equal">
      <formula>"C"</formula>
    </cfRule>
  </conditionalFormatting>
  <conditionalFormatting sqref="BL75">
    <cfRule type="cellIs" dxfId="232" priority="116" operator="equal">
      <formula>"D"</formula>
    </cfRule>
  </conditionalFormatting>
  <conditionalFormatting sqref="BL75">
    <cfRule type="cellIs" dxfId="231" priority="115" operator="equal">
      <formula>"S"</formula>
    </cfRule>
  </conditionalFormatting>
  <conditionalFormatting sqref="BL75">
    <cfRule type="cellIs" dxfId="230" priority="114" operator="equal">
      <formula>"TL"</formula>
    </cfRule>
  </conditionalFormatting>
  <conditionalFormatting sqref="BL75">
    <cfRule type="cellIs" dxfId="229" priority="113" operator="equal">
      <formula>"TR"</formula>
    </cfRule>
  </conditionalFormatting>
  <conditionalFormatting sqref="BL75">
    <cfRule type="cellIs" dxfId="228" priority="112" operator="equal">
      <formula>"BR"</formula>
    </cfRule>
  </conditionalFormatting>
  <conditionalFormatting sqref="BL75">
    <cfRule type="cellIs" dxfId="227" priority="111" operator="equal">
      <formula>"BL"</formula>
    </cfRule>
  </conditionalFormatting>
  <conditionalFormatting sqref="BL75">
    <cfRule type="cellIs" dxfId="226" priority="110" operator="equal">
      <formula>"LT"</formula>
    </cfRule>
  </conditionalFormatting>
  <conditionalFormatting sqref="BL75">
    <cfRule type="cellIs" dxfId="225" priority="109" operator="equal">
      <formula>"RT"</formula>
    </cfRule>
  </conditionalFormatting>
  <conditionalFormatting sqref="BL75">
    <cfRule type="cellIs" dxfId="224" priority="108" operator="equal">
      <formula>"RB"</formula>
    </cfRule>
  </conditionalFormatting>
  <conditionalFormatting sqref="BL75">
    <cfRule type="cellIs" dxfId="223" priority="107" operator="equal">
      <formula>"LB"</formula>
    </cfRule>
  </conditionalFormatting>
  <conditionalFormatting sqref="BL75">
    <cfRule type="cellIs" dxfId="222" priority="106" operator="equal">
      <formula>"RL"</formula>
    </cfRule>
  </conditionalFormatting>
  <conditionalFormatting sqref="BL75">
    <cfRule type="cellIs" dxfId="221" priority="105" operator="equal">
      <formula>"BT"</formula>
    </cfRule>
  </conditionalFormatting>
  <conditionalFormatting sqref="BL75">
    <cfRule type="cellIs" dxfId="220" priority="104" operator="equal">
      <formula>"["</formula>
    </cfRule>
  </conditionalFormatting>
  <conditionalFormatting sqref="BL75">
    <cfRule type="cellIs" dxfId="219" priority="103" operator="equal">
      <formula>"]"</formula>
    </cfRule>
  </conditionalFormatting>
  <conditionalFormatting sqref="BL75">
    <cfRule type="cellIs" dxfId="218" priority="102" operator="equal">
      <formula>"M"</formula>
    </cfRule>
  </conditionalFormatting>
  <conditionalFormatting sqref="BL75">
    <cfRule type="cellIs" dxfId="217" priority="101" operator="equal">
      <formula>"$"</formula>
    </cfRule>
  </conditionalFormatting>
  <conditionalFormatting sqref="BL75">
    <cfRule type="cellIs" dxfId="216" priority="100" operator="equal">
      <formula>"^"</formula>
    </cfRule>
  </conditionalFormatting>
  <conditionalFormatting sqref="AV70">
    <cfRule type="cellIs" dxfId="215" priority="99" operator="equal">
      <formula>"F"</formula>
    </cfRule>
  </conditionalFormatting>
  <conditionalFormatting sqref="AV70">
    <cfRule type="cellIs" dxfId="214" priority="98" operator="equal">
      <formula>"T"</formula>
    </cfRule>
  </conditionalFormatting>
  <conditionalFormatting sqref="AV70">
    <cfRule type="cellIs" dxfId="213" priority="97" operator="equal">
      <formula>"B"</formula>
    </cfRule>
  </conditionalFormatting>
  <conditionalFormatting sqref="AV70">
    <cfRule type="cellIs" dxfId="212" priority="96" operator="equal">
      <formula>"L"</formula>
    </cfRule>
  </conditionalFormatting>
  <conditionalFormatting sqref="AV70">
    <cfRule type="cellIs" dxfId="211" priority="95" operator="equal">
      <formula>"R"</formula>
    </cfRule>
  </conditionalFormatting>
  <conditionalFormatting sqref="AV70">
    <cfRule type="cellIs" dxfId="210" priority="94" operator="equal">
      <formula>"C1"</formula>
    </cfRule>
  </conditionalFormatting>
  <conditionalFormatting sqref="AV70">
    <cfRule type="cellIs" dxfId="209" priority="93" operator="equal">
      <formula>"C2"</formula>
    </cfRule>
  </conditionalFormatting>
  <conditionalFormatting sqref="AV70">
    <cfRule type="cellIs" dxfId="208" priority="92" operator="equal">
      <formula>"C3"</formula>
    </cfRule>
  </conditionalFormatting>
  <conditionalFormatting sqref="AV70">
    <cfRule type="cellIs" dxfId="207" priority="91" operator="equal">
      <formula>"C4"</formula>
    </cfRule>
  </conditionalFormatting>
  <conditionalFormatting sqref="AV70">
    <cfRule type="cellIs" dxfId="206" priority="90" operator="equal">
      <formula>"V"</formula>
    </cfRule>
  </conditionalFormatting>
  <conditionalFormatting sqref="AV70">
    <cfRule type="cellIs" dxfId="205" priority="89" operator="equal">
      <formula>"LR"</formula>
    </cfRule>
  </conditionalFormatting>
  <conditionalFormatting sqref="AV70">
    <cfRule type="cellIs" dxfId="204" priority="88" operator="equal">
      <formula>"H"</formula>
    </cfRule>
  </conditionalFormatting>
  <conditionalFormatting sqref="AV70">
    <cfRule type="cellIs" dxfId="203" priority="87" operator="equal">
      <formula>"TB"</formula>
    </cfRule>
  </conditionalFormatting>
  <conditionalFormatting sqref="AV70">
    <cfRule type="cellIs" dxfId="202" priority="86" operator="equal">
      <formula>"N"</formula>
    </cfRule>
  </conditionalFormatting>
  <conditionalFormatting sqref="AV70">
    <cfRule type="cellIs" dxfId="201" priority="85" operator="equal">
      <formula>"U"</formula>
    </cfRule>
  </conditionalFormatting>
  <conditionalFormatting sqref="AV70">
    <cfRule type="cellIs" dxfId="200" priority="84" operator="equal">
      <formula>"C"</formula>
    </cfRule>
  </conditionalFormatting>
  <conditionalFormatting sqref="AV70">
    <cfRule type="cellIs" dxfId="199" priority="83" operator="equal">
      <formula>"D"</formula>
    </cfRule>
  </conditionalFormatting>
  <conditionalFormatting sqref="AV70">
    <cfRule type="cellIs" dxfId="198" priority="82" operator="equal">
      <formula>"S"</formula>
    </cfRule>
  </conditionalFormatting>
  <conditionalFormatting sqref="AV70">
    <cfRule type="cellIs" dxfId="197" priority="81" operator="equal">
      <formula>"TL"</formula>
    </cfRule>
  </conditionalFormatting>
  <conditionalFormatting sqref="AV70">
    <cfRule type="cellIs" dxfId="196" priority="80" operator="equal">
      <formula>"TR"</formula>
    </cfRule>
  </conditionalFormatting>
  <conditionalFormatting sqref="AV70">
    <cfRule type="cellIs" dxfId="195" priority="79" operator="equal">
      <formula>"BR"</formula>
    </cfRule>
  </conditionalFormatting>
  <conditionalFormatting sqref="AV70">
    <cfRule type="cellIs" dxfId="194" priority="78" operator="equal">
      <formula>"BL"</formula>
    </cfRule>
  </conditionalFormatting>
  <conditionalFormatting sqref="AV70">
    <cfRule type="cellIs" dxfId="193" priority="77" operator="equal">
      <formula>"LT"</formula>
    </cfRule>
  </conditionalFormatting>
  <conditionalFormatting sqref="AV70">
    <cfRule type="cellIs" dxfId="192" priority="76" operator="equal">
      <formula>"RT"</formula>
    </cfRule>
  </conditionalFormatting>
  <conditionalFormatting sqref="AV70">
    <cfRule type="cellIs" dxfId="191" priority="75" operator="equal">
      <formula>"RB"</formula>
    </cfRule>
  </conditionalFormatting>
  <conditionalFormatting sqref="AV70">
    <cfRule type="cellIs" dxfId="190" priority="74" operator="equal">
      <formula>"LB"</formula>
    </cfRule>
  </conditionalFormatting>
  <conditionalFormatting sqref="AV70">
    <cfRule type="cellIs" dxfId="189" priority="73" operator="equal">
      <formula>"RL"</formula>
    </cfRule>
  </conditionalFormatting>
  <conditionalFormatting sqref="AV70">
    <cfRule type="cellIs" dxfId="188" priority="72" operator="equal">
      <formula>"BT"</formula>
    </cfRule>
  </conditionalFormatting>
  <conditionalFormatting sqref="AV70">
    <cfRule type="cellIs" dxfId="187" priority="71" operator="equal">
      <formula>"["</formula>
    </cfRule>
  </conditionalFormatting>
  <conditionalFormatting sqref="AV70">
    <cfRule type="cellIs" dxfId="186" priority="70" operator="equal">
      <formula>"]"</formula>
    </cfRule>
  </conditionalFormatting>
  <conditionalFormatting sqref="AV70">
    <cfRule type="cellIs" dxfId="185" priority="69" operator="equal">
      <formula>"M"</formula>
    </cfRule>
  </conditionalFormatting>
  <conditionalFormatting sqref="AV70">
    <cfRule type="cellIs" dxfId="184" priority="68" operator="equal">
      <formula>"$"</formula>
    </cfRule>
  </conditionalFormatting>
  <conditionalFormatting sqref="AV70">
    <cfRule type="cellIs" dxfId="183" priority="67" operator="equal">
      <formula>"^"</formula>
    </cfRule>
  </conditionalFormatting>
  <conditionalFormatting sqref="BR79">
    <cfRule type="cellIs" dxfId="182" priority="66" operator="equal">
      <formula>"F"</formula>
    </cfRule>
  </conditionalFormatting>
  <conditionalFormatting sqref="BR79">
    <cfRule type="cellIs" dxfId="181" priority="65" operator="equal">
      <formula>"T"</formula>
    </cfRule>
  </conditionalFormatting>
  <conditionalFormatting sqref="BR79">
    <cfRule type="cellIs" dxfId="180" priority="64" operator="equal">
      <formula>"B"</formula>
    </cfRule>
  </conditionalFormatting>
  <conditionalFormatting sqref="BR79">
    <cfRule type="cellIs" dxfId="179" priority="63" operator="equal">
      <formula>"L"</formula>
    </cfRule>
  </conditionalFormatting>
  <conditionalFormatting sqref="BR79">
    <cfRule type="cellIs" dxfId="178" priority="62" operator="equal">
      <formula>"R"</formula>
    </cfRule>
  </conditionalFormatting>
  <conditionalFormatting sqref="BR79">
    <cfRule type="cellIs" dxfId="177" priority="61" operator="equal">
      <formula>"C1"</formula>
    </cfRule>
  </conditionalFormatting>
  <conditionalFormatting sqref="BR79">
    <cfRule type="cellIs" dxfId="176" priority="60" operator="equal">
      <formula>"C2"</formula>
    </cfRule>
  </conditionalFormatting>
  <conditionalFormatting sqref="BR79">
    <cfRule type="cellIs" dxfId="175" priority="59" operator="equal">
      <formula>"C3"</formula>
    </cfRule>
  </conditionalFormatting>
  <conditionalFormatting sqref="BR79">
    <cfRule type="cellIs" dxfId="174" priority="58" operator="equal">
      <formula>"C4"</formula>
    </cfRule>
  </conditionalFormatting>
  <conditionalFormatting sqref="BR79">
    <cfRule type="cellIs" dxfId="173" priority="57" operator="equal">
      <formula>"V"</formula>
    </cfRule>
  </conditionalFormatting>
  <conditionalFormatting sqref="BR79">
    <cfRule type="cellIs" dxfId="172" priority="56" operator="equal">
      <formula>"LR"</formula>
    </cfRule>
  </conditionalFormatting>
  <conditionalFormatting sqref="BR79">
    <cfRule type="cellIs" dxfId="171" priority="55" operator="equal">
      <formula>"H"</formula>
    </cfRule>
  </conditionalFormatting>
  <conditionalFormatting sqref="BR79">
    <cfRule type="cellIs" dxfId="170" priority="54" operator="equal">
      <formula>"TB"</formula>
    </cfRule>
  </conditionalFormatting>
  <conditionalFormatting sqref="BR79">
    <cfRule type="cellIs" dxfId="169" priority="53" operator="equal">
      <formula>"N"</formula>
    </cfRule>
  </conditionalFormatting>
  <conditionalFormatting sqref="BR79">
    <cfRule type="cellIs" dxfId="168" priority="52" operator="equal">
      <formula>"U"</formula>
    </cfRule>
  </conditionalFormatting>
  <conditionalFormatting sqref="BR79">
    <cfRule type="cellIs" dxfId="167" priority="51" operator="equal">
      <formula>"C"</formula>
    </cfRule>
  </conditionalFormatting>
  <conditionalFormatting sqref="BR79">
    <cfRule type="cellIs" dxfId="166" priority="50" operator="equal">
      <formula>"D"</formula>
    </cfRule>
  </conditionalFormatting>
  <conditionalFormatting sqref="BR79">
    <cfRule type="cellIs" dxfId="165" priority="49" operator="equal">
      <formula>"S"</formula>
    </cfRule>
  </conditionalFormatting>
  <conditionalFormatting sqref="BR79">
    <cfRule type="cellIs" dxfId="164" priority="48" operator="equal">
      <formula>"TL"</formula>
    </cfRule>
  </conditionalFormatting>
  <conditionalFormatting sqref="BR79">
    <cfRule type="cellIs" dxfId="163" priority="47" operator="equal">
      <formula>"TR"</formula>
    </cfRule>
  </conditionalFormatting>
  <conditionalFormatting sqref="BR79">
    <cfRule type="cellIs" dxfId="162" priority="46" operator="equal">
      <formula>"BR"</formula>
    </cfRule>
  </conditionalFormatting>
  <conditionalFormatting sqref="BR79">
    <cfRule type="cellIs" dxfId="161" priority="45" operator="equal">
      <formula>"BL"</formula>
    </cfRule>
  </conditionalFormatting>
  <conditionalFormatting sqref="BR79">
    <cfRule type="cellIs" dxfId="160" priority="44" operator="equal">
      <formula>"LT"</formula>
    </cfRule>
  </conditionalFormatting>
  <conditionalFormatting sqref="BR79">
    <cfRule type="cellIs" dxfId="159" priority="43" operator="equal">
      <formula>"RT"</formula>
    </cfRule>
  </conditionalFormatting>
  <conditionalFormatting sqref="BR79">
    <cfRule type="cellIs" dxfId="158" priority="42" operator="equal">
      <formula>"RB"</formula>
    </cfRule>
  </conditionalFormatting>
  <conditionalFormatting sqref="BR79">
    <cfRule type="cellIs" dxfId="157" priority="41" operator="equal">
      <formula>"LB"</formula>
    </cfRule>
  </conditionalFormatting>
  <conditionalFormatting sqref="BR79">
    <cfRule type="cellIs" dxfId="156" priority="40" operator="equal">
      <formula>"RL"</formula>
    </cfRule>
  </conditionalFormatting>
  <conditionalFormatting sqref="BR79">
    <cfRule type="cellIs" dxfId="155" priority="39" operator="equal">
      <formula>"BT"</formula>
    </cfRule>
  </conditionalFormatting>
  <conditionalFormatting sqref="BR79">
    <cfRule type="cellIs" dxfId="154" priority="38" operator="equal">
      <formula>"["</formula>
    </cfRule>
  </conditionalFormatting>
  <conditionalFormatting sqref="BR79">
    <cfRule type="cellIs" dxfId="153" priority="37" operator="equal">
      <formula>"]"</formula>
    </cfRule>
  </conditionalFormatting>
  <conditionalFormatting sqref="BR79">
    <cfRule type="cellIs" dxfId="152" priority="36" operator="equal">
      <formula>"M"</formula>
    </cfRule>
  </conditionalFormatting>
  <conditionalFormatting sqref="BR79">
    <cfRule type="cellIs" dxfId="151" priority="35" operator="equal">
      <formula>"$"</formula>
    </cfRule>
  </conditionalFormatting>
  <conditionalFormatting sqref="BR79">
    <cfRule type="cellIs" dxfId="150" priority="34" operator="equal">
      <formula>"^"</formula>
    </cfRule>
  </conditionalFormatting>
  <conditionalFormatting sqref="BR73">
    <cfRule type="cellIs" dxfId="149" priority="33" operator="equal">
      <formula>"F"</formula>
    </cfRule>
  </conditionalFormatting>
  <conditionalFormatting sqref="BR73">
    <cfRule type="cellIs" dxfId="148" priority="32" operator="equal">
      <formula>"T"</formula>
    </cfRule>
  </conditionalFormatting>
  <conditionalFormatting sqref="BR73">
    <cfRule type="cellIs" dxfId="147" priority="31" operator="equal">
      <formula>"B"</formula>
    </cfRule>
  </conditionalFormatting>
  <conditionalFormatting sqref="BR73">
    <cfRule type="cellIs" dxfId="146" priority="30" operator="equal">
      <formula>"L"</formula>
    </cfRule>
  </conditionalFormatting>
  <conditionalFormatting sqref="BR73">
    <cfRule type="cellIs" dxfId="145" priority="29" operator="equal">
      <formula>"R"</formula>
    </cfRule>
  </conditionalFormatting>
  <conditionalFormatting sqref="BR73">
    <cfRule type="cellIs" dxfId="144" priority="28" operator="equal">
      <formula>"C1"</formula>
    </cfRule>
  </conditionalFormatting>
  <conditionalFormatting sqref="BR73">
    <cfRule type="cellIs" dxfId="143" priority="27" operator="equal">
      <formula>"C2"</formula>
    </cfRule>
  </conditionalFormatting>
  <conditionalFormatting sqref="BR73">
    <cfRule type="cellIs" dxfId="142" priority="26" operator="equal">
      <formula>"C3"</formula>
    </cfRule>
  </conditionalFormatting>
  <conditionalFormatting sqref="BR73">
    <cfRule type="cellIs" dxfId="141" priority="25" operator="equal">
      <formula>"C4"</formula>
    </cfRule>
  </conditionalFormatting>
  <conditionalFormatting sqref="BR73">
    <cfRule type="cellIs" dxfId="140" priority="24" operator="equal">
      <formula>"V"</formula>
    </cfRule>
  </conditionalFormatting>
  <conditionalFormatting sqref="BR73">
    <cfRule type="cellIs" dxfId="139" priority="23" operator="equal">
      <formula>"LR"</formula>
    </cfRule>
  </conditionalFormatting>
  <conditionalFormatting sqref="BR73">
    <cfRule type="cellIs" dxfId="138" priority="22" operator="equal">
      <formula>"H"</formula>
    </cfRule>
  </conditionalFormatting>
  <conditionalFormatting sqref="BR73">
    <cfRule type="cellIs" dxfId="137" priority="21" operator="equal">
      <formula>"TB"</formula>
    </cfRule>
  </conditionalFormatting>
  <conditionalFormatting sqref="BR73">
    <cfRule type="cellIs" dxfId="136" priority="20" operator="equal">
      <formula>"N"</formula>
    </cfRule>
  </conditionalFormatting>
  <conditionalFormatting sqref="BR73">
    <cfRule type="cellIs" dxfId="135" priority="19" operator="equal">
      <formula>"U"</formula>
    </cfRule>
  </conditionalFormatting>
  <conditionalFormatting sqref="BR73">
    <cfRule type="cellIs" dxfId="134" priority="18" operator="equal">
      <formula>"C"</formula>
    </cfRule>
  </conditionalFormatting>
  <conditionalFormatting sqref="BR73">
    <cfRule type="cellIs" dxfId="133" priority="17" operator="equal">
      <formula>"D"</formula>
    </cfRule>
  </conditionalFormatting>
  <conditionalFormatting sqref="BR73">
    <cfRule type="cellIs" dxfId="132" priority="16" operator="equal">
      <formula>"S"</formula>
    </cfRule>
  </conditionalFormatting>
  <conditionalFormatting sqref="BR73">
    <cfRule type="cellIs" dxfId="131" priority="15" operator="equal">
      <formula>"TL"</formula>
    </cfRule>
  </conditionalFormatting>
  <conditionalFormatting sqref="BR73">
    <cfRule type="cellIs" dxfId="130" priority="14" operator="equal">
      <formula>"TR"</formula>
    </cfRule>
  </conditionalFormatting>
  <conditionalFormatting sqref="BR73">
    <cfRule type="cellIs" dxfId="129" priority="13" operator="equal">
      <formula>"BR"</formula>
    </cfRule>
  </conditionalFormatting>
  <conditionalFormatting sqref="BR73">
    <cfRule type="cellIs" dxfId="128" priority="12" operator="equal">
      <formula>"BL"</formula>
    </cfRule>
  </conditionalFormatting>
  <conditionalFormatting sqref="BR73">
    <cfRule type="cellIs" dxfId="127" priority="11" operator="equal">
      <formula>"LT"</formula>
    </cfRule>
  </conditionalFormatting>
  <conditionalFormatting sqref="BR73">
    <cfRule type="cellIs" dxfId="126" priority="10" operator="equal">
      <formula>"RT"</formula>
    </cfRule>
  </conditionalFormatting>
  <conditionalFormatting sqref="BR73">
    <cfRule type="cellIs" dxfId="125" priority="9" operator="equal">
      <formula>"RB"</formula>
    </cfRule>
  </conditionalFormatting>
  <conditionalFormatting sqref="BR73">
    <cfRule type="cellIs" dxfId="124" priority="8" operator="equal">
      <formula>"LB"</formula>
    </cfRule>
  </conditionalFormatting>
  <conditionalFormatting sqref="BR73">
    <cfRule type="cellIs" dxfId="123" priority="7" operator="equal">
      <formula>"RL"</formula>
    </cfRule>
  </conditionalFormatting>
  <conditionalFormatting sqref="BR73">
    <cfRule type="cellIs" dxfId="122" priority="6" operator="equal">
      <formula>"BT"</formula>
    </cfRule>
  </conditionalFormatting>
  <conditionalFormatting sqref="BR73">
    <cfRule type="cellIs" dxfId="121" priority="5" operator="equal">
      <formula>"["</formula>
    </cfRule>
  </conditionalFormatting>
  <conditionalFormatting sqref="BR73">
    <cfRule type="cellIs" dxfId="120" priority="4" operator="equal">
      <formula>"]"</formula>
    </cfRule>
  </conditionalFormatting>
  <conditionalFormatting sqref="BR73">
    <cfRule type="cellIs" dxfId="119" priority="3" operator="equal">
      <formula>"M"</formula>
    </cfRule>
  </conditionalFormatting>
  <conditionalFormatting sqref="BR73">
    <cfRule type="cellIs" dxfId="118" priority="2" operator="equal">
      <formula>"$"</formula>
    </cfRule>
  </conditionalFormatting>
  <conditionalFormatting sqref="BR73">
    <cfRule type="cellIs" dxfId="117" priority="1" operator="equal">
      <formula>"^"</formula>
    </cfRule>
  </conditionalFormatting>
  <pageMargins left="0.7" right="0.7" top="0.75" bottom="0.75" header="0.3" footer="0.3"/>
  <pageSetup paperSize="9" orientation="portrait" horizontalDpi="300" verticalDpi="300"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225CDA-2225-45CA-A1A3-9918E4778F39}">
  <sheetPr>
    <pageSetUpPr fitToPage="1"/>
  </sheetPr>
  <dimension ref="A1:BS49"/>
  <sheetViews>
    <sheetView showGridLines="0" zoomScaleNormal="100" workbookViewId="0">
      <selection activeCell="AG47" sqref="AG47"/>
    </sheetView>
  </sheetViews>
  <sheetFormatPr defaultColWidth="2.88671875" defaultRowHeight="16.5" customHeight="1" x14ac:dyDescent="0.2"/>
  <cols>
    <col min="1" max="57" width="2.88671875" style="40"/>
    <col min="58" max="58" width="2.88671875" style="52"/>
    <col min="59" max="16384" width="2.88671875" style="40"/>
  </cols>
  <sheetData>
    <row r="1" spans="1:71" ht="16.5" customHeight="1" x14ac:dyDescent="0.2">
      <c r="K1" s="40" t="s">
        <v>2004</v>
      </c>
    </row>
    <row r="2" spans="1:71" ht="16.5" customHeight="1" x14ac:dyDescent="0.2">
      <c r="A2" s="40" t="s">
        <v>2005</v>
      </c>
      <c r="B2" s="40" t="s">
        <v>1998</v>
      </c>
      <c r="C2" s="40" t="s">
        <v>1998</v>
      </c>
      <c r="D2" s="40" t="s">
        <v>1998</v>
      </c>
      <c r="E2" s="40" t="s">
        <v>1998</v>
      </c>
      <c r="F2" s="40" t="s">
        <v>1998</v>
      </c>
      <c r="G2" s="40" t="s">
        <v>1998</v>
      </c>
      <c r="H2" s="40" t="s">
        <v>1998</v>
      </c>
      <c r="I2" s="40" t="s">
        <v>1998</v>
      </c>
      <c r="J2" s="40" t="s">
        <v>1998</v>
      </c>
      <c r="K2" s="40" t="s">
        <v>1999</v>
      </c>
      <c r="L2" s="40" t="s">
        <v>1998</v>
      </c>
      <c r="M2" s="40" t="s">
        <v>1998</v>
      </c>
      <c r="N2" s="40" t="s">
        <v>1998</v>
      </c>
      <c r="O2" s="40" t="s">
        <v>1998</v>
      </c>
      <c r="P2" s="40" t="s">
        <v>1998</v>
      </c>
      <c r="Q2" s="40" t="s">
        <v>1998</v>
      </c>
      <c r="R2" s="40" t="s">
        <v>1998</v>
      </c>
      <c r="S2" s="40" t="s">
        <v>1998</v>
      </c>
      <c r="T2" s="40" t="s">
        <v>1998</v>
      </c>
      <c r="U2" s="40" t="s">
        <v>1998</v>
      </c>
      <c r="V2" s="40" t="s">
        <v>1998</v>
      </c>
      <c r="W2" s="40" t="s">
        <v>1998</v>
      </c>
      <c r="X2" s="40" t="s">
        <v>1998</v>
      </c>
      <c r="Y2" s="40" t="s">
        <v>1998</v>
      </c>
      <c r="Z2" s="40" t="s">
        <v>1998</v>
      </c>
      <c r="AA2" s="40" t="s">
        <v>1998</v>
      </c>
      <c r="AB2" s="40" t="s">
        <v>1998</v>
      </c>
      <c r="AC2" s="40" t="s">
        <v>1998</v>
      </c>
      <c r="AD2" s="40" t="s">
        <v>1998</v>
      </c>
      <c r="AE2" s="40" t="s">
        <v>1998</v>
      </c>
      <c r="AF2" s="40" t="s">
        <v>1998</v>
      </c>
      <c r="AG2" s="40" t="s">
        <v>1998</v>
      </c>
      <c r="AH2" s="40" t="s">
        <v>1998</v>
      </c>
      <c r="AI2" s="40" t="s">
        <v>1998</v>
      </c>
      <c r="AJ2" s="40" t="s">
        <v>1998</v>
      </c>
      <c r="AK2" s="40" t="s">
        <v>1998</v>
      </c>
      <c r="AL2" s="40" t="s">
        <v>1998</v>
      </c>
      <c r="AM2" s="40" t="s">
        <v>1998</v>
      </c>
      <c r="AN2" s="40" t="s">
        <v>1998</v>
      </c>
      <c r="AO2" s="40" t="s">
        <v>1998</v>
      </c>
      <c r="AP2" s="40" t="s">
        <v>1998</v>
      </c>
      <c r="AQ2" s="40" t="s">
        <v>1998</v>
      </c>
      <c r="AR2" s="40" t="s">
        <v>1998</v>
      </c>
      <c r="AS2" s="40" t="s">
        <v>1998</v>
      </c>
      <c r="AT2" s="40" t="s">
        <v>1998</v>
      </c>
      <c r="BE2" s="40" t="s">
        <v>2006</v>
      </c>
      <c r="BG2" s="40" t="s">
        <v>2006</v>
      </c>
      <c r="BI2" s="40" t="s">
        <v>2006</v>
      </c>
      <c r="BK2" s="40" t="s">
        <v>2006</v>
      </c>
      <c r="BM2" s="40" t="s">
        <v>2006</v>
      </c>
      <c r="BO2" s="40" t="s">
        <v>2006</v>
      </c>
      <c r="BQ2" s="40" t="s">
        <v>2006</v>
      </c>
    </row>
    <row r="3" spans="1:71" ht="16.5" customHeight="1" x14ac:dyDescent="0.2">
      <c r="A3" s="40" t="s">
        <v>2005</v>
      </c>
      <c r="B3" s="40" t="s">
        <v>1998</v>
      </c>
      <c r="C3" s="40" t="s">
        <v>1998</v>
      </c>
      <c r="D3" s="40" t="s">
        <v>1998</v>
      </c>
      <c r="E3" s="40" t="s">
        <v>1998</v>
      </c>
      <c r="F3" s="40" t="s">
        <v>1998</v>
      </c>
      <c r="G3" s="40" t="s">
        <v>1998</v>
      </c>
      <c r="H3" s="40" t="s">
        <v>1998</v>
      </c>
      <c r="I3" s="40" t="s">
        <v>1998</v>
      </c>
      <c r="J3" s="40" t="s">
        <v>2006</v>
      </c>
      <c r="K3" s="40" t="s">
        <v>1999</v>
      </c>
      <c r="L3" s="40" t="s">
        <v>2006</v>
      </c>
      <c r="M3" s="40" t="s">
        <v>1998</v>
      </c>
      <c r="N3" s="40" t="s">
        <v>1998</v>
      </c>
      <c r="O3" s="40" t="s">
        <v>1998</v>
      </c>
      <c r="P3" s="40" t="s">
        <v>1998</v>
      </c>
      <c r="Q3" s="40" t="s">
        <v>1998</v>
      </c>
      <c r="R3" s="40" t="s">
        <v>1998</v>
      </c>
      <c r="S3" s="40" t="s">
        <v>1998</v>
      </c>
      <c r="T3" s="40" t="s">
        <v>1998</v>
      </c>
      <c r="U3" s="40" t="s">
        <v>1998</v>
      </c>
      <c r="V3" s="40" t="s">
        <v>1998</v>
      </c>
      <c r="W3" s="40" t="s">
        <v>1998</v>
      </c>
      <c r="X3" s="40" t="s">
        <v>1998</v>
      </c>
      <c r="Y3" s="40" t="s">
        <v>1998</v>
      </c>
      <c r="Z3" s="40" t="s">
        <v>1998</v>
      </c>
      <c r="AA3" s="40" t="s">
        <v>1998</v>
      </c>
      <c r="AB3" s="40" t="s">
        <v>1998</v>
      </c>
      <c r="AC3" s="40" t="s">
        <v>1998</v>
      </c>
      <c r="AD3" s="40" t="s">
        <v>1998</v>
      </c>
      <c r="AE3" s="40" t="s">
        <v>1998</v>
      </c>
      <c r="AF3" s="40" t="s">
        <v>1998</v>
      </c>
      <c r="AG3" s="40" t="s">
        <v>1998</v>
      </c>
      <c r="AH3" s="40" t="s">
        <v>1998</v>
      </c>
      <c r="AI3" s="40" t="s">
        <v>1998</v>
      </c>
      <c r="AJ3" s="40" t="s">
        <v>1998</v>
      </c>
      <c r="AK3" s="40" t="s">
        <v>1998</v>
      </c>
      <c r="AL3" s="40" t="s">
        <v>1998</v>
      </c>
      <c r="AM3" s="40" t="s">
        <v>1998</v>
      </c>
      <c r="AN3" s="40" t="s">
        <v>1998</v>
      </c>
      <c r="AO3" s="40" t="s">
        <v>1998</v>
      </c>
      <c r="AP3" s="40" t="s">
        <v>1998</v>
      </c>
      <c r="AQ3" s="40" t="s">
        <v>1998</v>
      </c>
      <c r="AR3" s="40" t="s">
        <v>1998</v>
      </c>
      <c r="AS3" s="40" t="s">
        <v>1998</v>
      </c>
      <c r="AT3" s="40" t="s">
        <v>1998</v>
      </c>
      <c r="BD3" s="40" t="s">
        <v>2007</v>
      </c>
      <c r="BE3" s="40" t="s">
        <v>2008</v>
      </c>
      <c r="BF3" s="52" t="s">
        <v>2009</v>
      </c>
      <c r="BG3" s="40" t="s">
        <v>2008</v>
      </c>
      <c r="BH3" s="40" t="s">
        <v>2009</v>
      </c>
      <c r="BI3" s="40" t="s">
        <v>2008</v>
      </c>
      <c r="BJ3" s="40" t="s">
        <v>2009</v>
      </c>
      <c r="BK3" s="40" t="s">
        <v>2008</v>
      </c>
      <c r="BL3" s="40" t="s">
        <v>2009</v>
      </c>
      <c r="BM3" s="40" t="s">
        <v>2008</v>
      </c>
      <c r="BN3" s="40" t="s">
        <v>2009</v>
      </c>
      <c r="BO3" s="40" t="s">
        <v>2008</v>
      </c>
      <c r="BP3" s="40" t="s">
        <v>2009</v>
      </c>
      <c r="BQ3" s="40" t="s">
        <v>2008</v>
      </c>
      <c r="BR3" s="40" t="s">
        <v>2010</v>
      </c>
    </row>
    <row r="4" spans="1:71" ht="16.5" customHeight="1" x14ac:dyDescent="0.2">
      <c r="A4" s="40" t="s">
        <v>2005</v>
      </c>
      <c r="B4" s="40" t="s">
        <v>1998</v>
      </c>
      <c r="C4" s="40" t="s">
        <v>1998</v>
      </c>
      <c r="D4" s="40" t="s">
        <v>1998</v>
      </c>
      <c r="E4" s="40" t="s">
        <v>1998</v>
      </c>
      <c r="F4" s="40" t="s">
        <v>1998</v>
      </c>
      <c r="G4" s="40" t="s">
        <v>1998</v>
      </c>
      <c r="H4" s="40" t="s">
        <v>2011</v>
      </c>
      <c r="I4" s="40" t="s">
        <v>2008</v>
      </c>
      <c r="J4" s="40" t="s">
        <v>2012</v>
      </c>
      <c r="K4" s="40" t="s">
        <v>1999</v>
      </c>
      <c r="L4" s="40" t="s">
        <v>2013</v>
      </c>
      <c r="M4" s="40" t="s">
        <v>2011</v>
      </c>
      <c r="N4" s="40" t="s">
        <v>1998</v>
      </c>
      <c r="O4" s="40" t="s">
        <v>1998</v>
      </c>
      <c r="P4" s="40" t="s">
        <v>1998</v>
      </c>
      <c r="Q4" s="40" t="s">
        <v>1998</v>
      </c>
      <c r="R4" s="40" t="s">
        <v>1998</v>
      </c>
      <c r="S4" s="40" t="s">
        <v>1998</v>
      </c>
      <c r="T4" s="40" t="s">
        <v>1998</v>
      </c>
      <c r="U4" s="40" t="s">
        <v>1998</v>
      </c>
      <c r="V4" s="40" t="s">
        <v>2011</v>
      </c>
      <c r="W4" s="40" t="s">
        <v>2008</v>
      </c>
      <c r="X4" s="40" t="s">
        <v>2008</v>
      </c>
      <c r="Y4" s="40" t="s">
        <v>2008</v>
      </c>
      <c r="Z4" s="40" t="s">
        <v>2008</v>
      </c>
      <c r="AA4" s="40" t="s">
        <v>2011</v>
      </c>
      <c r="AB4" s="40" t="s">
        <v>1998</v>
      </c>
      <c r="AC4" s="40" t="s">
        <v>1998</v>
      </c>
      <c r="AD4" s="40" t="s">
        <v>1998</v>
      </c>
      <c r="AE4" s="40" t="s">
        <v>1998</v>
      </c>
      <c r="AF4" s="40" t="s">
        <v>1998</v>
      </c>
      <c r="AG4" s="40" t="s">
        <v>1998</v>
      </c>
      <c r="AH4" s="40" t="s">
        <v>1998</v>
      </c>
      <c r="AI4" s="40" t="s">
        <v>1998</v>
      </c>
      <c r="AJ4" s="40" t="s">
        <v>1998</v>
      </c>
      <c r="AK4" s="40" t="s">
        <v>1998</v>
      </c>
      <c r="AL4" s="40" t="s">
        <v>1998</v>
      </c>
      <c r="AM4" s="40" t="s">
        <v>1998</v>
      </c>
      <c r="AN4" s="40" t="s">
        <v>1998</v>
      </c>
      <c r="AO4" s="40" t="s">
        <v>1998</v>
      </c>
      <c r="AP4" s="40" t="s">
        <v>1998</v>
      </c>
      <c r="AQ4" s="40" t="s">
        <v>1998</v>
      </c>
      <c r="AR4" s="40" t="s">
        <v>1998</v>
      </c>
      <c r="AS4" s="40" t="s">
        <v>1998</v>
      </c>
      <c r="AT4" s="40" t="s">
        <v>1998</v>
      </c>
      <c r="BC4" s="40" t="s">
        <v>2014</v>
      </c>
      <c r="BD4" s="40" t="s">
        <v>2015</v>
      </c>
      <c r="BR4" s="40" t="s">
        <v>2013</v>
      </c>
      <c r="BS4" s="40" t="s">
        <v>2016</v>
      </c>
    </row>
    <row r="5" spans="1:71" ht="16.5" customHeight="1" x14ac:dyDescent="0.2">
      <c r="A5" s="40" t="s">
        <v>2005</v>
      </c>
      <c r="B5" s="40" t="s">
        <v>1998</v>
      </c>
      <c r="C5" s="40" t="s">
        <v>1998</v>
      </c>
      <c r="D5" s="40" t="s">
        <v>1998</v>
      </c>
      <c r="E5" s="40" t="s">
        <v>1998</v>
      </c>
      <c r="F5" s="40" t="s">
        <v>1998</v>
      </c>
      <c r="G5" s="40" t="s">
        <v>1998</v>
      </c>
      <c r="H5" s="40" t="s">
        <v>2015</v>
      </c>
      <c r="K5" s="40" t="s">
        <v>1999</v>
      </c>
      <c r="M5" s="40" t="s">
        <v>2017</v>
      </c>
      <c r="N5" s="40" t="s">
        <v>1998</v>
      </c>
      <c r="O5" s="40" t="s">
        <v>1998</v>
      </c>
      <c r="P5" s="40" t="s">
        <v>1998</v>
      </c>
      <c r="Q5" s="40" t="s">
        <v>1998</v>
      </c>
      <c r="R5" s="40" t="s">
        <v>1998</v>
      </c>
      <c r="S5" s="40" t="s">
        <v>1998</v>
      </c>
      <c r="T5" s="40" t="s">
        <v>1998</v>
      </c>
      <c r="U5" s="40" t="s">
        <v>1998</v>
      </c>
      <c r="V5" s="40" t="s">
        <v>2015</v>
      </c>
      <c r="AA5" s="40" t="s">
        <v>2017</v>
      </c>
      <c r="AB5" s="40" t="s">
        <v>1998</v>
      </c>
      <c r="AC5" s="40" t="s">
        <v>1998</v>
      </c>
      <c r="AD5" s="40" t="s">
        <v>1998</v>
      </c>
      <c r="AE5" s="40" t="s">
        <v>1998</v>
      </c>
      <c r="AF5" s="40" t="s">
        <v>1998</v>
      </c>
      <c r="AG5" s="40" t="s">
        <v>1998</v>
      </c>
      <c r="AH5" s="40" t="s">
        <v>1998</v>
      </c>
      <c r="AI5" s="40" t="s">
        <v>1998</v>
      </c>
      <c r="AJ5" s="40" t="s">
        <v>1998</v>
      </c>
      <c r="AK5" s="40" t="s">
        <v>1998</v>
      </c>
      <c r="AL5" s="40" t="s">
        <v>1998</v>
      </c>
      <c r="AM5" s="40" t="s">
        <v>1998</v>
      </c>
      <c r="AN5" s="40" t="s">
        <v>1998</v>
      </c>
      <c r="AO5" s="40" t="s">
        <v>1998</v>
      </c>
      <c r="AP5" s="40" t="s">
        <v>1998</v>
      </c>
      <c r="AQ5" s="40" t="s">
        <v>1998</v>
      </c>
      <c r="AR5" s="40" t="s">
        <v>1998</v>
      </c>
      <c r="AS5" s="40" t="s">
        <v>1998</v>
      </c>
      <c r="AT5" s="40" t="s">
        <v>1998</v>
      </c>
      <c r="AU5" s="40" t="s">
        <v>2006</v>
      </c>
      <c r="BD5" s="40" t="s">
        <v>2018</v>
      </c>
      <c r="BF5" s="53" t="s">
        <v>2019</v>
      </c>
    </row>
    <row r="6" spans="1:71" ht="16.5" customHeight="1" x14ac:dyDescent="0.2">
      <c r="A6" s="40" t="s">
        <v>2005</v>
      </c>
      <c r="B6" s="40" t="s">
        <v>1998</v>
      </c>
      <c r="C6" s="40" t="s">
        <v>1998</v>
      </c>
      <c r="D6" s="40" t="s">
        <v>1998</v>
      </c>
      <c r="E6" s="40" t="s">
        <v>1998</v>
      </c>
      <c r="F6" s="40" t="s">
        <v>1998</v>
      </c>
      <c r="G6" s="40" t="s">
        <v>1998</v>
      </c>
      <c r="H6" s="40" t="s">
        <v>2015</v>
      </c>
      <c r="K6" s="40" t="s">
        <v>1999</v>
      </c>
      <c r="M6" s="40" t="s">
        <v>2017</v>
      </c>
      <c r="N6" s="40" t="s">
        <v>1998</v>
      </c>
      <c r="O6" s="40" t="s">
        <v>1998</v>
      </c>
      <c r="P6" s="40" t="s">
        <v>1998</v>
      </c>
      <c r="Q6" s="40" t="s">
        <v>1998</v>
      </c>
      <c r="R6" s="40" t="s">
        <v>1998</v>
      </c>
      <c r="S6" s="40" t="s">
        <v>1998</v>
      </c>
      <c r="T6" s="40" t="s">
        <v>1998</v>
      </c>
      <c r="U6" s="40" t="s">
        <v>1998</v>
      </c>
      <c r="V6" s="40" t="s">
        <v>2015</v>
      </c>
      <c r="AA6" s="40" t="s">
        <v>2017</v>
      </c>
      <c r="AB6" s="40" t="s">
        <v>1998</v>
      </c>
      <c r="AC6" s="40" t="s">
        <v>1998</v>
      </c>
      <c r="AD6" s="40" t="s">
        <v>1998</v>
      </c>
      <c r="AE6" s="40" t="s">
        <v>1998</v>
      </c>
      <c r="AF6" s="40" t="s">
        <v>1998</v>
      </c>
      <c r="AG6" s="40" t="s">
        <v>1998</v>
      </c>
      <c r="AH6" s="40" t="s">
        <v>2011</v>
      </c>
      <c r="AI6" s="40" t="s">
        <v>2008</v>
      </c>
      <c r="AJ6" s="40" t="s">
        <v>2008</v>
      </c>
      <c r="AK6" s="40" t="s">
        <v>2008</v>
      </c>
      <c r="AL6" s="40" t="s">
        <v>2008</v>
      </c>
      <c r="AM6" s="40" t="s">
        <v>2008</v>
      </c>
      <c r="AN6" s="40" t="s">
        <v>2008</v>
      </c>
      <c r="AO6" s="40" t="s">
        <v>2008</v>
      </c>
      <c r="AP6" s="40" t="s">
        <v>2008</v>
      </c>
      <c r="AQ6" s="40" t="s">
        <v>2008</v>
      </c>
      <c r="AR6" s="40" t="s">
        <v>2008</v>
      </c>
      <c r="AS6" s="40" t="s">
        <v>2008</v>
      </c>
      <c r="AT6" s="40" t="s">
        <v>2008</v>
      </c>
      <c r="AU6" s="40" t="s">
        <v>2012</v>
      </c>
      <c r="BC6" s="40" t="s">
        <v>2014</v>
      </c>
      <c r="BD6" s="40" t="s">
        <v>2015</v>
      </c>
      <c r="BR6" s="40" t="s">
        <v>2007</v>
      </c>
      <c r="BS6" s="40" t="s">
        <v>2016</v>
      </c>
    </row>
    <row r="7" spans="1:71" ht="16.5" customHeight="1" x14ac:dyDescent="0.2">
      <c r="A7" s="40" t="s">
        <v>2005</v>
      </c>
      <c r="B7" s="40" t="s">
        <v>1998</v>
      </c>
      <c r="C7" s="40" t="s">
        <v>1998</v>
      </c>
      <c r="D7" s="40" t="s">
        <v>2011</v>
      </c>
      <c r="E7" s="40" t="s">
        <v>2008</v>
      </c>
      <c r="F7" s="40" t="s">
        <v>2008</v>
      </c>
      <c r="G7" s="40" t="s">
        <v>2008</v>
      </c>
      <c r="H7" s="40" t="s">
        <v>2012</v>
      </c>
      <c r="K7" s="40" t="s">
        <v>1999</v>
      </c>
      <c r="M7" s="40" t="s">
        <v>2013</v>
      </c>
      <c r="N7" s="40" t="s">
        <v>2008</v>
      </c>
      <c r="O7" s="40" t="s">
        <v>2011</v>
      </c>
      <c r="P7" s="40" t="s">
        <v>1998</v>
      </c>
      <c r="Q7" s="40" t="s">
        <v>1998</v>
      </c>
      <c r="R7" s="40" t="s">
        <v>1998</v>
      </c>
      <c r="S7" s="40" t="s">
        <v>1998</v>
      </c>
      <c r="T7" s="40" t="s">
        <v>2011</v>
      </c>
      <c r="U7" s="40" t="s">
        <v>2008</v>
      </c>
      <c r="V7" s="40" t="s">
        <v>2012</v>
      </c>
      <c r="X7" s="40" t="s">
        <v>2007</v>
      </c>
      <c r="Y7" s="40" t="s">
        <v>2010</v>
      </c>
      <c r="AA7" s="40" t="s">
        <v>2013</v>
      </c>
      <c r="AB7" s="40" t="s">
        <v>2008</v>
      </c>
      <c r="AC7" s="40" t="s">
        <v>2011</v>
      </c>
      <c r="AD7" s="40" t="s">
        <v>1998</v>
      </c>
      <c r="AE7" s="40" t="s">
        <v>1998</v>
      </c>
      <c r="AF7" s="40" t="s">
        <v>1998</v>
      </c>
      <c r="AG7" s="40" t="s">
        <v>1998</v>
      </c>
      <c r="AH7" s="40" t="s">
        <v>2015</v>
      </c>
      <c r="BD7" s="40" t="s">
        <v>2018</v>
      </c>
      <c r="BF7" s="52" t="s">
        <v>2020</v>
      </c>
      <c r="BK7" s="40" t="s">
        <v>2011</v>
      </c>
      <c r="BM7" s="54" t="s">
        <v>2005</v>
      </c>
      <c r="BR7" s="40" t="s">
        <v>2018</v>
      </c>
    </row>
    <row r="8" spans="1:71" ht="16.5" customHeight="1" x14ac:dyDescent="0.2">
      <c r="A8" s="40" t="s">
        <v>2005</v>
      </c>
      <c r="B8" s="40" t="s">
        <v>1998</v>
      </c>
      <c r="C8" s="40" t="s">
        <v>1998</v>
      </c>
      <c r="D8" s="40" t="s">
        <v>2015</v>
      </c>
      <c r="J8" s="40" t="s">
        <v>1999</v>
      </c>
      <c r="K8" s="40" t="s">
        <v>1999</v>
      </c>
      <c r="O8" s="40" t="s">
        <v>2013</v>
      </c>
      <c r="P8" s="40" t="s">
        <v>2008</v>
      </c>
      <c r="Q8" s="40" t="s">
        <v>2008</v>
      </c>
      <c r="R8" s="40" t="s">
        <v>2008</v>
      </c>
      <c r="S8" s="40" t="s">
        <v>2008</v>
      </c>
      <c r="T8" s="40" t="s">
        <v>2012</v>
      </c>
      <c r="X8" s="40" t="s">
        <v>2013</v>
      </c>
      <c r="Y8" s="40" t="s">
        <v>2012</v>
      </c>
      <c r="AC8" s="40" t="s">
        <v>2013</v>
      </c>
      <c r="AD8" s="40" t="s">
        <v>2008</v>
      </c>
      <c r="AE8" s="40" t="s">
        <v>2008</v>
      </c>
      <c r="AF8" s="40" t="s">
        <v>2008</v>
      </c>
      <c r="AG8" s="40" t="s">
        <v>2008</v>
      </c>
      <c r="AH8" s="40" t="s">
        <v>2012</v>
      </c>
      <c r="AJ8" s="40" t="s">
        <v>2007</v>
      </c>
      <c r="AK8" s="40" t="s">
        <v>2021</v>
      </c>
      <c r="AL8" s="40" t="s">
        <v>2021</v>
      </c>
      <c r="AM8" s="40" t="s">
        <v>2021</v>
      </c>
      <c r="AN8" s="40" t="s">
        <v>2021</v>
      </c>
      <c r="AO8" s="40" t="s">
        <v>2021</v>
      </c>
      <c r="AP8" s="40" t="s">
        <v>2021</v>
      </c>
      <c r="AQ8" s="40" t="s">
        <v>2021</v>
      </c>
      <c r="AR8" s="40" t="s">
        <v>2021</v>
      </c>
      <c r="AS8" s="40" t="s">
        <v>2021</v>
      </c>
      <c r="AT8" s="40" t="s">
        <v>2021</v>
      </c>
      <c r="AU8" s="40" t="s">
        <v>2010</v>
      </c>
      <c r="BC8" s="40" t="s">
        <v>2014</v>
      </c>
      <c r="BD8" s="40" t="s">
        <v>2015</v>
      </c>
      <c r="BR8" s="40" t="s">
        <v>2017</v>
      </c>
      <c r="BS8" s="40" t="s">
        <v>2016</v>
      </c>
    </row>
    <row r="9" spans="1:71" ht="16.5" customHeight="1" x14ac:dyDescent="0.2">
      <c r="A9" s="40" t="s">
        <v>2005</v>
      </c>
      <c r="B9" s="40" t="s">
        <v>1998</v>
      </c>
      <c r="C9" s="40" t="s">
        <v>1998</v>
      </c>
      <c r="D9" s="40" t="s">
        <v>2015</v>
      </c>
      <c r="F9" s="40" t="s">
        <v>1999</v>
      </c>
      <c r="G9" s="40" t="s">
        <v>1999</v>
      </c>
      <c r="H9" s="40" t="s">
        <v>1999</v>
      </c>
      <c r="I9" s="40" t="s">
        <v>1999</v>
      </c>
      <c r="J9" s="40" t="s">
        <v>1999</v>
      </c>
      <c r="K9" s="40" t="s">
        <v>1999</v>
      </c>
      <c r="L9" s="40" t="s">
        <v>1999</v>
      </c>
      <c r="V9" s="55">
        <v>2</v>
      </c>
      <c r="AC9" s="56"/>
      <c r="AJ9" s="40" t="s">
        <v>2017</v>
      </c>
      <c r="AK9" s="40" t="s">
        <v>1998</v>
      </c>
      <c r="AL9" s="40" t="s">
        <v>1998</v>
      </c>
      <c r="AM9" s="40" t="s">
        <v>1998</v>
      </c>
      <c r="AN9" s="40" t="s">
        <v>1998</v>
      </c>
      <c r="AO9" s="40" t="s">
        <v>1998</v>
      </c>
      <c r="AP9" s="40" t="s">
        <v>1998</v>
      </c>
      <c r="AQ9" s="40" t="s">
        <v>1998</v>
      </c>
      <c r="AR9" s="40" t="s">
        <v>1998</v>
      </c>
      <c r="AS9" s="40" t="s">
        <v>1998</v>
      </c>
      <c r="AT9" s="40" t="s">
        <v>1998</v>
      </c>
      <c r="AU9" s="40" t="s">
        <v>2022</v>
      </c>
      <c r="BD9" s="40" t="s">
        <v>2018</v>
      </c>
      <c r="BF9" s="52" t="s">
        <v>2023</v>
      </c>
      <c r="BK9" s="40" t="s">
        <v>2021</v>
      </c>
      <c r="BR9" s="40" t="s">
        <v>2018</v>
      </c>
    </row>
    <row r="10" spans="1:71" ht="16.5" customHeight="1" x14ac:dyDescent="0.2">
      <c r="A10" s="40" t="s">
        <v>2005</v>
      </c>
      <c r="B10" s="40" t="s">
        <v>1998</v>
      </c>
      <c r="C10" s="40" t="s">
        <v>1998</v>
      </c>
      <c r="D10" s="40" t="s">
        <v>2015</v>
      </c>
      <c r="F10" s="40" t="s">
        <v>1999</v>
      </c>
      <c r="I10" s="40" t="s">
        <v>1999</v>
      </c>
      <c r="J10" s="40" t="s">
        <v>1999</v>
      </c>
      <c r="K10" s="40" t="s">
        <v>1999</v>
      </c>
      <c r="L10" s="40" t="s">
        <v>1999</v>
      </c>
      <c r="AC10" s="40" t="s">
        <v>2007</v>
      </c>
      <c r="AD10" s="40" t="s">
        <v>2021</v>
      </c>
      <c r="AE10" s="40" t="s">
        <v>2021</v>
      </c>
      <c r="AF10" s="40" t="s">
        <v>2021</v>
      </c>
      <c r="AG10" s="40" t="s">
        <v>2021</v>
      </c>
      <c r="AH10" s="40" t="s">
        <v>2010</v>
      </c>
      <c r="AJ10" s="40" t="s">
        <v>2017</v>
      </c>
      <c r="AK10" s="40" t="s">
        <v>1998</v>
      </c>
      <c r="AL10" s="40" t="s">
        <v>1998</v>
      </c>
      <c r="AM10" s="40" t="s">
        <v>1998</v>
      </c>
      <c r="AN10" s="40" t="s">
        <v>1998</v>
      </c>
      <c r="AO10" s="40" t="s">
        <v>1998</v>
      </c>
      <c r="AP10" s="40" t="s">
        <v>1998</v>
      </c>
      <c r="AQ10" s="40" t="s">
        <v>1998</v>
      </c>
      <c r="AR10" s="40" t="s">
        <v>1998</v>
      </c>
      <c r="AS10" s="40" t="s">
        <v>1998</v>
      </c>
      <c r="AT10" s="40" t="s">
        <v>1998</v>
      </c>
      <c r="BC10" s="40" t="s">
        <v>2014</v>
      </c>
      <c r="BD10" s="40" t="s">
        <v>2015</v>
      </c>
      <c r="BR10" s="40" t="s">
        <v>2017</v>
      </c>
      <c r="BS10" s="40" t="s">
        <v>2016</v>
      </c>
    </row>
    <row r="11" spans="1:71" ht="16.5" customHeight="1" thickBot="1" x14ac:dyDescent="0.25">
      <c r="A11" s="40" t="s">
        <v>2005</v>
      </c>
      <c r="B11" s="40" t="s">
        <v>1998</v>
      </c>
      <c r="C11" s="40" t="s">
        <v>1998</v>
      </c>
      <c r="D11" s="40" t="s">
        <v>2015</v>
      </c>
      <c r="F11" s="40" t="s">
        <v>1999</v>
      </c>
      <c r="J11" s="40" t="s">
        <v>1999</v>
      </c>
      <c r="K11" s="40" t="s">
        <v>1999</v>
      </c>
      <c r="O11" s="40" t="s">
        <v>2007</v>
      </c>
      <c r="P11" s="40" t="s">
        <v>2021</v>
      </c>
      <c r="Q11" s="40" t="s">
        <v>2021</v>
      </c>
      <c r="R11" s="40" t="s">
        <v>2021</v>
      </c>
      <c r="S11" s="40" t="s">
        <v>2021</v>
      </c>
      <c r="T11" s="40" t="s">
        <v>2010</v>
      </c>
      <c r="X11" s="40" t="s">
        <v>2007</v>
      </c>
      <c r="Y11" s="40" t="s">
        <v>2010</v>
      </c>
      <c r="AC11" s="40" t="s">
        <v>2017</v>
      </c>
      <c r="AD11" s="40" t="s">
        <v>1998</v>
      </c>
      <c r="AE11" s="40" t="s">
        <v>1998</v>
      </c>
      <c r="AF11" s="40" t="s">
        <v>2011</v>
      </c>
      <c r="AG11" s="40" t="s">
        <v>2008</v>
      </c>
      <c r="AH11" s="40" t="s">
        <v>2012</v>
      </c>
      <c r="AJ11" s="40" t="s">
        <v>2013</v>
      </c>
      <c r="AK11" s="40" t="s">
        <v>2008</v>
      </c>
      <c r="AL11" s="40" t="s">
        <v>2011</v>
      </c>
      <c r="AM11" s="40" t="s">
        <v>1998</v>
      </c>
      <c r="AN11" s="40" t="s">
        <v>1998</v>
      </c>
      <c r="AO11" s="40" t="s">
        <v>1998</v>
      </c>
      <c r="AP11" s="40" t="s">
        <v>1998</v>
      </c>
      <c r="AQ11" s="40" t="s">
        <v>1998</v>
      </c>
      <c r="AR11" s="40" t="s">
        <v>1998</v>
      </c>
      <c r="AS11" s="40" t="s">
        <v>1998</v>
      </c>
      <c r="AT11" s="40" t="s">
        <v>1998</v>
      </c>
      <c r="BD11" s="40" t="s">
        <v>2018</v>
      </c>
      <c r="BF11" s="52" t="s">
        <v>2024</v>
      </c>
      <c r="BK11" s="40" t="s">
        <v>2008</v>
      </c>
      <c r="BR11" s="40" t="s">
        <v>2018</v>
      </c>
    </row>
    <row r="12" spans="1:71" ht="16.5" customHeight="1" thickTop="1" x14ac:dyDescent="0.2">
      <c r="A12" s="40" t="s">
        <v>2005</v>
      </c>
      <c r="B12" s="40" t="s">
        <v>1998</v>
      </c>
      <c r="C12" s="40" t="s">
        <v>1998</v>
      </c>
      <c r="D12" s="40" t="s">
        <v>2011</v>
      </c>
      <c r="E12" s="40" t="s">
        <v>2010</v>
      </c>
      <c r="F12" s="40" t="s">
        <v>1999</v>
      </c>
      <c r="G12" s="40" t="s">
        <v>2007</v>
      </c>
      <c r="H12" s="40" t="s">
        <v>2025</v>
      </c>
      <c r="M12" s="40" t="s">
        <v>2007</v>
      </c>
      <c r="N12" s="40" t="s">
        <v>2021</v>
      </c>
      <c r="O12" s="40" t="s">
        <v>2011</v>
      </c>
      <c r="P12" s="40" t="s">
        <v>1998</v>
      </c>
      <c r="Q12" s="40" t="s">
        <v>1998</v>
      </c>
      <c r="R12" s="40" t="s">
        <v>1998</v>
      </c>
      <c r="S12" s="40" t="s">
        <v>1998</v>
      </c>
      <c r="T12" s="40" t="s">
        <v>2011</v>
      </c>
      <c r="U12" s="40" t="s">
        <v>2021</v>
      </c>
      <c r="V12" s="40" t="s">
        <v>2010</v>
      </c>
      <c r="X12" s="40" t="s">
        <v>2013</v>
      </c>
      <c r="Y12" s="40" t="s">
        <v>2012</v>
      </c>
      <c r="AA12" s="40" t="s">
        <v>2007</v>
      </c>
      <c r="AB12" s="40" t="s">
        <v>2021</v>
      </c>
      <c r="AC12" s="40" t="s">
        <v>2011</v>
      </c>
      <c r="AD12" s="40" t="s">
        <v>1998</v>
      </c>
      <c r="AE12" s="40" t="s">
        <v>1998</v>
      </c>
      <c r="AF12" s="40" t="s">
        <v>2015</v>
      </c>
      <c r="AI12" s="57"/>
      <c r="AL12" s="40" t="s">
        <v>2017</v>
      </c>
      <c r="AM12" s="40" t="s">
        <v>1998</v>
      </c>
      <c r="AN12" s="40" t="s">
        <v>1998</v>
      </c>
      <c r="AO12" s="40" t="s">
        <v>1998</v>
      </c>
      <c r="AP12" s="40" t="s">
        <v>1998</v>
      </c>
      <c r="AQ12" s="40" t="s">
        <v>1998</v>
      </c>
      <c r="AR12" s="40" t="s">
        <v>1998</v>
      </c>
      <c r="AS12" s="40" t="s">
        <v>1998</v>
      </c>
      <c r="AT12" s="40" t="s">
        <v>1998</v>
      </c>
      <c r="BC12" s="40" t="s">
        <v>2014</v>
      </c>
      <c r="BD12" s="40" t="s">
        <v>2015</v>
      </c>
      <c r="BR12" s="40" t="s">
        <v>2017</v>
      </c>
      <c r="BS12" s="40" t="s">
        <v>2016</v>
      </c>
    </row>
    <row r="13" spans="1:71" ht="16.5" customHeight="1" x14ac:dyDescent="0.2">
      <c r="A13" s="40" t="s">
        <v>2005</v>
      </c>
      <c r="B13" s="40" t="s">
        <v>2011</v>
      </c>
      <c r="C13" s="40" t="s">
        <v>2008</v>
      </c>
      <c r="D13" s="40" t="s">
        <v>2008</v>
      </c>
      <c r="E13" s="40" t="s">
        <v>2026</v>
      </c>
      <c r="F13" s="40" t="s">
        <v>1999</v>
      </c>
      <c r="G13" s="40" t="s">
        <v>2017</v>
      </c>
      <c r="H13" s="40" t="s">
        <v>2015</v>
      </c>
      <c r="K13" s="55">
        <v>3</v>
      </c>
      <c r="M13" s="40" t="s">
        <v>2017</v>
      </c>
      <c r="N13" s="40" t="s">
        <v>1998</v>
      </c>
      <c r="O13" s="40" t="s">
        <v>1998</v>
      </c>
      <c r="P13" s="40" t="s">
        <v>1998</v>
      </c>
      <c r="Q13" s="40" t="s">
        <v>1998</v>
      </c>
      <c r="R13" s="40" t="s">
        <v>1998</v>
      </c>
      <c r="S13" s="40" t="s">
        <v>1998</v>
      </c>
      <c r="T13" s="40" t="s">
        <v>1998</v>
      </c>
      <c r="U13" s="40" t="s">
        <v>1998</v>
      </c>
      <c r="V13" s="40" t="s">
        <v>2015</v>
      </c>
      <c r="AA13" s="40" t="s">
        <v>2017</v>
      </c>
      <c r="AB13" s="40" t="s">
        <v>1998</v>
      </c>
      <c r="AC13" s="40" t="s">
        <v>1998</v>
      </c>
      <c r="AD13" s="40" t="s">
        <v>1998</v>
      </c>
      <c r="AE13" s="40" t="s">
        <v>1998</v>
      </c>
      <c r="AF13" s="40" t="s">
        <v>2015</v>
      </c>
      <c r="AH13" s="40" t="s">
        <v>2027</v>
      </c>
      <c r="AJ13" s="40" t="s">
        <v>2027</v>
      </c>
      <c r="AL13" s="40" t="s">
        <v>2017</v>
      </c>
      <c r="AM13" s="40" t="s">
        <v>1998</v>
      </c>
      <c r="AN13" s="40" t="s">
        <v>1998</v>
      </c>
      <c r="AO13" s="40" t="s">
        <v>1998</v>
      </c>
      <c r="AP13" s="40" t="s">
        <v>1998</v>
      </c>
      <c r="AQ13" s="40" t="s">
        <v>1998</v>
      </c>
      <c r="AR13" s="40" t="s">
        <v>1998</v>
      </c>
      <c r="AS13" s="40" t="s">
        <v>1998</v>
      </c>
      <c r="AT13" s="40" t="s">
        <v>1998</v>
      </c>
      <c r="BD13" s="40" t="s">
        <v>2018</v>
      </c>
      <c r="BF13" s="52" t="s">
        <v>2028</v>
      </c>
      <c r="BK13" s="40" t="s">
        <v>2017</v>
      </c>
      <c r="BR13" s="40" t="s">
        <v>2018</v>
      </c>
    </row>
    <row r="14" spans="1:71" ht="16.5" customHeight="1" x14ac:dyDescent="0.2">
      <c r="A14" s="40" t="s">
        <v>2005</v>
      </c>
      <c r="B14" s="40" t="s">
        <v>2015</v>
      </c>
      <c r="C14" s="40" t="s">
        <v>1999</v>
      </c>
      <c r="D14" s="40" t="s">
        <v>1999</v>
      </c>
      <c r="E14" s="40" t="s">
        <v>1999</v>
      </c>
      <c r="F14" s="40" t="s">
        <v>1999</v>
      </c>
      <c r="G14" s="40" t="s">
        <v>2017</v>
      </c>
      <c r="H14" s="40" t="s">
        <v>2015</v>
      </c>
      <c r="M14" s="40" t="s">
        <v>2017</v>
      </c>
      <c r="N14" s="40" t="s">
        <v>1998</v>
      </c>
      <c r="O14" s="40" t="s">
        <v>1998</v>
      </c>
      <c r="P14" s="40" t="s">
        <v>1998</v>
      </c>
      <c r="Q14" s="40" t="s">
        <v>1998</v>
      </c>
      <c r="R14" s="40" t="s">
        <v>1998</v>
      </c>
      <c r="S14" s="40" t="s">
        <v>1998</v>
      </c>
      <c r="T14" s="40" t="s">
        <v>1998</v>
      </c>
      <c r="U14" s="40" t="s">
        <v>1998</v>
      </c>
      <c r="V14" s="40" t="s">
        <v>2015</v>
      </c>
      <c r="AA14" s="40" t="s">
        <v>2017</v>
      </c>
      <c r="AB14" s="40" t="s">
        <v>1998</v>
      </c>
      <c r="AC14" s="40" t="s">
        <v>1998</v>
      </c>
      <c r="AD14" s="40" t="s">
        <v>1998</v>
      </c>
      <c r="AE14" s="40" t="s">
        <v>1998</v>
      </c>
      <c r="AF14" s="40" t="s">
        <v>2015</v>
      </c>
      <c r="AI14" s="55">
        <v>1</v>
      </c>
      <c r="AL14" s="40" t="s">
        <v>2017</v>
      </c>
      <c r="AM14" s="40" t="s">
        <v>1998</v>
      </c>
      <c r="AN14" s="40" t="s">
        <v>1998</v>
      </c>
      <c r="AO14" s="40" t="s">
        <v>1998</v>
      </c>
      <c r="AP14" s="40" t="s">
        <v>1998</v>
      </c>
      <c r="AQ14" s="40" t="s">
        <v>1998</v>
      </c>
      <c r="AR14" s="40" t="s">
        <v>1998</v>
      </c>
      <c r="AS14" s="40" t="s">
        <v>1998</v>
      </c>
      <c r="AT14" s="40" t="s">
        <v>1998</v>
      </c>
      <c r="BC14" s="40" t="s">
        <v>2014</v>
      </c>
      <c r="BD14" s="40" t="s">
        <v>2015</v>
      </c>
      <c r="BR14" s="40" t="s">
        <v>2017</v>
      </c>
      <c r="BS14" s="40" t="s">
        <v>2016</v>
      </c>
    </row>
    <row r="15" spans="1:71" ht="16.5" customHeight="1" thickBot="1" x14ac:dyDescent="0.25">
      <c r="A15" s="40" t="s">
        <v>2005</v>
      </c>
      <c r="B15" s="40" t="s">
        <v>2015</v>
      </c>
      <c r="C15" s="40" t="s">
        <v>1999</v>
      </c>
      <c r="D15" s="40" t="s">
        <v>2014</v>
      </c>
      <c r="E15" s="40" t="s">
        <v>2009</v>
      </c>
      <c r="F15" s="40" t="s">
        <v>2009</v>
      </c>
      <c r="G15" s="40" t="s">
        <v>2008</v>
      </c>
      <c r="H15" s="40" t="s">
        <v>2015</v>
      </c>
      <c r="M15" s="40" t="s">
        <v>2017</v>
      </c>
      <c r="N15" s="40" t="s">
        <v>1998</v>
      </c>
      <c r="O15" s="40" t="s">
        <v>1998</v>
      </c>
      <c r="P15" s="40" t="s">
        <v>1998</v>
      </c>
      <c r="Q15" s="40" t="s">
        <v>1998</v>
      </c>
      <c r="R15" s="40" t="s">
        <v>1998</v>
      </c>
      <c r="S15" s="40" t="s">
        <v>1998</v>
      </c>
      <c r="T15" s="40" t="s">
        <v>1998</v>
      </c>
      <c r="U15" s="40" t="s">
        <v>1998</v>
      </c>
      <c r="V15" s="40" t="s">
        <v>2011</v>
      </c>
      <c r="W15" s="40" t="s">
        <v>2021</v>
      </c>
      <c r="X15" s="40" t="s">
        <v>2029</v>
      </c>
      <c r="Y15" s="40" t="s">
        <v>2021</v>
      </c>
      <c r="Z15" s="40" t="s">
        <v>2021</v>
      </c>
      <c r="AA15" s="40" t="s">
        <v>2011</v>
      </c>
      <c r="AB15" s="40" t="s">
        <v>1998</v>
      </c>
      <c r="AC15" s="40" t="s">
        <v>1998</v>
      </c>
      <c r="AD15" s="40" t="s">
        <v>1998</v>
      </c>
      <c r="AE15" s="40" t="s">
        <v>1998</v>
      </c>
      <c r="AF15" s="40" t="s">
        <v>2015</v>
      </c>
      <c r="AH15" s="40" t="s">
        <v>2027</v>
      </c>
      <c r="AJ15" s="40" t="s">
        <v>2027</v>
      </c>
      <c r="AL15" s="40" t="s">
        <v>2017</v>
      </c>
      <c r="AM15" s="40" t="s">
        <v>1998</v>
      </c>
      <c r="AN15" s="40" t="s">
        <v>1998</v>
      </c>
      <c r="AO15" s="40" t="s">
        <v>1998</v>
      </c>
      <c r="AP15" s="40" t="s">
        <v>1998</v>
      </c>
      <c r="AQ15" s="40" t="s">
        <v>1998</v>
      </c>
      <c r="AR15" s="40" t="s">
        <v>1998</v>
      </c>
      <c r="AS15" s="40" t="s">
        <v>1998</v>
      </c>
      <c r="AT15" s="40" t="s">
        <v>1998</v>
      </c>
      <c r="BD15" s="40" t="s">
        <v>2018</v>
      </c>
      <c r="BF15" s="52" t="s">
        <v>2030</v>
      </c>
      <c r="BK15" s="40" t="s">
        <v>2015</v>
      </c>
      <c r="BR15" s="40" t="s">
        <v>2018</v>
      </c>
    </row>
    <row r="16" spans="1:71" ht="16.5" customHeight="1" thickTop="1" x14ac:dyDescent="0.2">
      <c r="A16" s="40" t="s">
        <v>2005</v>
      </c>
      <c r="B16" s="40" t="s">
        <v>2015</v>
      </c>
      <c r="C16" s="40" t="s">
        <v>1999</v>
      </c>
      <c r="H16" s="40" t="s">
        <v>2013</v>
      </c>
      <c r="I16" s="40" t="s">
        <v>2025</v>
      </c>
      <c r="J16" s="57"/>
      <c r="K16" s="40" t="s">
        <v>2007</v>
      </c>
      <c r="L16" s="40" t="s">
        <v>2021</v>
      </c>
      <c r="M16" s="40" t="s">
        <v>2011</v>
      </c>
      <c r="N16" s="40" t="s">
        <v>1998</v>
      </c>
      <c r="O16" s="40" t="s">
        <v>1998</v>
      </c>
      <c r="P16" s="40" t="s">
        <v>1998</v>
      </c>
      <c r="Q16" s="40" t="s">
        <v>1998</v>
      </c>
      <c r="R16" s="40" t="s">
        <v>1998</v>
      </c>
      <c r="S16" s="40" t="s">
        <v>1998</v>
      </c>
      <c r="T16" s="40" t="s">
        <v>1998</v>
      </c>
      <c r="U16" s="40" t="s">
        <v>1998</v>
      </c>
      <c r="V16" s="40" t="s">
        <v>1998</v>
      </c>
      <c r="W16" s="40" t="s">
        <v>2018</v>
      </c>
      <c r="Y16" s="40" t="s">
        <v>2018</v>
      </c>
      <c r="Z16" s="40" t="s">
        <v>1998</v>
      </c>
      <c r="AA16" s="40" t="s">
        <v>1998</v>
      </c>
      <c r="AB16" s="40" t="s">
        <v>1998</v>
      </c>
      <c r="AC16" s="40" t="s">
        <v>1998</v>
      </c>
      <c r="AD16" s="40" t="s">
        <v>1998</v>
      </c>
      <c r="AE16" s="40" t="s">
        <v>1998</v>
      </c>
      <c r="AF16" s="40" t="s">
        <v>2015</v>
      </c>
      <c r="AL16" s="40" t="s">
        <v>2017</v>
      </c>
      <c r="AM16" s="40" t="s">
        <v>1998</v>
      </c>
      <c r="AN16" s="40" t="s">
        <v>1998</v>
      </c>
      <c r="AO16" s="40" t="s">
        <v>1998</v>
      </c>
      <c r="AP16" s="40" t="s">
        <v>1998</v>
      </c>
      <c r="AQ16" s="40" t="s">
        <v>1998</v>
      </c>
      <c r="AR16" s="40" t="s">
        <v>1998</v>
      </c>
      <c r="AS16" s="40" t="s">
        <v>1998</v>
      </c>
      <c r="AT16" s="40" t="s">
        <v>1998</v>
      </c>
      <c r="BC16" s="40" t="s">
        <v>2014</v>
      </c>
      <c r="BD16" s="40" t="s">
        <v>2015</v>
      </c>
      <c r="BR16" s="40" t="s">
        <v>2017</v>
      </c>
      <c r="BS16" s="40" t="s">
        <v>2016</v>
      </c>
    </row>
    <row r="17" spans="1:71" ht="16.5" customHeight="1" x14ac:dyDescent="0.2">
      <c r="A17" s="40" t="s">
        <v>2005</v>
      </c>
      <c r="B17" s="40" t="s">
        <v>2015</v>
      </c>
      <c r="C17" s="40" t="s">
        <v>1999</v>
      </c>
      <c r="F17" s="40" t="s">
        <v>2031</v>
      </c>
      <c r="I17" s="40" t="s">
        <v>2018</v>
      </c>
      <c r="K17" s="40" t="s">
        <v>2017</v>
      </c>
      <c r="L17" s="40" t="s">
        <v>1998</v>
      </c>
      <c r="M17" s="40" t="s">
        <v>1998</v>
      </c>
      <c r="N17" s="40" t="s">
        <v>1998</v>
      </c>
      <c r="O17" s="40" t="s">
        <v>1998</v>
      </c>
      <c r="P17" s="40" t="s">
        <v>1998</v>
      </c>
      <c r="Q17" s="40" t="s">
        <v>1998</v>
      </c>
      <c r="R17" s="40" t="s">
        <v>1998</v>
      </c>
      <c r="S17" s="40" t="s">
        <v>1998</v>
      </c>
      <c r="T17" s="40" t="s">
        <v>1998</v>
      </c>
      <c r="U17" s="40" t="s">
        <v>1998</v>
      </c>
      <c r="V17" s="40" t="s">
        <v>1998</v>
      </c>
      <c r="W17" s="40" t="s">
        <v>2018</v>
      </c>
      <c r="Y17" s="40" t="s">
        <v>2018</v>
      </c>
      <c r="Z17" s="40" t="s">
        <v>1998</v>
      </c>
      <c r="AA17" s="40" t="s">
        <v>1998</v>
      </c>
      <c r="AB17" s="40" t="s">
        <v>1998</v>
      </c>
      <c r="AC17" s="40" t="s">
        <v>1998</v>
      </c>
      <c r="AD17" s="40" t="s">
        <v>1998</v>
      </c>
      <c r="AE17" s="40" t="s">
        <v>1998</v>
      </c>
      <c r="AF17" s="40" t="s">
        <v>2015</v>
      </c>
      <c r="AH17" s="40" t="s">
        <v>2027</v>
      </c>
      <c r="AJ17" s="40" t="s">
        <v>2027</v>
      </c>
      <c r="AL17" s="40" t="s">
        <v>2017</v>
      </c>
      <c r="AM17" s="40" t="s">
        <v>1998</v>
      </c>
      <c r="AN17" s="40" t="s">
        <v>1998</v>
      </c>
      <c r="AO17" s="40" t="s">
        <v>1998</v>
      </c>
      <c r="AP17" s="40" t="s">
        <v>1998</v>
      </c>
      <c r="AQ17" s="40" t="s">
        <v>1998</v>
      </c>
      <c r="AR17" s="40" t="s">
        <v>1998</v>
      </c>
      <c r="AS17" s="40" t="s">
        <v>1998</v>
      </c>
      <c r="AT17" s="40" t="s">
        <v>1998</v>
      </c>
      <c r="BD17" s="40" t="s">
        <v>2018</v>
      </c>
      <c r="BF17" s="52" t="s">
        <v>2032</v>
      </c>
      <c r="BK17" s="40" t="s">
        <v>2007</v>
      </c>
      <c r="BM17" s="40" t="s">
        <v>2033</v>
      </c>
      <c r="BR17" s="40" t="s">
        <v>2018</v>
      </c>
    </row>
    <row r="18" spans="1:71" ht="16.5" customHeight="1" x14ac:dyDescent="0.2">
      <c r="A18" s="40" t="s">
        <v>2005</v>
      </c>
      <c r="B18" s="40" t="s">
        <v>2015</v>
      </c>
      <c r="C18" s="40" t="s">
        <v>1999</v>
      </c>
      <c r="E18" s="40" t="s">
        <v>2031</v>
      </c>
      <c r="I18" s="40" t="s">
        <v>2022</v>
      </c>
      <c r="K18" s="40" t="s">
        <v>2013</v>
      </c>
      <c r="L18" s="40" t="s">
        <v>2008</v>
      </c>
      <c r="M18" s="40" t="s">
        <v>2008</v>
      </c>
      <c r="N18" s="40" t="s">
        <v>2008</v>
      </c>
      <c r="O18" s="40" t="s">
        <v>2008</v>
      </c>
      <c r="P18" s="40" t="s">
        <v>2008</v>
      </c>
      <c r="Q18" s="40" t="s">
        <v>2008</v>
      </c>
      <c r="R18" s="40" t="s">
        <v>2008</v>
      </c>
      <c r="S18" s="40" t="s">
        <v>2008</v>
      </c>
      <c r="T18" s="40" t="s">
        <v>2008</v>
      </c>
      <c r="U18" s="40" t="s">
        <v>2008</v>
      </c>
      <c r="V18" s="40" t="s">
        <v>2008</v>
      </c>
      <c r="W18" s="40" t="s">
        <v>2008</v>
      </c>
      <c r="X18" s="40" t="s">
        <v>2029</v>
      </c>
      <c r="Y18" s="40" t="s">
        <v>2008</v>
      </c>
      <c r="Z18" s="40" t="s">
        <v>2008</v>
      </c>
      <c r="AA18" s="40" t="s">
        <v>2008</v>
      </c>
      <c r="AB18" s="40" t="s">
        <v>2008</v>
      </c>
      <c r="AC18" s="40" t="s">
        <v>2008</v>
      </c>
      <c r="AD18" s="40" t="s">
        <v>2008</v>
      </c>
      <c r="AE18" s="40" t="s">
        <v>2008</v>
      </c>
      <c r="AF18" s="40" t="s">
        <v>2012</v>
      </c>
      <c r="AL18" s="40" t="s">
        <v>2017</v>
      </c>
      <c r="AM18" s="40" t="s">
        <v>1998</v>
      </c>
      <c r="AN18" s="40" t="s">
        <v>1998</v>
      </c>
      <c r="AO18" s="40" t="s">
        <v>1998</v>
      </c>
      <c r="AP18" s="40" t="s">
        <v>1998</v>
      </c>
      <c r="AQ18" s="40" t="s">
        <v>1998</v>
      </c>
      <c r="AR18" s="40" t="s">
        <v>1998</v>
      </c>
      <c r="AS18" s="40" t="s">
        <v>1998</v>
      </c>
      <c r="AT18" s="40" t="s">
        <v>1998</v>
      </c>
      <c r="BC18" s="40" t="s">
        <v>2014</v>
      </c>
      <c r="BD18" s="40" t="s">
        <v>2015</v>
      </c>
      <c r="BR18" s="40" t="s">
        <v>2017</v>
      </c>
      <c r="BS18" s="40" t="s">
        <v>2016</v>
      </c>
    </row>
    <row r="19" spans="1:71" ht="16.5" customHeight="1" x14ac:dyDescent="0.2">
      <c r="A19" s="40" t="s">
        <v>2005</v>
      </c>
      <c r="B19" s="40" t="s">
        <v>2015</v>
      </c>
      <c r="C19" s="40" t="s">
        <v>1999</v>
      </c>
      <c r="F19" s="55">
        <v>4</v>
      </c>
      <c r="I19" s="56"/>
      <c r="AI19" s="40" t="s">
        <v>2006</v>
      </c>
      <c r="AL19" s="40" t="s">
        <v>2017</v>
      </c>
      <c r="AM19" s="40" t="s">
        <v>1998</v>
      </c>
      <c r="AN19" s="40" t="s">
        <v>1998</v>
      </c>
      <c r="AO19" s="40" t="s">
        <v>1998</v>
      </c>
      <c r="AP19" s="40" t="s">
        <v>1998</v>
      </c>
      <c r="AQ19" s="40" t="s">
        <v>1998</v>
      </c>
      <c r="AR19" s="40" t="s">
        <v>1998</v>
      </c>
      <c r="AS19" s="40" t="s">
        <v>1998</v>
      </c>
      <c r="AT19" s="40" t="s">
        <v>1998</v>
      </c>
      <c r="BD19" s="40" t="s">
        <v>2018</v>
      </c>
      <c r="BF19" s="52" t="s">
        <v>2034</v>
      </c>
      <c r="BK19" s="40" t="s">
        <v>2010</v>
      </c>
      <c r="BM19" s="40" t="s">
        <v>2025</v>
      </c>
      <c r="BR19" s="40" t="s">
        <v>2018</v>
      </c>
    </row>
    <row r="20" spans="1:71" ht="16.5" customHeight="1" thickBot="1" x14ac:dyDescent="0.25">
      <c r="A20" s="40" t="s">
        <v>2005</v>
      </c>
      <c r="B20" s="40" t="s">
        <v>2015</v>
      </c>
      <c r="C20" s="40" t="s">
        <v>1999</v>
      </c>
      <c r="E20" s="40" t="s">
        <v>2031</v>
      </c>
      <c r="F20" s="40" t="s">
        <v>2031</v>
      </c>
      <c r="I20" s="40" t="s">
        <v>2006</v>
      </c>
      <c r="K20" s="40" t="s">
        <v>2007</v>
      </c>
      <c r="L20" s="40" t="s">
        <v>2021</v>
      </c>
      <c r="M20" s="40" t="s">
        <v>2021</v>
      </c>
      <c r="N20" s="40" t="s">
        <v>2021</v>
      </c>
      <c r="O20" s="40" t="s">
        <v>2021</v>
      </c>
      <c r="P20" s="40" t="s">
        <v>2021</v>
      </c>
      <c r="Q20" s="40" t="s">
        <v>2021</v>
      </c>
      <c r="R20" s="40" t="s">
        <v>2021</v>
      </c>
      <c r="S20" s="40" t="s">
        <v>2021</v>
      </c>
      <c r="T20" s="40" t="s">
        <v>2021</v>
      </c>
      <c r="U20" s="40" t="s">
        <v>2021</v>
      </c>
      <c r="V20" s="40" t="s">
        <v>2021</v>
      </c>
      <c r="W20" s="40" t="s">
        <v>2010</v>
      </c>
      <c r="Y20" s="40" t="s">
        <v>2007</v>
      </c>
      <c r="Z20" s="40" t="s">
        <v>2021</v>
      </c>
      <c r="AA20" s="40" t="s">
        <v>2021</v>
      </c>
      <c r="AB20" s="40" t="s">
        <v>2021</v>
      </c>
      <c r="AC20" s="40" t="s">
        <v>2021</v>
      </c>
      <c r="AD20" s="40" t="s">
        <v>2021</v>
      </c>
      <c r="AE20" s="40" t="s">
        <v>2021</v>
      </c>
      <c r="AF20" s="40" t="s">
        <v>2021</v>
      </c>
      <c r="AG20" s="40" t="s">
        <v>2021</v>
      </c>
      <c r="AH20" s="40" t="s">
        <v>2021</v>
      </c>
      <c r="AI20" s="40" t="s">
        <v>2011</v>
      </c>
      <c r="AJ20" s="40" t="s">
        <v>2021</v>
      </c>
      <c r="AK20" s="40" t="s">
        <v>2021</v>
      </c>
      <c r="AL20" s="40" t="s">
        <v>2011</v>
      </c>
      <c r="AM20" s="40" t="s">
        <v>1998</v>
      </c>
      <c r="AN20" s="40" t="s">
        <v>1998</v>
      </c>
      <c r="AO20" s="40" t="s">
        <v>1998</v>
      </c>
      <c r="AP20" s="40" t="s">
        <v>1998</v>
      </c>
      <c r="AQ20" s="40" t="s">
        <v>1998</v>
      </c>
      <c r="AR20" s="40" t="s">
        <v>1998</v>
      </c>
      <c r="AS20" s="40" t="s">
        <v>1998</v>
      </c>
      <c r="AT20" s="40" t="s">
        <v>1998</v>
      </c>
      <c r="BC20" s="40" t="s">
        <v>2014</v>
      </c>
      <c r="BD20" s="40" t="s">
        <v>2015</v>
      </c>
      <c r="BR20" s="40" t="s">
        <v>2017</v>
      </c>
      <c r="BS20" s="40" t="s">
        <v>2016</v>
      </c>
    </row>
    <row r="21" spans="1:71" ht="16.5" customHeight="1" thickTop="1" x14ac:dyDescent="0.2">
      <c r="A21" s="40" t="s">
        <v>2005</v>
      </c>
      <c r="B21" s="40" t="s">
        <v>2015</v>
      </c>
      <c r="C21" s="40" t="s">
        <v>1999</v>
      </c>
      <c r="F21" s="40" t="s">
        <v>2031</v>
      </c>
      <c r="G21" s="40" t="s">
        <v>2031</v>
      </c>
      <c r="I21" s="40" t="s">
        <v>2018</v>
      </c>
      <c r="K21" s="40" t="s">
        <v>2017</v>
      </c>
      <c r="L21" s="40" t="s">
        <v>1998</v>
      </c>
      <c r="M21" s="40" t="s">
        <v>1998</v>
      </c>
      <c r="N21" s="40" t="s">
        <v>1998</v>
      </c>
      <c r="O21" s="40" t="s">
        <v>1998</v>
      </c>
      <c r="P21" s="40" t="s">
        <v>1998</v>
      </c>
      <c r="Q21" s="40" t="s">
        <v>1998</v>
      </c>
      <c r="R21" s="40" t="s">
        <v>1998</v>
      </c>
      <c r="S21" s="40" t="s">
        <v>1998</v>
      </c>
      <c r="T21" s="40" t="s">
        <v>1998</v>
      </c>
      <c r="U21" s="40" t="s">
        <v>2011</v>
      </c>
      <c r="V21" s="40" t="s">
        <v>2008</v>
      </c>
      <c r="W21" s="40" t="s">
        <v>2012</v>
      </c>
      <c r="X21" s="57"/>
      <c r="Y21" s="40" t="s">
        <v>2013</v>
      </c>
      <c r="Z21" s="40" t="s">
        <v>2008</v>
      </c>
      <c r="AA21" s="40" t="s">
        <v>2011</v>
      </c>
      <c r="AB21" s="40" t="s">
        <v>1998</v>
      </c>
      <c r="AC21" s="40" t="s">
        <v>1998</v>
      </c>
      <c r="AD21" s="40" t="s">
        <v>1998</v>
      </c>
      <c r="AE21" s="40" t="s">
        <v>1998</v>
      </c>
      <c r="AF21" s="40" t="s">
        <v>1998</v>
      </c>
      <c r="AG21" s="40" t="s">
        <v>1998</v>
      </c>
      <c r="AH21" s="40" t="s">
        <v>1998</v>
      </c>
      <c r="AI21" s="40" t="s">
        <v>1998</v>
      </c>
      <c r="AJ21" s="40" t="s">
        <v>1998</v>
      </c>
      <c r="AK21" s="40" t="s">
        <v>1998</v>
      </c>
      <c r="AL21" s="40" t="s">
        <v>1998</v>
      </c>
      <c r="AM21" s="40" t="s">
        <v>1998</v>
      </c>
      <c r="AN21" s="40" t="s">
        <v>1998</v>
      </c>
      <c r="AO21" s="40" t="s">
        <v>1998</v>
      </c>
      <c r="AP21" s="40" t="s">
        <v>1998</v>
      </c>
      <c r="AQ21" s="40" t="s">
        <v>1998</v>
      </c>
      <c r="AR21" s="40" t="s">
        <v>1998</v>
      </c>
      <c r="AS21" s="40" t="s">
        <v>1998</v>
      </c>
      <c r="AT21" s="40" t="s">
        <v>1998</v>
      </c>
      <c r="BD21" s="40" t="s">
        <v>2018</v>
      </c>
      <c r="BF21" s="52" t="s">
        <v>2035</v>
      </c>
      <c r="BK21" s="40" t="s">
        <v>2012</v>
      </c>
      <c r="BM21" s="40" t="s">
        <v>2036</v>
      </c>
      <c r="BR21" s="40" t="s">
        <v>2018</v>
      </c>
    </row>
    <row r="22" spans="1:71" ht="16.5" customHeight="1" x14ac:dyDescent="0.2">
      <c r="A22" s="40" t="s">
        <v>2005</v>
      </c>
      <c r="B22" s="40" t="s">
        <v>2015</v>
      </c>
      <c r="C22" s="40" t="s">
        <v>1999</v>
      </c>
      <c r="I22" s="40" t="s">
        <v>2018</v>
      </c>
      <c r="K22" s="40" t="s">
        <v>2017</v>
      </c>
      <c r="L22" s="40" t="s">
        <v>1998</v>
      </c>
      <c r="M22" s="40" t="s">
        <v>1998</v>
      </c>
      <c r="N22" s="40" t="s">
        <v>1998</v>
      </c>
      <c r="O22" s="40" t="s">
        <v>1998</v>
      </c>
      <c r="P22" s="40" t="s">
        <v>1998</v>
      </c>
      <c r="Q22" s="40" t="s">
        <v>1998</v>
      </c>
      <c r="R22" s="40" t="s">
        <v>1998</v>
      </c>
      <c r="S22" s="40" t="s">
        <v>1998</v>
      </c>
      <c r="T22" s="40" t="s">
        <v>1998</v>
      </c>
      <c r="U22" s="40" t="s">
        <v>2015</v>
      </c>
      <c r="AA22" s="40" t="s">
        <v>2017</v>
      </c>
      <c r="AB22" s="40" t="s">
        <v>1998</v>
      </c>
      <c r="AC22" s="40" t="s">
        <v>1998</v>
      </c>
      <c r="AD22" s="40" t="s">
        <v>1998</v>
      </c>
      <c r="AE22" s="40" t="s">
        <v>1998</v>
      </c>
      <c r="AF22" s="40" t="s">
        <v>1998</v>
      </c>
      <c r="AG22" s="40" t="s">
        <v>1998</v>
      </c>
      <c r="AH22" s="40" t="s">
        <v>1998</v>
      </c>
      <c r="AI22" s="40" t="s">
        <v>1998</v>
      </c>
      <c r="AJ22" s="40" t="s">
        <v>1998</v>
      </c>
      <c r="AK22" s="40" t="s">
        <v>1998</v>
      </c>
      <c r="AL22" s="40" t="s">
        <v>1998</v>
      </c>
      <c r="AM22" s="40" t="s">
        <v>1998</v>
      </c>
      <c r="AN22" s="40" t="s">
        <v>1998</v>
      </c>
      <c r="AO22" s="40" t="s">
        <v>1998</v>
      </c>
      <c r="AP22" s="40" t="s">
        <v>1998</v>
      </c>
      <c r="AQ22" s="40" t="s">
        <v>1998</v>
      </c>
      <c r="AR22" s="40" t="s">
        <v>1998</v>
      </c>
      <c r="AS22" s="40" t="s">
        <v>1998</v>
      </c>
      <c r="AT22" s="40" t="s">
        <v>1998</v>
      </c>
      <c r="BC22" s="40" t="s">
        <v>2014</v>
      </c>
      <c r="BD22" s="40" t="s">
        <v>2015</v>
      </c>
      <c r="BR22" s="40" t="s">
        <v>2017</v>
      </c>
      <c r="BS22" s="40" t="s">
        <v>2016</v>
      </c>
    </row>
    <row r="23" spans="1:71" ht="16.5" customHeight="1" x14ac:dyDescent="0.2">
      <c r="A23" s="40" t="s">
        <v>2005</v>
      </c>
      <c r="B23" s="40" t="s">
        <v>2015</v>
      </c>
      <c r="C23" s="40" t="s">
        <v>1999</v>
      </c>
      <c r="I23" s="40" t="s">
        <v>2018</v>
      </c>
      <c r="K23" s="40" t="s">
        <v>2017</v>
      </c>
      <c r="L23" s="40" t="s">
        <v>1998</v>
      </c>
      <c r="M23" s="40" t="s">
        <v>1998</v>
      </c>
      <c r="N23" s="40" t="s">
        <v>1998</v>
      </c>
      <c r="O23" s="40" t="s">
        <v>1998</v>
      </c>
      <c r="P23" s="40" t="s">
        <v>1998</v>
      </c>
      <c r="Q23" s="40" t="s">
        <v>1998</v>
      </c>
      <c r="R23" s="40" t="s">
        <v>1998</v>
      </c>
      <c r="S23" s="40" t="s">
        <v>1998</v>
      </c>
      <c r="T23" s="40" t="s">
        <v>1998</v>
      </c>
      <c r="U23" s="40" t="s">
        <v>2015</v>
      </c>
      <c r="AA23" s="40" t="s">
        <v>2017</v>
      </c>
      <c r="AB23" s="40" t="s">
        <v>1998</v>
      </c>
      <c r="AC23" s="40" t="s">
        <v>1998</v>
      </c>
      <c r="AD23" s="40" t="s">
        <v>1998</v>
      </c>
      <c r="AE23" s="40" t="s">
        <v>1998</v>
      </c>
      <c r="AF23" s="40" t="s">
        <v>1998</v>
      </c>
      <c r="AG23" s="40" t="s">
        <v>1998</v>
      </c>
      <c r="AH23" s="40" t="s">
        <v>1998</v>
      </c>
      <c r="AI23" s="40" t="s">
        <v>2011</v>
      </c>
      <c r="AJ23" s="40" t="s">
        <v>2008</v>
      </c>
      <c r="AK23" s="40" t="s">
        <v>2008</v>
      </c>
      <c r="AL23" s="40" t="s">
        <v>2008</v>
      </c>
      <c r="AM23" s="40" t="s">
        <v>2008</v>
      </c>
      <c r="AN23" s="40" t="s">
        <v>2008</v>
      </c>
      <c r="AO23" s="40" t="s">
        <v>2008</v>
      </c>
      <c r="AP23" s="40" t="s">
        <v>2011</v>
      </c>
      <c r="AQ23" s="40" t="s">
        <v>1998</v>
      </c>
      <c r="AR23" s="40" t="s">
        <v>1998</v>
      </c>
      <c r="AS23" s="40" t="s">
        <v>1998</v>
      </c>
      <c r="AT23" s="40" t="s">
        <v>1998</v>
      </c>
      <c r="BD23" s="40" t="s">
        <v>2018</v>
      </c>
      <c r="BF23" s="52" t="s">
        <v>2037</v>
      </c>
      <c r="BK23" s="40" t="s">
        <v>2013</v>
      </c>
      <c r="BM23" s="40" t="s">
        <v>2038</v>
      </c>
      <c r="BR23" s="40" t="s">
        <v>2018</v>
      </c>
    </row>
    <row r="24" spans="1:71" ht="16.5" customHeight="1" thickBot="1" x14ac:dyDescent="0.25">
      <c r="A24" s="40" t="s">
        <v>2005</v>
      </c>
      <c r="B24" s="40" t="s">
        <v>2015</v>
      </c>
      <c r="C24" s="40" t="s">
        <v>1999</v>
      </c>
      <c r="D24" s="40" t="s">
        <v>2014</v>
      </c>
      <c r="E24" s="40" t="s">
        <v>2009</v>
      </c>
      <c r="F24" s="40" t="s">
        <v>2009</v>
      </c>
      <c r="G24" s="40" t="s">
        <v>2009</v>
      </c>
      <c r="H24" s="40" t="s">
        <v>2009</v>
      </c>
      <c r="I24" s="40" t="s">
        <v>2012</v>
      </c>
      <c r="K24" s="40" t="s">
        <v>2013</v>
      </c>
      <c r="L24" s="40" t="s">
        <v>2008</v>
      </c>
      <c r="M24" s="40" t="s">
        <v>2011</v>
      </c>
      <c r="N24" s="40" t="s">
        <v>1998</v>
      </c>
      <c r="O24" s="40" t="s">
        <v>1998</v>
      </c>
      <c r="P24" s="40" t="s">
        <v>1998</v>
      </c>
      <c r="Q24" s="40" t="s">
        <v>1998</v>
      </c>
      <c r="R24" s="40" t="s">
        <v>1998</v>
      </c>
      <c r="S24" s="40" t="s">
        <v>1998</v>
      </c>
      <c r="T24" s="40" t="s">
        <v>1998</v>
      </c>
      <c r="U24" s="40" t="s">
        <v>2015</v>
      </c>
      <c r="X24" s="55">
        <v>6</v>
      </c>
      <c r="AA24" s="40" t="s">
        <v>2017</v>
      </c>
      <c r="AB24" s="40" t="s">
        <v>1998</v>
      </c>
      <c r="AC24" s="40" t="s">
        <v>1998</v>
      </c>
      <c r="AD24" s="40" t="s">
        <v>1998</v>
      </c>
      <c r="AE24" s="40" t="s">
        <v>1998</v>
      </c>
      <c r="AF24" s="40" t="s">
        <v>1998</v>
      </c>
      <c r="AG24" s="40" t="s">
        <v>1998</v>
      </c>
      <c r="AH24" s="40" t="s">
        <v>1998</v>
      </c>
      <c r="AI24" s="40" t="s">
        <v>2015</v>
      </c>
      <c r="AP24" s="40" t="s">
        <v>2017</v>
      </c>
      <c r="AQ24" s="40" t="s">
        <v>1998</v>
      </c>
      <c r="AR24" s="40" t="s">
        <v>1998</v>
      </c>
      <c r="AS24" s="40" t="s">
        <v>1998</v>
      </c>
      <c r="AT24" s="40" t="s">
        <v>1998</v>
      </c>
      <c r="BC24" s="40" t="s">
        <v>2014</v>
      </c>
      <c r="BD24" s="40" t="s">
        <v>2015</v>
      </c>
      <c r="BR24" s="40" t="s">
        <v>2017</v>
      </c>
      <c r="BS24" s="40" t="s">
        <v>2016</v>
      </c>
    </row>
    <row r="25" spans="1:71" ht="16.5" customHeight="1" thickTop="1" x14ac:dyDescent="0.2">
      <c r="A25" s="40" t="s">
        <v>2005</v>
      </c>
      <c r="B25" s="40" t="s">
        <v>2015</v>
      </c>
      <c r="C25" s="40" t="s">
        <v>1999</v>
      </c>
      <c r="D25" s="40" t="s">
        <v>1999</v>
      </c>
      <c r="E25" s="40" t="s">
        <v>1999</v>
      </c>
      <c r="F25" s="40" t="s">
        <v>1999</v>
      </c>
      <c r="G25" s="40" t="s">
        <v>1999</v>
      </c>
      <c r="J25" s="57"/>
      <c r="M25" s="40" t="s">
        <v>2017</v>
      </c>
      <c r="N25" s="40" t="s">
        <v>1998</v>
      </c>
      <c r="O25" s="40" t="s">
        <v>1998</v>
      </c>
      <c r="P25" s="40" t="s">
        <v>1998</v>
      </c>
      <c r="Q25" s="40" t="s">
        <v>1998</v>
      </c>
      <c r="R25" s="40" t="s">
        <v>1998</v>
      </c>
      <c r="S25" s="40" t="s">
        <v>1998</v>
      </c>
      <c r="T25" s="40" t="s">
        <v>1998</v>
      </c>
      <c r="U25" s="40" t="s">
        <v>2015</v>
      </c>
      <c r="AA25" s="40" t="s">
        <v>2013</v>
      </c>
      <c r="AB25" s="40" t="s">
        <v>2008</v>
      </c>
      <c r="AC25" s="40" t="s">
        <v>2008</v>
      </c>
      <c r="AD25" s="40" t="s">
        <v>2008</v>
      </c>
      <c r="AE25" s="40" t="s">
        <v>2008</v>
      </c>
      <c r="AF25" s="40" t="s">
        <v>2008</v>
      </c>
      <c r="AG25" s="40" t="s">
        <v>2008</v>
      </c>
      <c r="AH25" s="40" t="s">
        <v>2008</v>
      </c>
      <c r="AI25" s="40" t="s">
        <v>2012</v>
      </c>
      <c r="AP25" s="40" t="s">
        <v>2017</v>
      </c>
      <c r="AQ25" s="40" t="s">
        <v>1998</v>
      </c>
      <c r="AR25" s="40" t="s">
        <v>1998</v>
      </c>
      <c r="AS25" s="40" t="s">
        <v>1998</v>
      </c>
      <c r="AT25" s="40" t="s">
        <v>1998</v>
      </c>
      <c r="BD25" s="40" t="s">
        <v>2018</v>
      </c>
      <c r="BF25" s="52" t="s">
        <v>2039</v>
      </c>
      <c r="BK25" s="40" t="s">
        <v>2018</v>
      </c>
      <c r="BM25" s="40" t="s">
        <v>2040</v>
      </c>
      <c r="BO25" s="40" t="s">
        <v>2041</v>
      </c>
      <c r="BR25" s="40" t="s">
        <v>2018</v>
      </c>
    </row>
    <row r="26" spans="1:71" ht="16.5" customHeight="1" x14ac:dyDescent="0.2">
      <c r="A26" s="40" t="s">
        <v>2005</v>
      </c>
      <c r="B26" s="40" t="s">
        <v>2011</v>
      </c>
      <c r="C26" s="40" t="s">
        <v>2021</v>
      </c>
      <c r="D26" s="40" t="s">
        <v>2021</v>
      </c>
      <c r="E26" s="40" t="s">
        <v>2009</v>
      </c>
      <c r="F26" s="40" t="s">
        <v>2016</v>
      </c>
      <c r="G26" s="40" t="s">
        <v>1999</v>
      </c>
      <c r="H26" s="40" t="s">
        <v>1999</v>
      </c>
      <c r="M26" s="40" t="s">
        <v>2013</v>
      </c>
      <c r="N26" s="40" t="s">
        <v>2008</v>
      </c>
      <c r="O26" s="40" t="s">
        <v>2011</v>
      </c>
      <c r="P26" s="40" t="s">
        <v>1998</v>
      </c>
      <c r="Q26" s="40" t="s">
        <v>1998</v>
      </c>
      <c r="R26" s="40" t="s">
        <v>1998</v>
      </c>
      <c r="S26" s="40" t="s">
        <v>1998</v>
      </c>
      <c r="T26" s="40" t="s">
        <v>1998</v>
      </c>
      <c r="U26" s="40" t="s">
        <v>2015</v>
      </c>
      <c r="AA26" s="56"/>
      <c r="AJ26" s="56"/>
      <c r="AL26" s="58"/>
      <c r="AP26" s="40" t="s">
        <v>2017</v>
      </c>
      <c r="AQ26" s="40" t="s">
        <v>2008</v>
      </c>
      <c r="AR26" s="40" t="s">
        <v>2008</v>
      </c>
      <c r="AS26" s="40" t="s">
        <v>2011</v>
      </c>
      <c r="AT26" s="40" t="s">
        <v>1998</v>
      </c>
      <c r="BC26" s="40" t="s">
        <v>2014</v>
      </c>
      <c r="BD26" s="40" t="s">
        <v>2015</v>
      </c>
      <c r="BR26" s="40" t="s">
        <v>2017</v>
      </c>
      <c r="BS26" s="40" t="s">
        <v>2016</v>
      </c>
    </row>
    <row r="27" spans="1:71" ht="16.5" customHeight="1" thickBot="1" x14ac:dyDescent="0.25">
      <c r="A27" s="40" t="s">
        <v>2005</v>
      </c>
      <c r="B27" s="40" t="s">
        <v>1998</v>
      </c>
      <c r="C27" s="40" t="s">
        <v>1998</v>
      </c>
      <c r="D27" s="40" t="s">
        <v>2015</v>
      </c>
      <c r="H27" s="40" t="s">
        <v>1999</v>
      </c>
      <c r="O27" s="40" t="s">
        <v>2017</v>
      </c>
      <c r="P27" s="40" t="s">
        <v>1998</v>
      </c>
      <c r="Q27" s="40" t="s">
        <v>1998</v>
      </c>
      <c r="R27" s="40" t="s">
        <v>1998</v>
      </c>
      <c r="S27" s="40" t="s">
        <v>1998</v>
      </c>
      <c r="T27" s="40" t="s">
        <v>1998</v>
      </c>
      <c r="U27" s="40" t="s">
        <v>2015</v>
      </c>
      <c r="AA27" s="40" t="s">
        <v>2007</v>
      </c>
      <c r="AB27" s="40" t="s">
        <v>2021</v>
      </c>
      <c r="AC27" s="40" t="s">
        <v>2021</v>
      </c>
      <c r="AD27" s="40" t="s">
        <v>2021</v>
      </c>
      <c r="AE27" s="40" t="s">
        <v>2021</v>
      </c>
      <c r="AF27" s="40" t="s">
        <v>2021</v>
      </c>
      <c r="AG27" s="40" t="s">
        <v>2021</v>
      </c>
      <c r="AH27" s="40" t="s">
        <v>2021</v>
      </c>
      <c r="AI27" s="40" t="s">
        <v>2010</v>
      </c>
      <c r="AM27" s="55">
        <v>7</v>
      </c>
      <c r="AP27" s="40" t="s">
        <v>2022</v>
      </c>
      <c r="AS27" s="40" t="s">
        <v>2017</v>
      </c>
      <c r="AT27" s="40" t="s">
        <v>1998</v>
      </c>
      <c r="BD27" s="40" t="s">
        <v>2018</v>
      </c>
      <c r="BF27" s="52" t="s">
        <v>2042</v>
      </c>
      <c r="BK27" s="40" t="s">
        <v>2009</v>
      </c>
      <c r="BM27" s="40" t="s">
        <v>2036</v>
      </c>
      <c r="BO27" s="40" t="s">
        <v>2043</v>
      </c>
      <c r="BR27" s="40" t="s">
        <v>2018</v>
      </c>
    </row>
    <row r="28" spans="1:71" ht="16.5" customHeight="1" thickTop="1" x14ac:dyDescent="0.2">
      <c r="A28" s="40" t="s">
        <v>2005</v>
      </c>
      <c r="B28" s="40" t="s">
        <v>1998</v>
      </c>
      <c r="C28" s="40" t="s">
        <v>1998</v>
      </c>
      <c r="D28" s="40" t="s">
        <v>2015</v>
      </c>
      <c r="H28" s="40" t="s">
        <v>1999</v>
      </c>
      <c r="J28" s="59"/>
      <c r="O28" s="40" t="s">
        <v>2013</v>
      </c>
      <c r="P28" s="40" t="s">
        <v>2008</v>
      </c>
      <c r="Q28" s="40" t="s">
        <v>2011</v>
      </c>
      <c r="R28" s="40" t="s">
        <v>1998</v>
      </c>
      <c r="S28" s="40" t="s">
        <v>1998</v>
      </c>
      <c r="T28" s="40" t="s">
        <v>1998</v>
      </c>
      <c r="U28" s="40" t="s">
        <v>2011</v>
      </c>
      <c r="V28" s="40" t="s">
        <v>2021</v>
      </c>
      <c r="W28" s="40" t="s">
        <v>2010</v>
      </c>
      <c r="X28" s="57"/>
      <c r="Y28" s="40" t="s">
        <v>2007</v>
      </c>
      <c r="Z28" s="40" t="s">
        <v>2021</v>
      </c>
      <c r="AA28" s="40" t="s">
        <v>2011</v>
      </c>
      <c r="AB28" s="40" t="s">
        <v>1998</v>
      </c>
      <c r="AC28" s="40" t="s">
        <v>1998</v>
      </c>
      <c r="AD28" s="40" t="s">
        <v>1998</v>
      </c>
      <c r="AE28" s="40" t="s">
        <v>1998</v>
      </c>
      <c r="AF28" s="40" t="s">
        <v>1998</v>
      </c>
      <c r="AG28" s="40" t="s">
        <v>1998</v>
      </c>
      <c r="AH28" s="40" t="s">
        <v>1998</v>
      </c>
      <c r="AI28" s="40" t="s">
        <v>2015</v>
      </c>
      <c r="AP28" s="56"/>
      <c r="AR28" s="55">
        <v>8</v>
      </c>
      <c r="AS28" s="40" t="s">
        <v>2017</v>
      </c>
      <c r="AT28" s="40" t="s">
        <v>1998</v>
      </c>
      <c r="BC28" s="40" t="s">
        <v>2014</v>
      </c>
      <c r="BD28" s="40" t="s">
        <v>2015</v>
      </c>
      <c r="BR28" s="40" t="s">
        <v>2017</v>
      </c>
      <c r="BS28" s="40" t="s">
        <v>2016</v>
      </c>
    </row>
    <row r="29" spans="1:71" ht="16.5" customHeight="1" x14ac:dyDescent="0.2">
      <c r="A29" s="40" t="s">
        <v>2005</v>
      </c>
      <c r="B29" s="40" t="s">
        <v>1998</v>
      </c>
      <c r="C29" s="40" t="s">
        <v>1998</v>
      </c>
      <c r="D29" s="40" t="s">
        <v>2015</v>
      </c>
      <c r="F29" s="55">
        <v>5</v>
      </c>
      <c r="H29" s="40" t="s">
        <v>1999</v>
      </c>
      <c r="I29" s="40" t="s">
        <v>1999</v>
      </c>
      <c r="J29" s="59"/>
      <c r="K29" s="40" t="s">
        <v>1999</v>
      </c>
      <c r="L29" s="40" t="s">
        <v>1999</v>
      </c>
      <c r="M29" s="40" t="s">
        <v>1999</v>
      </c>
      <c r="N29" s="40" t="s">
        <v>1999</v>
      </c>
      <c r="O29" s="40" t="s">
        <v>1999</v>
      </c>
      <c r="P29" s="40" t="s">
        <v>1999</v>
      </c>
      <c r="Q29" s="40" t="s">
        <v>2017</v>
      </c>
      <c r="R29" s="40" t="s">
        <v>1998</v>
      </c>
      <c r="S29" s="40" t="s">
        <v>1998</v>
      </c>
      <c r="T29" s="40" t="s">
        <v>1998</v>
      </c>
      <c r="U29" s="40" t="s">
        <v>1998</v>
      </c>
      <c r="V29" s="40" t="s">
        <v>1998</v>
      </c>
      <c r="W29" s="40" t="s">
        <v>2015</v>
      </c>
      <c r="Y29" s="40" t="s">
        <v>2017</v>
      </c>
      <c r="Z29" s="40" t="s">
        <v>1998</v>
      </c>
      <c r="AA29" s="40" t="s">
        <v>1998</v>
      </c>
      <c r="AB29" s="40" t="s">
        <v>1998</v>
      </c>
      <c r="AC29" s="40" t="s">
        <v>1998</v>
      </c>
      <c r="AD29" s="40" t="s">
        <v>1998</v>
      </c>
      <c r="AE29" s="40" t="s">
        <v>1998</v>
      </c>
      <c r="AF29" s="40" t="s">
        <v>1998</v>
      </c>
      <c r="AG29" s="40" t="s">
        <v>1998</v>
      </c>
      <c r="AH29" s="40" t="s">
        <v>1998</v>
      </c>
      <c r="AI29" s="40" t="s">
        <v>2015</v>
      </c>
      <c r="AP29" s="40" t="s">
        <v>2006</v>
      </c>
      <c r="AS29" s="40" t="s">
        <v>2017</v>
      </c>
      <c r="AT29" s="40" t="s">
        <v>1998</v>
      </c>
      <c r="BD29" s="40" t="s">
        <v>2018</v>
      </c>
      <c r="BF29" s="52" t="s">
        <v>2044</v>
      </c>
      <c r="BK29" s="40" t="s">
        <v>2006</v>
      </c>
      <c r="BR29" s="40" t="s">
        <v>2018</v>
      </c>
    </row>
    <row r="30" spans="1:71" ht="16.5" customHeight="1" x14ac:dyDescent="0.2">
      <c r="A30" s="40" t="s">
        <v>2005</v>
      </c>
      <c r="B30" s="40" t="s">
        <v>1998</v>
      </c>
      <c r="C30" s="40" t="s">
        <v>1998</v>
      </c>
      <c r="D30" s="40" t="s">
        <v>2015</v>
      </c>
      <c r="J30" s="59"/>
      <c r="O30" s="40" t="s">
        <v>2006</v>
      </c>
      <c r="P30" s="40" t="s">
        <v>1999</v>
      </c>
      <c r="Q30" s="40" t="s">
        <v>2013</v>
      </c>
      <c r="R30" s="40" t="s">
        <v>2008</v>
      </c>
      <c r="S30" s="40" t="s">
        <v>2011</v>
      </c>
      <c r="T30" s="40" t="s">
        <v>1998</v>
      </c>
      <c r="U30" s="40" t="s">
        <v>1998</v>
      </c>
      <c r="V30" s="40" t="s">
        <v>1998</v>
      </c>
      <c r="W30" s="40" t="s">
        <v>2015</v>
      </c>
      <c r="Y30" s="40" t="s">
        <v>2017</v>
      </c>
      <c r="Z30" s="40" t="s">
        <v>1998</v>
      </c>
      <c r="AA30" s="40" t="s">
        <v>1998</v>
      </c>
      <c r="AB30" s="40" t="s">
        <v>1998</v>
      </c>
      <c r="AC30" s="40" t="s">
        <v>1998</v>
      </c>
      <c r="AD30" s="40" t="s">
        <v>1998</v>
      </c>
      <c r="AE30" s="40" t="s">
        <v>1998</v>
      </c>
      <c r="AF30" s="40" t="s">
        <v>1998</v>
      </c>
      <c r="AG30" s="40" t="s">
        <v>1998</v>
      </c>
      <c r="AH30" s="40" t="s">
        <v>1998</v>
      </c>
      <c r="AI30" s="40" t="s">
        <v>2015</v>
      </c>
      <c r="AP30" s="40" t="s">
        <v>2017</v>
      </c>
      <c r="AQ30" s="40" t="s">
        <v>2021</v>
      </c>
      <c r="AR30" s="40" t="s">
        <v>2021</v>
      </c>
      <c r="AS30" s="40" t="s">
        <v>2011</v>
      </c>
      <c r="AT30" s="40" t="s">
        <v>1998</v>
      </c>
      <c r="BC30" s="40" t="s">
        <v>2014</v>
      </c>
      <c r="BD30" s="40" t="s">
        <v>2015</v>
      </c>
      <c r="BR30" s="40" t="s">
        <v>2017</v>
      </c>
      <c r="BS30" s="40" t="s">
        <v>2016</v>
      </c>
    </row>
    <row r="31" spans="1:71" ht="16.5" customHeight="1" thickBot="1" x14ac:dyDescent="0.25">
      <c r="A31" s="40" t="s">
        <v>2005</v>
      </c>
      <c r="B31" s="40" t="s">
        <v>1998</v>
      </c>
      <c r="C31" s="40" t="s">
        <v>1998</v>
      </c>
      <c r="D31" s="40" t="s">
        <v>2015</v>
      </c>
      <c r="O31" s="40" t="s">
        <v>2018</v>
      </c>
      <c r="P31" s="40" t="s">
        <v>1999</v>
      </c>
      <c r="Q31" s="40" t="s">
        <v>1999</v>
      </c>
      <c r="R31" s="40" t="s">
        <v>1999</v>
      </c>
      <c r="S31" s="40" t="s">
        <v>2017</v>
      </c>
      <c r="T31" s="40" t="s">
        <v>1998</v>
      </c>
      <c r="U31" s="40" t="s">
        <v>1998</v>
      </c>
      <c r="V31" s="40" t="s">
        <v>1998</v>
      </c>
      <c r="W31" s="40" t="s">
        <v>2015</v>
      </c>
      <c r="Y31" s="40" t="s">
        <v>2017</v>
      </c>
      <c r="Z31" s="40" t="s">
        <v>1998</v>
      </c>
      <c r="AA31" s="40" t="s">
        <v>1998</v>
      </c>
      <c r="AB31" s="40" t="s">
        <v>1998</v>
      </c>
      <c r="AC31" s="40" t="s">
        <v>1998</v>
      </c>
      <c r="AD31" s="40" t="s">
        <v>1998</v>
      </c>
      <c r="AE31" s="40" t="s">
        <v>1998</v>
      </c>
      <c r="AF31" s="40" t="s">
        <v>1998</v>
      </c>
      <c r="AG31" s="40" t="s">
        <v>1998</v>
      </c>
      <c r="AH31" s="40" t="s">
        <v>1998</v>
      </c>
      <c r="AI31" s="40" t="s">
        <v>2015</v>
      </c>
      <c r="AP31" s="40" t="s">
        <v>2017</v>
      </c>
      <c r="AQ31" s="40" t="s">
        <v>1998</v>
      </c>
      <c r="AR31" s="40" t="s">
        <v>1998</v>
      </c>
      <c r="AS31" s="40" t="s">
        <v>1998</v>
      </c>
      <c r="AT31" s="40" t="s">
        <v>1998</v>
      </c>
      <c r="BD31" s="40" t="s">
        <v>2018</v>
      </c>
      <c r="BF31" s="52" t="s">
        <v>2045</v>
      </c>
      <c r="BK31" s="40" t="s">
        <v>2014</v>
      </c>
      <c r="BM31" s="40" t="s">
        <v>2046</v>
      </c>
      <c r="BP31" s="40" t="s">
        <v>2004</v>
      </c>
      <c r="BR31" s="40" t="s">
        <v>2018</v>
      </c>
    </row>
    <row r="32" spans="1:71" ht="16.5" customHeight="1" thickTop="1" x14ac:dyDescent="0.2">
      <c r="A32" s="40" t="s">
        <v>2005</v>
      </c>
      <c r="B32" s="40" t="s">
        <v>1998</v>
      </c>
      <c r="C32" s="40" t="s">
        <v>1998</v>
      </c>
      <c r="D32" s="40" t="s">
        <v>2011</v>
      </c>
      <c r="E32" s="40" t="s">
        <v>2021</v>
      </c>
      <c r="F32" s="40" t="s">
        <v>2010</v>
      </c>
      <c r="M32" s="40" t="s">
        <v>2007</v>
      </c>
      <c r="N32" s="40" t="s">
        <v>2021</v>
      </c>
      <c r="O32" s="40" t="s">
        <v>2011</v>
      </c>
      <c r="P32" s="40" t="s">
        <v>2021</v>
      </c>
      <c r="Q32" s="40" t="s">
        <v>2010</v>
      </c>
      <c r="R32" s="40" t="s">
        <v>1999</v>
      </c>
      <c r="S32" s="40" t="s">
        <v>2013</v>
      </c>
      <c r="T32" s="40" t="s">
        <v>2008</v>
      </c>
      <c r="U32" s="40" t="s">
        <v>2011</v>
      </c>
      <c r="V32" s="40" t="s">
        <v>1998</v>
      </c>
      <c r="W32" s="40" t="s">
        <v>2015</v>
      </c>
      <c r="Y32" s="40" t="s">
        <v>2017</v>
      </c>
      <c r="Z32" s="40" t="s">
        <v>1998</v>
      </c>
      <c r="AA32" s="40" t="s">
        <v>1998</v>
      </c>
      <c r="AB32" s="40" t="s">
        <v>1998</v>
      </c>
      <c r="AC32" s="40" t="s">
        <v>1998</v>
      </c>
      <c r="AD32" s="40" t="s">
        <v>1998</v>
      </c>
      <c r="AE32" s="40" t="s">
        <v>1998</v>
      </c>
      <c r="AF32" s="40" t="s">
        <v>1998</v>
      </c>
      <c r="AG32" s="40" t="s">
        <v>1998</v>
      </c>
      <c r="AH32" s="40" t="s">
        <v>1998</v>
      </c>
      <c r="AI32" s="40" t="s">
        <v>2011</v>
      </c>
      <c r="AJ32" s="40" t="s">
        <v>2021</v>
      </c>
      <c r="AK32" s="40" t="s">
        <v>2021</v>
      </c>
      <c r="AL32" s="40" t="s">
        <v>2010</v>
      </c>
      <c r="AM32" s="57"/>
      <c r="AN32" s="40" t="s">
        <v>2007</v>
      </c>
      <c r="AO32" s="40" t="s">
        <v>2021</v>
      </c>
      <c r="AP32" s="40" t="s">
        <v>2011</v>
      </c>
      <c r="AQ32" s="40" t="s">
        <v>1998</v>
      </c>
      <c r="AR32" s="40" t="s">
        <v>1998</v>
      </c>
      <c r="AS32" s="40" t="s">
        <v>1998</v>
      </c>
      <c r="AT32" s="40" t="s">
        <v>1998</v>
      </c>
      <c r="BC32" s="40" t="s">
        <v>2014</v>
      </c>
      <c r="BD32" s="40" t="s">
        <v>2015</v>
      </c>
      <c r="BR32" s="40" t="s">
        <v>2017</v>
      </c>
      <c r="BS32" s="40" t="s">
        <v>2016</v>
      </c>
    </row>
    <row r="33" spans="1:71" ht="16.5" customHeight="1" thickBot="1" x14ac:dyDescent="0.25">
      <c r="A33" s="40" t="s">
        <v>2005</v>
      </c>
      <c r="B33" s="40" t="s">
        <v>1998</v>
      </c>
      <c r="C33" s="40" t="s">
        <v>1998</v>
      </c>
      <c r="D33" s="40" t="s">
        <v>1998</v>
      </c>
      <c r="E33" s="40" t="s">
        <v>1998</v>
      </c>
      <c r="F33" s="40" t="s">
        <v>2015</v>
      </c>
      <c r="M33" s="40" t="s">
        <v>2017</v>
      </c>
      <c r="N33" s="40" t="s">
        <v>1998</v>
      </c>
      <c r="O33" s="40" t="s">
        <v>1998</v>
      </c>
      <c r="P33" s="40" t="s">
        <v>2011</v>
      </c>
      <c r="Q33" s="40" t="s">
        <v>2015</v>
      </c>
      <c r="R33" s="40" t="s">
        <v>1999</v>
      </c>
      <c r="S33" s="40" t="s">
        <v>1999</v>
      </c>
      <c r="T33" s="40" t="s">
        <v>1999</v>
      </c>
      <c r="U33" s="40" t="s">
        <v>2017</v>
      </c>
      <c r="V33" s="40" t="s">
        <v>1998</v>
      </c>
      <c r="W33" s="40" t="s">
        <v>2015</v>
      </c>
      <c r="Y33" s="40" t="s">
        <v>2017</v>
      </c>
      <c r="Z33" s="40" t="s">
        <v>1998</v>
      </c>
      <c r="AA33" s="40" t="s">
        <v>1998</v>
      </c>
      <c r="AB33" s="40" t="s">
        <v>1998</v>
      </c>
      <c r="AC33" s="40" t="s">
        <v>1998</v>
      </c>
      <c r="AD33" s="40" t="s">
        <v>1998</v>
      </c>
      <c r="AE33" s="40" t="s">
        <v>1998</v>
      </c>
      <c r="AF33" s="40" t="s">
        <v>1998</v>
      </c>
      <c r="AG33" s="40" t="s">
        <v>1998</v>
      </c>
      <c r="AH33" s="40" t="s">
        <v>1998</v>
      </c>
      <c r="AI33" s="40" t="s">
        <v>1998</v>
      </c>
      <c r="AJ33" s="40" t="s">
        <v>1998</v>
      </c>
      <c r="AK33" s="40" t="s">
        <v>1998</v>
      </c>
      <c r="AL33" s="40" t="s">
        <v>2015</v>
      </c>
      <c r="AN33" s="40" t="s">
        <v>2017</v>
      </c>
      <c r="AO33" s="40" t="s">
        <v>1998</v>
      </c>
      <c r="AP33" s="40" t="s">
        <v>1998</v>
      </c>
      <c r="AQ33" s="40" t="s">
        <v>1998</v>
      </c>
      <c r="AR33" s="40" t="s">
        <v>1998</v>
      </c>
      <c r="AS33" s="40" t="s">
        <v>1998</v>
      </c>
      <c r="AT33" s="40" t="s">
        <v>1998</v>
      </c>
      <c r="BD33" s="40" t="s">
        <v>2018</v>
      </c>
      <c r="BF33" s="52" t="s">
        <v>2047</v>
      </c>
      <c r="BK33" s="40" t="s">
        <v>2022</v>
      </c>
      <c r="BP33" s="40" t="s">
        <v>2029</v>
      </c>
      <c r="BR33" s="40" t="s">
        <v>2018</v>
      </c>
    </row>
    <row r="34" spans="1:71" ht="16.5" customHeight="1" thickTop="1" x14ac:dyDescent="0.2">
      <c r="A34" s="40" t="s">
        <v>2005</v>
      </c>
      <c r="B34" s="40" t="s">
        <v>1998</v>
      </c>
      <c r="C34" s="40" t="s">
        <v>1998</v>
      </c>
      <c r="D34" s="40" t="s">
        <v>1998</v>
      </c>
      <c r="E34" s="40" t="s">
        <v>1998</v>
      </c>
      <c r="F34" s="40" t="s">
        <v>2011</v>
      </c>
      <c r="G34" s="40" t="s">
        <v>2021</v>
      </c>
      <c r="H34" s="40" t="s">
        <v>2021</v>
      </c>
      <c r="I34" s="40" t="s">
        <v>2010</v>
      </c>
      <c r="J34" s="57"/>
      <c r="K34" s="40" t="s">
        <v>2007</v>
      </c>
      <c r="L34" s="40" t="s">
        <v>2021</v>
      </c>
      <c r="M34" s="40" t="s">
        <v>2011</v>
      </c>
      <c r="N34" s="40" t="s">
        <v>1998</v>
      </c>
      <c r="O34" s="40" t="s">
        <v>1998</v>
      </c>
      <c r="P34" s="40" t="s">
        <v>2011</v>
      </c>
      <c r="Q34" s="40" t="s">
        <v>2011</v>
      </c>
      <c r="R34" s="40" t="s">
        <v>2021</v>
      </c>
      <c r="S34" s="40" t="s">
        <v>2010</v>
      </c>
      <c r="T34" s="40" t="s">
        <v>1999</v>
      </c>
      <c r="U34" s="40" t="s">
        <v>2017</v>
      </c>
      <c r="V34" s="40" t="s">
        <v>1998</v>
      </c>
      <c r="W34" s="40" t="s">
        <v>2015</v>
      </c>
      <c r="Y34" s="40" t="s">
        <v>2017</v>
      </c>
      <c r="Z34" s="40" t="s">
        <v>1998</v>
      </c>
      <c r="AA34" s="40" t="s">
        <v>1998</v>
      </c>
      <c r="AB34" s="40" t="s">
        <v>1998</v>
      </c>
      <c r="AC34" s="40" t="s">
        <v>1998</v>
      </c>
      <c r="AD34" s="40" t="s">
        <v>1998</v>
      </c>
      <c r="AE34" s="40" t="s">
        <v>1998</v>
      </c>
      <c r="AF34" s="40" t="s">
        <v>1998</v>
      </c>
      <c r="AG34" s="40" t="s">
        <v>1998</v>
      </c>
      <c r="AH34" s="40" t="s">
        <v>1998</v>
      </c>
      <c r="AI34" s="40" t="s">
        <v>1998</v>
      </c>
      <c r="AJ34" s="40" t="s">
        <v>1998</v>
      </c>
      <c r="AK34" s="40" t="s">
        <v>1998</v>
      </c>
      <c r="AL34" s="40" t="s">
        <v>2015</v>
      </c>
      <c r="AN34" s="40" t="s">
        <v>2017</v>
      </c>
      <c r="AO34" s="40" t="s">
        <v>1998</v>
      </c>
      <c r="AP34" s="40" t="s">
        <v>1998</v>
      </c>
      <c r="AQ34" s="40" t="s">
        <v>1998</v>
      </c>
      <c r="AR34" s="40" t="s">
        <v>1998</v>
      </c>
      <c r="AS34" s="40" t="s">
        <v>1998</v>
      </c>
      <c r="AT34" s="40" t="s">
        <v>1998</v>
      </c>
      <c r="BC34" s="40" t="s">
        <v>2014</v>
      </c>
      <c r="BD34" s="40" t="s">
        <v>2015</v>
      </c>
      <c r="BR34" s="40" t="s">
        <v>2017</v>
      </c>
      <c r="BS34" s="40" t="s">
        <v>2016</v>
      </c>
    </row>
    <row r="35" spans="1:71" ht="16.5" customHeight="1" x14ac:dyDescent="0.2">
      <c r="A35" s="40" t="s">
        <v>2005</v>
      </c>
      <c r="B35" s="40" t="s">
        <v>1998</v>
      </c>
      <c r="C35" s="40" t="s">
        <v>1998</v>
      </c>
      <c r="D35" s="40" t="s">
        <v>1998</v>
      </c>
      <c r="E35" s="40" t="s">
        <v>1998</v>
      </c>
      <c r="F35" s="40" t="s">
        <v>1998</v>
      </c>
      <c r="G35" s="40" t="s">
        <v>1998</v>
      </c>
      <c r="H35" s="40" t="s">
        <v>1998</v>
      </c>
      <c r="I35" s="40" t="s">
        <v>2015</v>
      </c>
      <c r="K35" s="40" t="s">
        <v>2017</v>
      </c>
      <c r="L35" s="40" t="s">
        <v>1998</v>
      </c>
      <c r="M35" s="40" t="s">
        <v>1998</v>
      </c>
      <c r="N35" s="40" t="s">
        <v>1998</v>
      </c>
      <c r="O35" s="40" t="s">
        <v>1998</v>
      </c>
      <c r="P35" s="40" t="s">
        <v>2011</v>
      </c>
      <c r="Q35" s="40" t="s">
        <v>2008</v>
      </c>
      <c r="R35" s="40" t="s">
        <v>2008</v>
      </c>
      <c r="S35" s="40" t="s">
        <v>2012</v>
      </c>
      <c r="T35" s="40" t="s">
        <v>1999</v>
      </c>
      <c r="U35" s="40" t="s">
        <v>2013</v>
      </c>
      <c r="V35" s="40" t="s">
        <v>2011</v>
      </c>
      <c r="W35" s="40" t="s">
        <v>2015</v>
      </c>
      <c r="Y35" s="40" t="s">
        <v>2017</v>
      </c>
      <c r="Z35" s="40" t="s">
        <v>1998</v>
      </c>
      <c r="AA35" s="40" t="s">
        <v>1998</v>
      </c>
      <c r="AB35" s="40" t="s">
        <v>1998</v>
      </c>
      <c r="AC35" s="40" t="s">
        <v>2011</v>
      </c>
      <c r="AD35" s="40" t="s">
        <v>2008</v>
      </c>
      <c r="AE35" s="40" t="s">
        <v>2008</v>
      </c>
      <c r="AF35" s="40" t="s">
        <v>2008</v>
      </c>
      <c r="AG35" s="40" t="s">
        <v>2008</v>
      </c>
      <c r="AH35" s="40" t="s">
        <v>2008</v>
      </c>
      <c r="AI35" s="40" t="s">
        <v>2011</v>
      </c>
      <c r="AJ35" s="40" t="s">
        <v>1998</v>
      </c>
      <c r="AK35" s="40" t="s">
        <v>1998</v>
      </c>
      <c r="AL35" s="40" t="s">
        <v>2015</v>
      </c>
      <c r="AN35" s="40" t="s">
        <v>2017</v>
      </c>
      <c r="AO35" s="40" t="s">
        <v>1998</v>
      </c>
      <c r="AP35" s="40" t="s">
        <v>1998</v>
      </c>
      <c r="AQ35" s="40" t="s">
        <v>1998</v>
      </c>
      <c r="AR35" s="40" t="s">
        <v>1998</v>
      </c>
      <c r="AS35" s="40" t="s">
        <v>1998</v>
      </c>
      <c r="AT35" s="40" t="s">
        <v>1998</v>
      </c>
      <c r="BD35" s="40" t="s">
        <v>2018</v>
      </c>
      <c r="BF35" s="52" t="s">
        <v>2048</v>
      </c>
      <c r="BK35" s="40" t="s">
        <v>2016</v>
      </c>
      <c r="BM35" s="40" t="s">
        <v>2049</v>
      </c>
      <c r="BP35" s="40" t="s">
        <v>2050</v>
      </c>
      <c r="BR35" s="40" t="s">
        <v>2018</v>
      </c>
    </row>
    <row r="36" spans="1:71" ht="16.5" customHeight="1" x14ac:dyDescent="0.2">
      <c r="A36" s="40" t="s">
        <v>2005</v>
      </c>
      <c r="B36" s="40" t="s">
        <v>1998</v>
      </c>
      <c r="C36" s="40" t="s">
        <v>1998</v>
      </c>
      <c r="D36" s="40" t="s">
        <v>1998</v>
      </c>
      <c r="E36" s="40" t="s">
        <v>1998</v>
      </c>
      <c r="F36" s="40" t="s">
        <v>1998</v>
      </c>
      <c r="G36" s="40" t="s">
        <v>1998</v>
      </c>
      <c r="H36" s="40" t="s">
        <v>1998</v>
      </c>
      <c r="I36" s="40" t="s">
        <v>2015</v>
      </c>
      <c r="K36" s="40" t="s">
        <v>2017</v>
      </c>
      <c r="L36" s="40" t="s">
        <v>1998</v>
      </c>
      <c r="M36" s="40" t="s">
        <v>1998</v>
      </c>
      <c r="N36" s="40" t="s">
        <v>1998</v>
      </c>
      <c r="O36" s="40" t="s">
        <v>1998</v>
      </c>
      <c r="P36" s="40" t="s">
        <v>2015</v>
      </c>
      <c r="T36" s="40" t="s">
        <v>1999</v>
      </c>
      <c r="V36" s="40" t="s">
        <v>2017</v>
      </c>
      <c r="W36" s="40" t="s">
        <v>2015</v>
      </c>
      <c r="Y36" s="40" t="s">
        <v>2017</v>
      </c>
      <c r="Z36" s="40" t="s">
        <v>1998</v>
      </c>
      <c r="AA36" s="40" t="s">
        <v>1998</v>
      </c>
      <c r="AB36" s="40" t="s">
        <v>1998</v>
      </c>
      <c r="AC36" s="40" t="s">
        <v>2015</v>
      </c>
      <c r="AI36" s="40" t="s">
        <v>2013</v>
      </c>
      <c r="AJ36" s="40" t="s">
        <v>2008</v>
      </c>
      <c r="AK36" s="40" t="s">
        <v>2008</v>
      </c>
      <c r="AL36" s="40" t="s">
        <v>2012</v>
      </c>
      <c r="AN36" s="40" t="s">
        <v>2017</v>
      </c>
      <c r="AO36" s="40" t="s">
        <v>1998</v>
      </c>
      <c r="AP36" s="40" t="s">
        <v>1998</v>
      </c>
      <c r="AQ36" s="40" t="s">
        <v>1998</v>
      </c>
      <c r="AR36" s="40" t="s">
        <v>1998</v>
      </c>
      <c r="AS36" s="40" t="s">
        <v>1998</v>
      </c>
      <c r="AT36" s="40" t="s">
        <v>1998</v>
      </c>
      <c r="BC36" s="40" t="s">
        <v>2014</v>
      </c>
      <c r="BD36" s="40" t="s">
        <v>2015</v>
      </c>
      <c r="BR36" s="40" t="s">
        <v>2017</v>
      </c>
      <c r="BS36" s="40" t="s">
        <v>2016</v>
      </c>
    </row>
    <row r="37" spans="1:71" ht="16.5" customHeight="1" x14ac:dyDescent="0.2">
      <c r="A37" s="40" t="s">
        <v>2005</v>
      </c>
      <c r="B37" s="40" t="s">
        <v>1998</v>
      </c>
      <c r="C37" s="40" t="s">
        <v>1998</v>
      </c>
      <c r="D37" s="40" t="s">
        <v>1998</v>
      </c>
      <c r="E37" s="40" t="s">
        <v>1998</v>
      </c>
      <c r="F37" s="40" t="s">
        <v>1998</v>
      </c>
      <c r="G37" s="40" t="s">
        <v>1998</v>
      </c>
      <c r="H37" s="40" t="s">
        <v>1998</v>
      </c>
      <c r="I37" s="40" t="s">
        <v>2015</v>
      </c>
      <c r="K37" s="40" t="s">
        <v>2017</v>
      </c>
      <c r="L37" s="40" t="s">
        <v>1998</v>
      </c>
      <c r="M37" s="40" t="s">
        <v>1998</v>
      </c>
      <c r="N37" s="40" t="s">
        <v>1998</v>
      </c>
      <c r="O37" s="40" t="s">
        <v>1998</v>
      </c>
      <c r="P37" s="40" t="s">
        <v>2015</v>
      </c>
      <c r="S37" s="40" t="s">
        <v>1999</v>
      </c>
      <c r="T37" s="40" t="s">
        <v>1999</v>
      </c>
      <c r="V37" s="40" t="s">
        <v>2017</v>
      </c>
      <c r="W37" s="40" t="s">
        <v>2015</v>
      </c>
      <c r="Y37" s="40" t="s">
        <v>2017</v>
      </c>
      <c r="Z37" s="40" t="s">
        <v>1998</v>
      </c>
      <c r="AA37" s="40" t="s">
        <v>1998</v>
      </c>
      <c r="AB37" s="40" t="s">
        <v>1998</v>
      </c>
      <c r="AC37" s="40" t="s">
        <v>2015</v>
      </c>
      <c r="AN37" s="40" t="s">
        <v>2017</v>
      </c>
      <c r="AO37" s="40" t="s">
        <v>1998</v>
      </c>
      <c r="AP37" s="40" t="s">
        <v>1998</v>
      </c>
      <c r="AQ37" s="40" t="s">
        <v>1998</v>
      </c>
      <c r="AR37" s="40" t="s">
        <v>1998</v>
      </c>
      <c r="AS37" s="40" t="s">
        <v>1998</v>
      </c>
      <c r="AT37" s="40" t="s">
        <v>1998</v>
      </c>
      <c r="BD37" s="40" t="s">
        <v>2018</v>
      </c>
      <c r="BF37" s="52" t="s">
        <v>2051</v>
      </c>
      <c r="BK37" s="40" t="s">
        <v>2027</v>
      </c>
      <c r="BP37" s="40" t="s">
        <v>2031</v>
      </c>
      <c r="BR37" s="40" t="s">
        <v>2018</v>
      </c>
    </row>
    <row r="38" spans="1:71" ht="16.5" customHeight="1" thickBot="1" x14ac:dyDescent="0.25">
      <c r="A38" s="40" t="s">
        <v>2005</v>
      </c>
      <c r="B38" s="40" t="s">
        <v>1998</v>
      </c>
      <c r="C38" s="40" t="s">
        <v>1998</v>
      </c>
      <c r="D38" s="40" t="s">
        <v>1998</v>
      </c>
      <c r="E38" s="40" t="s">
        <v>1998</v>
      </c>
      <c r="F38" s="40" t="s">
        <v>1998</v>
      </c>
      <c r="G38" s="40" t="s">
        <v>1998</v>
      </c>
      <c r="H38" s="40" t="s">
        <v>2011</v>
      </c>
      <c r="I38" s="40" t="s">
        <v>2012</v>
      </c>
      <c r="K38" s="40" t="s">
        <v>2017</v>
      </c>
      <c r="L38" s="40" t="s">
        <v>2011</v>
      </c>
      <c r="M38" s="40" t="s">
        <v>1998</v>
      </c>
      <c r="N38" s="40" t="s">
        <v>1998</v>
      </c>
      <c r="O38" s="40" t="s">
        <v>1998</v>
      </c>
      <c r="P38" s="40" t="s">
        <v>2015</v>
      </c>
      <c r="S38" s="40" t="s">
        <v>1999</v>
      </c>
      <c r="V38" s="40" t="s">
        <v>2013</v>
      </c>
      <c r="W38" s="40" t="s">
        <v>2012</v>
      </c>
      <c r="Y38" s="40" t="s">
        <v>2013</v>
      </c>
      <c r="Z38" s="40" t="s">
        <v>2008</v>
      </c>
      <c r="AA38" s="40" t="s">
        <v>2008</v>
      </c>
      <c r="AB38" s="40" t="s">
        <v>2008</v>
      </c>
      <c r="AC38" s="40" t="s">
        <v>2012</v>
      </c>
      <c r="AF38" s="55">
        <v>10</v>
      </c>
      <c r="AI38" s="40" t="s">
        <v>2007</v>
      </c>
      <c r="AJ38" s="40" t="s">
        <v>2021</v>
      </c>
      <c r="AK38" s="40" t="s">
        <v>2021</v>
      </c>
      <c r="AL38" s="40" t="s">
        <v>2010</v>
      </c>
      <c r="AN38" s="40" t="s">
        <v>2017</v>
      </c>
      <c r="AO38" s="40" t="s">
        <v>1998</v>
      </c>
      <c r="AP38" s="40" t="s">
        <v>1998</v>
      </c>
      <c r="AQ38" s="40" t="s">
        <v>1998</v>
      </c>
      <c r="AR38" s="40" t="s">
        <v>1998</v>
      </c>
      <c r="AS38" s="40" t="s">
        <v>1998</v>
      </c>
      <c r="AT38" s="40" t="s">
        <v>1998</v>
      </c>
      <c r="BC38" s="40" t="s">
        <v>2014</v>
      </c>
      <c r="BD38" s="40" t="s">
        <v>2015</v>
      </c>
      <c r="BR38" s="40" t="s">
        <v>2017</v>
      </c>
      <c r="BS38" s="40" t="s">
        <v>2016</v>
      </c>
    </row>
    <row r="39" spans="1:71" ht="16.5" customHeight="1" thickTop="1" x14ac:dyDescent="0.2">
      <c r="A39" s="40" t="s">
        <v>2005</v>
      </c>
      <c r="B39" s="40" t="s">
        <v>1998</v>
      </c>
      <c r="C39" s="40" t="s">
        <v>1998</v>
      </c>
      <c r="D39" s="40" t="s">
        <v>1998</v>
      </c>
      <c r="E39" s="40" t="s">
        <v>1998</v>
      </c>
      <c r="F39" s="40" t="s">
        <v>1998</v>
      </c>
      <c r="G39" s="40" t="s">
        <v>2011</v>
      </c>
      <c r="H39" s="40" t="s">
        <v>2012</v>
      </c>
      <c r="J39" s="57"/>
      <c r="L39" s="40" t="s">
        <v>2013</v>
      </c>
      <c r="M39" s="40" t="s">
        <v>2011</v>
      </c>
      <c r="N39" s="40" t="s">
        <v>1998</v>
      </c>
      <c r="O39" s="40" t="s">
        <v>1998</v>
      </c>
      <c r="P39" s="40" t="s">
        <v>2015</v>
      </c>
      <c r="S39" s="40" t="s">
        <v>1999</v>
      </c>
      <c r="V39" s="56"/>
      <c r="AI39" s="40" t="s">
        <v>2017</v>
      </c>
      <c r="AJ39" s="40" t="s">
        <v>1998</v>
      </c>
      <c r="AK39" s="40" t="s">
        <v>2011</v>
      </c>
      <c r="AL39" s="40" t="s">
        <v>2015</v>
      </c>
      <c r="AN39" s="40" t="s">
        <v>2017</v>
      </c>
      <c r="AO39" s="40" t="s">
        <v>1998</v>
      </c>
      <c r="AP39" s="40" t="s">
        <v>1998</v>
      </c>
      <c r="AQ39" s="40" t="s">
        <v>1998</v>
      </c>
      <c r="AR39" s="40" t="s">
        <v>1998</v>
      </c>
      <c r="AS39" s="40" t="s">
        <v>1998</v>
      </c>
      <c r="AT39" s="40" t="s">
        <v>1998</v>
      </c>
      <c r="BD39" s="40" t="s">
        <v>2038</v>
      </c>
      <c r="BE39" s="40" t="s">
        <v>2021</v>
      </c>
      <c r="BF39" s="52" t="s">
        <v>2009</v>
      </c>
      <c r="BG39" s="40" t="s">
        <v>2021</v>
      </c>
      <c r="BH39" s="40" t="s">
        <v>2009</v>
      </c>
      <c r="BI39" s="40" t="s">
        <v>2021</v>
      </c>
      <c r="BJ39" s="40" t="s">
        <v>2009</v>
      </c>
      <c r="BK39" s="40" t="s">
        <v>2021</v>
      </c>
      <c r="BL39" s="40" t="s">
        <v>2009</v>
      </c>
      <c r="BM39" s="40" t="s">
        <v>2021</v>
      </c>
      <c r="BN39" s="40" t="s">
        <v>2009</v>
      </c>
      <c r="BO39" s="40" t="s">
        <v>2021</v>
      </c>
      <c r="BP39" s="40" t="s">
        <v>2009</v>
      </c>
      <c r="BQ39" s="40" t="s">
        <v>2021</v>
      </c>
      <c r="BR39" s="40" t="s">
        <v>2026</v>
      </c>
    </row>
    <row r="40" spans="1:71" ht="16.5" customHeight="1" x14ac:dyDescent="0.2">
      <c r="A40" s="40" t="s">
        <v>2005</v>
      </c>
      <c r="B40" s="40" t="s">
        <v>1998</v>
      </c>
      <c r="C40" s="40" t="s">
        <v>1998</v>
      </c>
      <c r="D40" s="40" t="s">
        <v>1998</v>
      </c>
      <c r="E40" s="40" t="s">
        <v>1998</v>
      </c>
      <c r="F40" s="40" t="s">
        <v>1998</v>
      </c>
      <c r="G40" s="40" t="s">
        <v>2015</v>
      </c>
      <c r="M40" s="40" t="s">
        <v>2017</v>
      </c>
      <c r="N40" s="40" t="s">
        <v>1998</v>
      </c>
      <c r="O40" s="40" t="s">
        <v>1998</v>
      </c>
      <c r="P40" s="40" t="s">
        <v>2015</v>
      </c>
      <c r="S40" s="40" t="s">
        <v>1999</v>
      </c>
      <c r="T40" s="40" t="s">
        <v>1999</v>
      </c>
      <c r="V40" s="40" t="s">
        <v>2014</v>
      </c>
      <c r="W40" s="40" t="s">
        <v>2021</v>
      </c>
      <c r="X40" s="40" t="s">
        <v>2021</v>
      </c>
      <c r="Y40" s="40" t="s">
        <v>2021</v>
      </c>
      <c r="Z40" s="40" t="s">
        <v>2009</v>
      </c>
      <c r="AA40" s="40" t="s">
        <v>2009</v>
      </c>
      <c r="AB40" s="40" t="s">
        <v>2021</v>
      </c>
      <c r="AC40" s="40" t="s">
        <v>2010</v>
      </c>
      <c r="AI40" s="40" t="s">
        <v>2017</v>
      </c>
      <c r="AJ40" s="40" t="s">
        <v>1998</v>
      </c>
      <c r="AK40" s="40" t="s">
        <v>2011</v>
      </c>
      <c r="AL40" s="40" t="s">
        <v>2015</v>
      </c>
      <c r="AN40" s="40" t="s">
        <v>2017</v>
      </c>
      <c r="AO40" s="40" t="s">
        <v>1998</v>
      </c>
      <c r="AP40" s="40" t="s">
        <v>1998</v>
      </c>
      <c r="AQ40" s="40" t="s">
        <v>1998</v>
      </c>
      <c r="AR40" s="40" t="s">
        <v>1998</v>
      </c>
      <c r="AS40" s="40" t="s">
        <v>1998</v>
      </c>
      <c r="AT40" s="40" t="s">
        <v>1998</v>
      </c>
      <c r="BE40" s="40" t="s">
        <v>2022</v>
      </c>
      <c r="BG40" s="40" t="s">
        <v>2022</v>
      </c>
      <c r="BI40" s="40" t="s">
        <v>2022</v>
      </c>
      <c r="BK40" s="40" t="s">
        <v>2022</v>
      </c>
      <c r="BM40" s="40" t="s">
        <v>2022</v>
      </c>
      <c r="BO40" s="40" t="s">
        <v>2022</v>
      </c>
      <c r="BQ40" s="40" t="s">
        <v>2022</v>
      </c>
    </row>
    <row r="41" spans="1:71" ht="16.5" customHeight="1" thickBot="1" x14ac:dyDescent="0.25">
      <c r="A41" s="40" t="s">
        <v>2005</v>
      </c>
      <c r="B41" s="40" t="s">
        <v>1998</v>
      </c>
      <c r="C41" s="40" t="s">
        <v>1998</v>
      </c>
      <c r="D41" s="40" t="s">
        <v>1998</v>
      </c>
      <c r="E41" s="40" t="s">
        <v>1998</v>
      </c>
      <c r="F41" s="40" t="s">
        <v>1998</v>
      </c>
      <c r="G41" s="40" t="s">
        <v>2015</v>
      </c>
      <c r="J41" s="55">
        <v>13</v>
      </c>
      <c r="M41" s="40" t="s">
        <v>2017</v>
      </c>
      <c r="N41" s="40" t="s">
        <v>1998</v>
      </c>
      <c r="O41" s="40" t="s">
        <v>1998</v>
      </c>
      <c r="P41" s="40" t="s">
        <v>2015</v>
      </c>
      <c r="T41" s="40" t="s">
        <v>1999</v>
      </c>
      <c r="U41" s="40" t="s">
        <v>1999</v>
      </c>
      <c r="V41" s="40" t="s">
        <v>1999</v>
      </c>
      <c r="W41" s="40" t="s">
        <v>2013</v>
      </c>
      <c r="X41" s="40" t="s">
        <v>2008</v>
      </c>
      <c r="Y41" s="40" t="s">
        <v>2012</v>
      </c>
      <c r="Z41" s="40" t="s">
        <v>1999</v>
      </c>
      <c r="AA41" s="40" t="s">
        <v>1999</v>
      </c>
      <c r="AB41" s="40" t="s">
        <v>2013</v>
      </c>
      <c r="AC41" s="40" t="s">
        <v>2015</v>
      </c>
      <c r="AI41" s="40" t="s">
        <v>2017</v>
      </c>
      <c r="AJ41" s="40" t="s">
        <v>1998</v>
      </c>
      <c r="AK41" s="40" t="s">
        <v>2011</v>
      </c>
      <c r="AL41" s="40" t="s">
        <v>2012</v>
      </c>
      <c r="AN41" s="40" t="s">
        <v>2013</v>
      </c>
      <c r="AO41" s="40" t="s">
        <v>2011</v>
      </c>
      <c r="AP41" s="40" t="s">
        <v>1998</v>
      </c>
      <c r="AQ41" s="40" t="s">
        <v>1998</v>
      </c>
      <c r="AR41" s="40" t="s">
        <v>1998</v>
      </c>
      <c r="AS41" s="40" t="s">
        <v>1998</v>
      </c>
      <c r="AT41" s="40" t="s">
        <v>1998</v>
      </c>
    </row>
    <row r="42" spans="1:71" ht="16.5" customHeight="1" thickTop="1" x14ac:dyDescent="0.2">
      <c r="A42" s="40" t="s">
        <v>2005</v>
      </c>
      <c r="B42" s="40" t="s">
        <v>1998</v>
      </c>
      <c r="C42" s="40" t="s">
        <v>1998</v>
      </c>
      <c r="D42" s="40" t="s">
        <v>1998</v>
      </c>
      <c r="E42" s="40" t="s">
        <v>1998</v>
      </c>
      <c r="F42" s="40" t="s">
        <v>1998</v>
      </c>
      <c r="G42" s="40" t="s">
        <v>2015</v>
      </c>
      <c r="M42" s="40" t="s">
        <v>2017</v>
      </c>
      <c r="N42" s="40" t="s">
        <v>1998</v>
      </c>
      <c r="O42" s="40" t="s">
        <v>1998</v>
      </c>
      <c r="P42" s="40" t="s">
        <v>2015</v>
      </c>
      <c r="R42" s="55">
        <v>11</v>
      </c>
      <c r="V42" s="40" t="s">
        <v>1999</v>
      </c>
      <c r="W42" s="40" t="s">
        <v>1999</v>
      </c>
      <c r="X42" s="40" t="s">
        <v>1999</v>
      </c>
      <c r="Y42" s="40" t="s">
        <v>1999</v>
      </c>
      <c r="Z42" s="40" t="s">
        <v>1999</v>
      </c>
      <c r="AA42" s="40" t="s">
        <v>1999</v>
      </c>
      <c r="AB42" s="40" t="s">
        <v>1999</v>
      </c>
      <c r="AC42" s="40" t="s">
        <v>2013</v>
      </c>
      <c r="AD42" s="40" t="s">
        <v>2021</v>
      </c>
      <c r="AE42" s="40" t="s">
        <v>2021</v>
      </c>
      <c r="AF42" s="40" t="s">
        <v>2021</v>
      </c>
      <c r="AG42" s="40" t="s">
        <v>2021</v>
      </c>
      <c r="AH42" s="40" t="s">
        <v>2021</v>
      </c>
      <c r="AI42" s="40" t="s">
        <v>2011</v>
      </c>
      <c r="AJ42" s="40" t="s">
        <v>1998</v>
      </c>
      <c r="AK42" s="40" t="s">
        <v>2015</v>
      </c>
      <c r="AM42" s="57"/>
      <c r="AN42" s="55">
        <v>9</v>
      </c>
      <c r="AO42" s="40" t="s">
        <v>2017</v>
      </c>
      <c r="AP42" s="40" t="s">
        <v>1998</v>
      </c>
      <c r="AQ42" s="40" t="s">
        <v>1998</v>
      </c>
      <c r="AR42" s="40" t="s">
        <v>1998</v>
      </c>
      <c r="AS42" s="40" t="s">
        <v>1998</v>
      </c>
      <c r="AT42" s="40" t="s">
        <v>1998</v>
      </c>
      <c r="AU42" s="60"/>
      <c r="AV42" s="60"/>
      <c r="AW42" s="60"/>
      <c r="AX42" s="60"/>
      <c r="AY42" s="60"/>
      <c r="AZ42" s="60"/>
      <c r="BA42" s="60"/>
      <c r="BB42" s="60"/>
      <c r="BC42" s="60"/>
      <c r="BD42" s="60" t="s">
        <v>2052</v>
      </c>
      <c r="BE42" s="60"/>
      <c r="BF42" s="60"/>
      <c r="BG42" s="60"/>
      <c r="BH42" s="60"/>
      <c r="BI42" s="60"/>
      <c r="BJ42" s="60"/>
      <c r="BK42" s="60"/>
      <c r="BL42" s="60"/>
      <c r="BM42" s="60"/>
      <c r="BN42" s="60"/>
      <c r="BO42" s="60"/>
      <c r="BP42" s="60"/>
      <c r="BQ42" s="60"/>
      <c r="BR42" s="60"/>
    </row>
    <row r="43" spans="1:71" ht="16.5" customHeight="1" x14ac:dyDescent="0.2">
      <c r="A43" s="40" t="s">
        <v>2005</v>
      </c>
      <c r="B43" s="40" t="s">
        <v>1998</v>
      </c>
      <c r="C43" s="40" t="s">
        <v>1998</v>
      </c>
      <c r="D43" s="40" t="s">
        <v>1998</v>
      </c>
      <c r="E43" s="40" t="s">
        <v>1998</v>
      </c>
      <c r="F43" s="40" t="s">
        <v>1998</v>
      </c>
      <c r="G43" s="40" t="s">
        <v>2015</v>
      </c>
      <c r="M43" s="40" t="s">
        <v>2017</v>
      </c>
      <c r="N43" s="40" t="s">
        <v>1998</v>
      </c>
      <c r="O43" s="40" t="s">
        <v>1998</v>
      </c>
      <c r="P43" s="40" t="s">
        <v>2015</v>
      </c>
      <c r="V43" s="40" t="s">
        <v>2007</v>
      </c>
      <c r="W43" s="40" t="s">
        <v>2021</v>
      </c>
      <c r="X43" s="40" t="s">
        <v>2010</v>
      </c>
      <c r="Y43" s="40" t="s">
        <v>1999</v>
      </c>
      <c r="Z43" s="40" t="s">
        <v>1999</v>
      </c>
      <c r="AA43" s="40" t="s">
        <v>1999</v>
      </c>
      <c r="AB43" s="40" t="s">
        <v>1999</v>
      </c>
      <c r="AC43" s="40" t="s">
        <v>1999</v>
      </c>
      <c r="AD43" s="40" t="s">
        <v>2017</v>
      </c>
      <c r="AE43" s="40" t="s">
        <v>1998</v>
      </c>
      <c r="AF43" s="40" t="s">
        <v>1998</v>
      </c>
      <c r="AG43" s="40" t="s">
        <v>1998</v>
      </c>
      <c r="AH43" s="40" t="s">
        <v>1998</v>
      </c>
      <c r="AI43" s="40" t="s">
        <v>1998</v>
      </c>
      <c r="AJ43" s="40" t="s">
        <v>1998</v>
      </c>
      <c r="AK43" s="40" t="s">
        <v>2015</v>
      </c>
      <c r="AM43" s="40" t="s">
        <v>2050</v>
      </c>
      <c r="AO43" s="40" t="s">
        <v>2017</v>
      </c>
      <c r="AP43" s="40" t="s">
        <v>1998</v>
      </c>
      <c r="AQ43" s="40" t="s">
        <v>1998</v>
      </c>
      <c r="AR43" s="40" t="s">
        <v>1998</v>
      </c>
      <c r="AS43" s="40" t="s">
        <v>1998</v>
      </c>
      <c r="AT43" s="40" t="s">
        <v>1998</v>
      </c>
      <c r="BD43" s="61" t="s">
        <v>2053</v>
      </c>
    </row>
    <row r="44" spans="1:71" ht="16.5" customHeight="1" x14ac:dyDescent="0.2">
      <c r="A44" s="40" t="s">
        <v>2005</v>
      </c>
      <c r="B44" s="40" t="s">
        <v>1998</v>
      </c>
      <c r="C44" s="40" t="s">
        <v>1998</v>
      </c>
      <c r="D44" s="40" t="s">
        <v>1998</v>
      </c>
      <c r="E44" s="40" t="s">
        <v>1998</v>
      </c>
      <c r="F44" s="40" t="s">
        <v>1998</v>
      </c>
      <c r="G44" s="40" t="s">
        <v>2011</v>
      </c>
      <c r="H44" s="40" t="s">
        <v>2010</v>
      </c>
      <c r="L44" s="40" t="s">
        <v>2007</v>
      </c>
      <c r="M44" s="40" t="s">
        <v>2011</v>
      </c>
      <c r="N44" s="40" t="s">
        <v>1998</v>
      </c>
      <c r="O44" s="40" t="s">
        <v>1998</v>
      </c>
      <c r="P44" s="40" t="s">
        <v>2015</v>
      </c>
      <c r="V44" s="40" t="s">
        <v>2017</v>
      </c>
      <c r="W44" s="40" t="s">
        <v>2005</v>
      </c>
      <c r="X44" s="40" t="s">
        <v>2015</v>
      </c>
      <c r="Y44" s="40" t="s">
        <v>1999</v>
      </c>
      <c r="Z44" s="40" t="s">
        <v>1999</v>
      </c>
      <c r="AA44" s="62">
        <v>12</v>
      </c>
      <c r="AB44" s="40" t="s">
        <v>1999</v>
      </c>
      <c r="AC44" s="40" t="s">
        <v>1999</v>
      </c>
      <c r="AD44" s="40" t="s">
        <v>2017</v>
      </c>
      <c r="AE44" s="40" t="s">
        <v>1998</v>
      </c>
      <c r="AF44" s="40" t="s">
        <v>1998</v>
      </c>
      <c r="AG44" s="40" t="s">
        <v>1998</v>
      </c>
      <c r="AH44" s="40" t="s">
        <v>1998</v>
      </c>
      <c r="AI44" s="40" t="s">
        <v>1998</v>
      </c>
      <c r="AJ44" s="40" t="s">
        <v>1998</v>
      </c>
      <c r="AK44" s="40" t="s">
        <v>2015</v>
      </c>
      <c r="AO44" s="40" t="s">
        <v>2017</v>
      </c>
      <c r="AP44" s="40" t="s">
        <v>1998</v>
      </c>
      <c r="AQ44" s="40" t="s">
        <v>1998</v>
      </c>
      <c r="AR44" s="40" t="s">
        <v>1998</v>
      </c>
      <c r="AS44" s="40" t="s">
        <v>1998</v>
      </c>
      <c r="AT44" s="40" t="s">
        <v>1998</v>
      </c>
    </row>
    <row r="45" spans="1:71" ht="16.5" customHeight="1" x14ac:dyDescent="0.2">
      <c r="A45" s="40" t="s">
        <v>2005</v>
      </c>
      <c r="B45" s="40" t="s">
        <v>1998</v>
      </c>
      <c r="C45" s="40" t="s">
        <v>1998</v>
      </c>
      <c r="D45" s="40" t="s">
        <v>1998</v>
      </c>
      <c r="E45" s="40" t="s">
        <v>1998</v>
      </c>
      <c r="F45" s="40" t="s">
        <v>1998</v>
      </c>
      <c r="G45" s="40" t="s">
        <v>1998</v>
      </c>
      <c r="H45" s="40" t="s">
        <v>2011</v>
      </c>
      <c r="I45" s="40" t="s">
        <v>2021</v>
      </c>
      <c r="J45" s="40" t="s">
        <v>2021</v>
      </c>
      <c r="K45" s="40" t="s">
        <v>2021</v>
      </c>
      <c r="L45" s="40" t="s">
        <v>2011</v>
      </c>
      <c r="M45" s="40" t="s">
        <v>2011</v>
      </c>
      <c r="N45" s="40" t="s">
        <v>1998</v>
      </c>
      <c r="O45" s="40" t="s">
        <v>1998</v>
      </c>
      <c r="P45" s="40" t="s">
        <v>2011</v>
      </c>
      <c r="Q45" s="40" t="s">
        <v>2021</v>
      </c>
      <c r="R45" s="40" t="s">
        <v>2021</v>
      </c>
      <c r="S45" s="40" t="s">
        <v>2021</v>
      </c>
      <c r="T45" s="40" t="s">
        <v>2021</v>
      </c>
      <c r="U45" s="40" t="s">
        <v>2021</v>
      </c>
      <c r="V45" s="40" t="s">
        <v>2011</v>
      </c>
      <c r="W45" s="40" t="s">
        <v>2005</v>
      </c>
      <c r="X45" s="40" t="s">
        <v>2015</v>
      </c>
      <c r="Y45" s="40" t="s">
        <v>1999</v>
      </c>
      <c r="Z45" s="40" t="s">
        <v>1999</v>
      </c>
      <c r="AA45" s="40" t="s">
        <v>1999</v>
      </c>
      <c r="AB45" s="40" t="s">
        <v>1999</v>
      </c>
      <c r="AC45" s="40" t="s">
        <v>2007</v>
      </c>
      <c r="AD45" s="40" t="s">
        <v>2011</v>
      </c>
      <c r="AE45" s="40" t="s">
        <v>1998</v>
      </c>
      <c r="AF45" s="40" t="s">
        <v>1998</v>
      </c>
      <c r="AG45" s="40" t="s">
        <v>1998</v>
      </c>
      <c r="AH45" s="40" t="s">
        <v>1998</v>
      </c>
      <c r="AI45" s="40" t="s">
        <v>1998</v>
      </c>
      <c r="AJ45" s="40" t="s">
        <v>1998</v>
      </c>
      <c r="AK45" s="40" t="s">
        <v>2011</v>
      </c>
      <c r="AL45" s="40" t="s">
        <v>2021</v>
      </c>
      <c r="AM45" s="40" t="s">
        <v>2021</v>
      </c>
      <c r="AN45" s="40" t="s">
        <v>2021</v>
      </c>
      <c r="AO45" s="40" t="s">
        <v>2011</v>
      </c>
      <c r="AP45" s="40" t="s">
        <v>1998</v>
      </c>
      <c r="AQ45" s="40" t="s">
        <v>1998</v>
      </c>
      <c r="AR45" s="40" t="s">
        <v>1998</v>
      </c>
      <c r="AS45" s="40" t="s">
        <v>1998</v>
      </c>
      <c r="AT45" s="40" t="s">
        <v>1998</v>
      </c>
      <c r="BD45" s="60" t="s">
        <v>2054</v>
      </c>
    </row>
    <row r="46" spans="1:71" ht="16.5" customHeight="1" x14ac:dyDescent="0.2">
      <c r="A46" s="40" t="s">
        <v>2005</v>
      </c>
      <c r="B46" s="40" t="s">
        <v>1998</v>
      </c>
      <c r="C46" s="40" t="s">
        <v>1998</v>
      </c>
      <c r="D46" s="40" t="s">
        <v>1998</v>
      </c>
      <c r="E46" s="40" t="s">
        <v>1998</v>
      </c>
      <c r="F46" s="40" t="s">
        <v>1998</v>
      </c>
      <c r="G46" s="40" t="s">
        <v>1998</v>
      </c>
      <c r="H46" s="40" t="s">
        <v>1998</v>
      </c>
      <c r="I46" s="40" t="s">
        <v>1998</v>
      </c>
      <c r="J46" s="40" t="s">
        <v>1998</v>
      </c>
      <c r="K46" s="40" t="s">
        <v>1998</v>
      </c>
      <c r="L46" s="40" t="s">
        <v>1998</v>
      </c>
      <c r="M46" s="40" t="s">
        <v>1998</v>
      </c>
      <c r="N46" s="40" t="s">
        <v>1998</v>
      </c>
      <c r="O46" s="40" t="s">
        <v>1998</v>
      </c>
      <c r="P46" s="40" t="s">
        <v>1998</v>
      </c>
      <c r="Q46" s="40" t="s">
        <v>1998</v>
      </c>
      <c r="R46" s="40" t="s">
        <v>1998</v>
      </c>
      <c r="S46" s="40" t="s">
        <v>1998</v>
      </c>
      <c r="T46" s="40" t="s">
        <v>1998</v>
      </c>
      <c r="U46" s="40" t="s">
        <v>1998</v>
      </c>
      <c r="V46" s="40" t="s">
        <v>1998</v>
      </c>
      <c r="W46" s="40" t="s">
        <v>2005</v>
      </c>
      <c r="X46" s="40" t="s">
        <v>2011</v>
      </c>
      <c r="Y46" s="40" t="s">
        <v>2010</v>
      </c>
      <c r="Z46" s="40" t="s">
        <v>1999</v>
      </c>
      <c r="AA46" s="40" t="s">
        <v>1999</v>
      </c>
      <c r="AB46" s="40" t="s">
        <v>2007</v>
      </c>
      <c r="AC46" s="40" t="s">
        <v>2011</v>
      </c>
      <c r="AD46" s="40" t="s">
        <v>1998</v>
      </c>
      <c r="AE46" s="40" t="s">
        <v>1998</v>
      </c>
      <c r="AF46" s="40" t="s">
        <v>1998</v>
      </c>
      <c r="AG46" s="40" t="s">
        <v>1998</v>
      </c>
      <c r="AH46" s="40" t="s">
        <v>1998</v>
      </c>
      <c r="AI46" s="40" t="s">
        <v>1998</v>
      </c>
      <c r="AJ46" s="40" t="s">
        <v>1998</v>
      </c>
      <c r="AK46" s="40" t="s">
        <v>1998</v>
      </c>
      <c r="AL46" s="40" t="s">
        <v>1998</v>
      </c>
      <c r="AM46" s="40" t="s">
        <v>1998</v>
      </c>
      <c r="AN46" s="40" t="s">
        <v>1998</v>
      </c>
      <c r="AO46" s="40" t="s">
        <v>1998</v>
      </c>
      <c r="AP46" s="40" t="s">
        <v>1998</v>
      </c>
      <c r="AQ46" s="40" t="s">
        <v>1998</v>
      </c>
      <c r="AR46" s="40" t="s">
        <v>1998</v>
      </c>
      <c r="AS46" s="40" t="s">
        <v>1998</v>
      </c>
      <c r="AT46" s="40" t="s">
        <v>1998</v>
      </c>
      <c r="BD46" s="61" t="s">
        <v>2055</v>
      </c>
    </row>
    <row r="47" spans="1:71" ht="16.5" customHeight="1" x14ac:dyDescent="0.2">
      <c r="A47" s="40" t="s">
        <v>2005</v>
      </c>
      <c r="B47" s="40" t="s">
        <v>1998</v>
      </c>
      <c r="C47" s="40" t="s">
        <v>1998</v>
      </c>
      <c r="D47" s="40" t="s">
        <v>1998</v>
      </c>
      <c r="E47" s="40" t="s">
        <v>1998</v>
      </c>
      <c r="F47" s="40" t="s">
        <v>1998</v>
      </c>
      <c r="G47" s="40" t="s">
        <v>1998</v>
      </c>
      <c r="H47" s="40" t="s">
        <v>1998</v>
      </c>
      <c r="I47" s="40" t="s">
        <v>1998</v>
      </c>
      <c r="J47" s="40" t="s">
        <v>1998</v>
      </c>
      <c r="K47" s="40" t="s">
        <v>1998</v>
      </c>
      <c r="L47" s="40" t="s">
        <v>1998</v>
      </c>
      <c r="M47" s="40" t="s">
        <v>1998</v>
      </c>
      <c r="N47" s="40" t="s">
        <v>1998</v>
      </c>
      <c r="O47" s="40" t="s">
        <v>1998</v>
      </c>
      <c r="P47" s="40" t="s">
        <v>1998</v>
      </c>
      <c r="Q47" s="40" t="s">
        <v>1998</v>
      </c>
      <c r="R47" s="40" t="s">
        <v>1998</v>
      </c>
      <c r="S47" s="40" t="s">
        <v>1998</v>
      </c>
      <c r="T47" s="40" t="s">
        <v>1998</v>
      </c>
      <c r="U47" s="40" t="s">
        <v>1998</v>
      </c>
      <c r="V47" s="40" t="s">
        <v>1998</v>
      </c>
      <c r="W47" s="40" t="s">
        <v>1998</v>
      </c>
      <c r="X47" s="40" t="s">
        <v>1998</v>
      </c>
      <c r="Y47" s="40" t="s">
        <v>2013</v>
      </c>
      <c r="Z47" s="40" t="s">
        <v>2016</v>
      </c>
      <c r="AA47" s="40" t="s">
        <v>1999</v>
      </c>
      <c r="AB47" s="40" t="s">
        <v>2022</v>
      </c>
      <c r="AC47" s="40" t="s">
        <v>1998</v>
      </c>
      <c r="AD47" s="40" t="s">
        <v>1998</v>
      </c>
      <c r="AE47" s="40" t="s">
        <v>1998</v>
      </c>
      <c r="AF47" s="40" t="s">
        <v>1998</v>
      </c>
      <c r="AG47" s="40" t="s">
        <v>1998</v>
      </c>
      <c r="AH47" s="40" t="s">
        <v>1998</v>
      </c>
      <c r="AI47" s="40" t="s">
        <v>1998</v>
      </c>
      <c r="AJ47" s="40" t="s">
        <v>1998</v>
      </c>
      <c r="AK47" s="40" t="s">
        <v>1998</v>
      </c>
      <c r="AL47" s="40" t="s">
        <v>1998</v>
      </c>
      <c r="AM47" s="40" t="s">
        <v>1998</v>
      </c>
      <c r="AN47" s="40" t="s">
        <v>1998</v>
      </c>
      <c r="AO47" s="40" t="s">
        <v>1998</v>
      </c>
      <c r="AP47" s="40" t="s">
        <v>1998</v>
      </c>
      <c r="AQ47" s="40" t="s">
        <v>1998</v>
      </c>
      <c r="AR47" s="40" t="s">
        <v>1998</v>
      </c>
      <c r="AS47" s="40" t="s">
        <v>1998</v>
      </c>
      <c r="AT47" s="40" t="s">
        <v>1998</v>
      </c>
    </row>
    <row r="48" spans="1:71" ht="16.5" customHeight="1" x14ac:dyDescent="0.2">
      <c r="A48" s="40" t="s">
        <v>2005</v>
      </c>
      <c r="B48" s="40" t="s">
        <v>1998</v>
      </c>
      <c r="C48" s="40" t="s">
        <v>1998</v>
      </c>
      <c r="D48" s="40" t="s">
        <v>1998</v>
      </c>
      <c r="E48" s="40" t="s">
        <v>1998</v>
      </c>
      <c r="F48" s="40" t="s">
        <v>1998</v>
      </c>
      <c r="G48" s="40" t="s">
        <v>1998</v>
      </c>
      <c r="H48" s="40" t="s">
        <v>1998</v>
      </c>
      <c r="I48" s="40" t="s">
        <v>1998</v>
      </c>
      <c r="J48" s="40" t="s">
        <v>1998</v>
      </c>
      <c r="K48" s="40" t="s">
        <v>1998</v>
      </c>
      <c r="L48" s="40" t="s">
        <v>1998</v>
      </c>
      <c r="M48" s="40" t="s">
        <v>1998</v>
      </c>
      <c r="N48" s="40" t="s">
        <v>1998</v>
      </c>
      <c r="O48" s="40" t="s">
        <v>1998</v>
      </c>
      <c r="P48" s="40" t="s">
        <v>1998</v>
      </c>
      <c r="Q48" s="40" t="s">
        <v>1998</v>
      </c>
      <c r="R48" s="40" t="s">
        <v>1998</v>
      </c>
      <c r="S48" s="40" t="s">
        <v>1998</v>
      </c>
      <c r="T48" s="40" t="s">
        <v>1998</v>
      </c>
      <c r="U48" s="40" t="s">
        <v>1998</v>
      </c>
      <c r="V48" s="40" t="s">
        <v>1998</v>
      </c>
      <c r="W48" s="40" t="s">
        <v>1998</v>
      </c>
      <c r="X48" s="40" t="s">
        <v>1998</v>
      </c>
      <c r="Y48" s="40" t="s">
        <v>1998</v>
      </c>
      <c r="Z48" s="40" t="s">
        <v>1998</v>
      </c>
      <c r="AA48" s="40" t="s">
        <v>1999</v>
      </c>
      <c r="AB48" s="40" t="s">
        <v>1998</v>
      </c>
      <c r="AC48" s="40" t="s">
        <v>1998</v>
      </c>
      <c r="AD48" s="40" t="s">
        <v>1998</v>
      </c>
      <c r="AE48" s="40" t="s">
        <v>1998</v>
      </c>
      <c r="AF48" s="40" t="s">
        <v>1998</v>
      </c>
      <c r="AG48" s="40" t="s">
        <v>1998</v>
      </c>
      <c r="AH48" s="40" t="s">
        <v>1998</v>
      </c>
      <c r="AI48" s="40" t="s">
        <v>1998</v>
      </c>
      <c r="AJ48" s="40" t="s">
        <v>1998</v>
      </c>
      <c r="AK48" s="40" t="s">
        <v>1998</v>
      </c>
      <c r="AL48" s="40" t="s">
        <v>1998</v>
      </c>
      <c r="AM48" s="40" t="s">
        <v>1998</v>
      </c>
      <c r="AN48" s="40" t="s">
        <v>1998</v>
      </c>
      <c r="AO48" s="40" t="s">
        <v>1998</v>
      </c>
      <c r="AP48" s="40" t="s">
        <v>1998</v>
      </c>
      <c r="AQ48" s="40" t="s">
        <v>1998</v>
      </c>
      <c r="AR48" s="40" t="s">
        <v>1998</v>
      </c>
      <c r="AS48" s="40" t="s">
        <v>1998</v>
      </c>
      <c r="AT48" s="40" t="s">
        <v>1998</v>
      </c>
    </row>
    <row r="49" spans="27:27" ht="16.5" customHeight="1" x14ac:dyDescent="0.2">
      <c r="AA49" s="40" t="s">
        <v>1999</v>
      </c>
    </row>
  </sheetData>
  <conditionalFormatting sqref="W31:W37 P21:W30 T31:V31 V32:V34">
    <cfRule type="cellIs" dxfId="116" priority="82" operator="between">
      <formula>1</formula>
      <formula>100</formula>
    </cfRule>
  </conditionalFormatting>
  <conditionalFormatting sqref="W31:W37 P21:W30 T31:V31 V32:V34">
    <cfRule type="cellIs" dxfId="115" priority="78" operator="equal">
      <formula>4</formula>
    </cfRule>
  </conditionalFormatting>
  <conditionalFormatting sqref="W31:W37 P21:W30 T31:V31 V32:V34">
    <cfRule type="cellIs" dxfId="114" priority="81" operator="equal">
      <formula>1</formula>
    </cfRule>
  </conditionalFormatting>
  <conditionalFormatting sqref="W31:W37 P21:W30 T31:V31 V32:V34">
    <cfRule type="cellIs" dxfId="113" priority="80" operator="equal">
      <formula>2</formula>
    </cfRule>
  </conditionalFormatting>
  <conditionalFormatting sqref="W31:W37 P21:W30 T31:V31 V32:V34">
    <cfRule type="cellIs" dxfId="112" priority="76" operator="equal">
      <formula>7</formula>
    </cfRule>
  </conditionalFormatting>
  <conditionalFormatting sqref="W31:W37 P21:W30 T31:V31 V32:V34">
    <cfRule type="cellIs" dxfId="111" priority="75" operator="equal">
      <formula>8</formula>
    </cfRule>
  </conditionalFormatting>
  <conditionalFormatting sqref="W31:W37 P21:W30 T31:V31 V32:V34">
    <cfRule type="cellIs" dxfId="110" priority="77" operator="equal">
      <formula>6</formula>
    </cfRule>
  </conditionalFormatting>
  <conditionalFormatting sqref="W31:W37 P21:W30 T31:V31 V32:V34">
    <cfRule type="cellIs" dxfId="109" priority="79" operator="equal">
      <formula>3</formula>
    </cfRule>
  </conditionalFormatting>
  <conditionalFormatting sqref="W31:W37 P21:W30 T31:V31 V32:V34">
    <cfRule type="cellIs" dxfId="108" priority="74" operator="equal">
      <formula>9</formula>
    </cfRule>
  </conditionalFormatting>
  <conditionalFormatting sqref="W31:W37 P21:W30 T31:V31 V32:V34">
    <cfRule type="cellIs" dxfId="107" priority="73" operator="equal">
      <formula>11</formula>
    </cfRule>
  </conditionalFormatting>
  <conditionalFormatting sqref="W31:W37 P21:W30 T31:V31 V32:V34">
    <cfRule type="cellIs" dxfId="106" priority="72" operator="equal">
      <formula>12</formula>
    </cfRule>
  </conditionalFormatting>
  <conditionalFormatting sqref="W31:W37 P21:W30 T31:V31 V32:V34">
    <cfRule type="cellIs" dxfId="105" priority="71" operator="equal">
      <formula>13</formula>
    </cfRule>
  </conditionalFormatting>
  <conditionalFormatting sqref="W31:W37 P21:W30 T31:V31 V32:V34">
    <cfRule type="cellIs" dxfId="104" priority="70" operator="equal">
      <formula>14</formula>
    </cfRule>
  </conditionalFormatting>
  <conditionalFormatting sqref="W31:W37 P21:W30 T31:V31 V32:V34">
    <cfRule type="cellIs" dxfId="103" priority="69" operator="equal">
      <formula>15</formula>
    </cfRule>
  </conditionalFormatting>
  <conditionalFormatting sqref="W31:W37 P21:W30 T31:V31 V32:V34">
    <cfRule type="cellIs" dxfId="102" priority="68" operator="equal">
      <formula>16</formula>
    </cfRule>
  </conditionalFormatting>
  <conditionalFormatting sqref="W31:W37 P21:W30 T31:V31 V32:V34">
    <cfRule type="cellIs" dxfId="101" priority="67" operator="equal">
      <formula>17</formula>
    </cfRule>
  </conditionalFormatting>
  <conditionalFormatting sqref="BP37:XFD37 BP35:XFD35 BN37 BP7:XFD7 A36:XFD36 A35:BN35 A1:XFD6 A8:XFD34 A7:BN7 A37:BL37 A38:XFD1048576">
    <cfRule type="cellIs" dxfId="100" priority="66" operator="equal">
      <formula>"F"</formula>
    </cfRule>
  </conditionalFormatting>
  <conditionalFormatting sqref="BP37:XFD37 BP35:XFD35 BN37 BP7:XFD7 A36:XFD36 A35:BN35 A1:XFD6 A8:XFD34 A7:BN7 A37:BL37 A38:XFD1048576">
    <cfRule type="cellIs" dxfId="99" priority="65" operator="equal">
      <formula>"T"</formula>
    </cfRule>
  </conditionalFormatting>
  <conditionalFormatting sqref="BP37:XFD37 BP35:XFD35 BN37 BP7:XFD7 A36:XFD36 A35:BN35 A1:XFD6 A8:XFD34 A7:BN7 A37:BL37 A38:XFD1048576">
    <cfRule type="cellIs" dxfId="98" priority="64" operator="equal">
      <formula>"B"</formula>
    </cfRule>
  </conditionalFormatting>
  <conditionalFormatting sqref="BP37:XFD37 BP35:XFD35 BN37 BP7:XFD7 A36:XFD36 A35:BN35 A1:XFD6 A8:XFD34 A7:BN7 A37:BL37 A38:XFD1048576">
    <cfRule type="cellIs" dxfId="97" priority="63" operator="equal">
      <formula>"L"</formula>
    </cfRule>
  </conditionalFormatting>
  <conditionalFormatting sqref="BP37:XFD37 BP35:XFD35 BN37 BP7:XFD7 A36:XFD36 A35:BN35 A1:XFD6 A8:XFD34 A7:BN7 A37:BL37 A38:XFD1048576">
    <cfRule type="cellIs" dxfId="96" priority="62" operator="equal">
      <formula>"R"</formula>
    </cfRule>
  </conditionalFormatting>
  <conditionalFormatting sqref="BP37:XFD37 BP35:XFD35 BN37 BP7:XFD7 A36:XFD36 A35:BN35 A1:XFD6 A8:XFD34 A7:BN7 A37:BL37 A38:XFD1048576">
    <cfRule type="cellIs" dxfId="95" priority="61" operator="equal">
      <formula>"C1"</formula>
    </cfRule>
  </conditionalFormatting>
  <conditionalFormatting sqref="BP37:XFD37 BP35:XFD35 BN37 BP7:XFD7 A36:XFD36 A35:BN35 A1:XFD6 A8:XFD34 A7:BN7 A37:BL37 A38:XFD1048576">
    <cfRule type="cellIs" dxfId="94" priority="60" operator="equal">
      <formula>"C2"</formula>
    </cfRule>
  </conditionalFormatting>
  <conditionalFormatting sqref="BP37:XFD37 BP35:XFD35 BN37 BP7:XFD7 A36:XFD36 A35:BN35 A1:XFD6 A8:XFD34 A7:BN7 A37:BL37 A38:XFD1048576">
    <cfRule type="cellIs" dxfId="93" priority="59" operator="equal">
      <formula>"C3"</formula>
    </cfRule>
  </conditionalFormatting>
  <conditionalFormatting sqref="BP37:XFD37 BP35:XFD35 BN37 BP7:XFD7 A36:XFD36 A35:BN35 A1:XFD6 A8:XFD34 A7:BN7 A37:BL37 A38:XFD1048576">
    <cfRule type="cellIs" dxfId="92" priority="58" operator="equal">
      <formula>"C4"</formula>
    </cfRule>
  </conditionalFormatting>
  <conditionalFormatting sqref="BP37:XFD37 BP35:XFD35 BN37 BP7:XFD7 A36:XFD36 A35:BN35 A1:XFD6 A8:XFD34 A7:BN7 A37:BL37 A38:XFD1048576">
    <cfRule type="cellIs" dxfId="91" priority="57" operator="equal">
      <formula>"V"</formula>
    </cfRule>
  </conditionalFormatting>
  <conditionalFormatting sqref="BP37:XFD37 BP35:XFD35 BN37 BP7:XFD7 A36:XFD36 A35:BN35 A1:XFD6 A8:XFD34 A7:BN7 A37:BL37 A38:XFD1048576">
    <cfRule type="cellIs" dxfId="90" priority="56" operator="equal">
      <formula>"LR"</formula>
    </cfRule>
  </conditionalFormatting>
  <conditionalFormatting sqref="BP37:XFD37 BP35:XFD35 BN37 BP7:XFD7 A36:XFD36 A35:BN35 A1:XFD6 A8:XFD34 A7:BN7 A37:BL37 A38:XFD1048576">
    <cfRule type="cellIs" dxfId="89" priority="55" operator="equal">
      <formula>"H"</formula>
    </cfRule>
  </conditionalFormatting>
  <conditionalFormatting sqref="BP37:XFD37 BP35:XFD35 BN37 BP7:XFD7 A36:XFD36 A35:BN35 A1:XFD6 A8:XFD34 A7:BN7 A37:BL37 A38:XFD1048576">
    <cfRule type="cellIs" dxfId="88" priority="54" operator="equal">
      <formula>"TB"</formula>
    </cfRule>
  </conditionalFormatting>
  <conditionalFormatting sqref="BP37:XFD37 BP35:XFD35 BN37 BP7:XFD7 A36:XFD36 A35:BN35 A1:XFD6 A8:XFD34 A7:BN7 A37:BL37 A38:XFD1048576">
    <cfRule type="cellIs" dxfId="87" priority="53" operator="equal">
      <formula>"N"</formula>
    </cfRule>
  </conditionalFormatting>
  <conditionalFormatting sqref="BP37:XFD37 BP35:XFD35 BN37 BP7:XFD7 A36:XFD36 A35:BN35 A1:XFD6 A8:XFD34 A7:BN7 A37:BL37 A38:XFD1048576">
    <cfRule type="cellIs" dxfId="86" priority="52" operator="equal">
      <formula>"U"</formula>
    </cfRule>
  </conditionalFormatting>
  <conditionalFormatting sqref="BP37:XFD37 BP35:XFD35 BN37 BP7:XFD7 A36:XFD36 A35:BN35 A1:XFD6 A8:XFD34 A7:BN7 A37:BL37 A38:XFD1048576">
    <cfRule type="cellIs" dxfId="85" priority="51" operator="equal">
      <formula>"C"</formula>
    </cfRule>
  </conditionalFormatting>
  <conditionalFormatting sqref="BP37:XFD37 BP35:XFD35 BN37 BP7:XFD7 A36:XFD36 A35:BN35 A1:XFD6 A8:XFD34 A7:BN7 A37:BL37 A38:XFD1048576">
    <cfRule type="cellIs" dxfId="84" priority="50" operator="equal">
      <formula>"D"</formula>
    </cfRule>
  </conditionalFormatting>
  <conditionalFormatting sqref="BP37:XFD37 BP35:XFD35 BN37 BP7:XFD7 A36:XFD36 A35:BN35 A1:XFD6 A8:XFD34 A7:BN7 A37:BL37 A38:XFD1048576">
    <cfRule type="cellIs" dxfId="83" priority="49" operator="equal">
      <formula>"S"</formula>
    </cfRule>
  </conditionalFormatting>
  <conditionalFormatting sqref="BP37:XFD37 BP35:XFD35 BN37 BP7:XFD7 A36:XFD36 A35:BN35 A1:XFD6 A8:XFD34 A7:BN7 A37:BL37 A38:XFD1048576">
    <cfRule type="cellIs" dxfId="82" priority="48" operator="equal">
      <formula>"TL"</formula>
    </cfRule>
  </conditionalFormatting>
  <conditionalFormatting sqref="BP37:XFD37 BP35:XFD35 BN37 BP7:XFD7 A36:XFD36 A35:BN35 A1:XFD6 A8:XFD34 A7:BN7 A37:BL37 A38:XFD1048576">
    <cfRule type="cellIs" dxfId="81" priority="47" operator="equal">
      <formula>"TR"</formula>
    </cfRule>
  </conditionalFormatting>
  <conditionalFormatting sqref="BP37:XFD37 BP35:XFD35 BN37 BP7:XFD7 A36:XFD36 A35:BN35 A1:XFD6 A8:XFD34 A7:BN7 A37:BL37 A38:XFD1048576">
    <cfRule type="cellIs" dxfId="80" priority="46" operator="equal">
      <formula>"BR"</formula>
    </cfRule>
  </conditionalFormatting>
  <conditionalFormatting sqref="BP37:XFD37 BP35:XFD35 BN37 BP7:XFD7 A36:XFD36 A35:BN35 A1:XFD6 A8:XFD34 A7:BN7 A37:BL37 A38:XFD1048576">
    <cfRule type="cellIs" dxfId="79" priority="45" operator="equal">
      <formula>"BL"</formula>
    </cfRule>
  </conditionalFormatting>
  <conditionalFormatting sqref="BP37:XFD37 BP35:XFD35 BN37 BP7:XFD7 A36:XFD36 A35:BN35 A1:XFD6 A8:XFD34 A7:BN7 A37:BL37 A38:XFD1048576">
    <cfRule type="cellIs" dxfId="78" priority="44" operator="equal">
      <formula>"LT"</formula>
    </cfRule>
  </conditionalFormatting>
  <conditionalFormatting sqref="BP37:XFD37 BP35:XFD35 BN37 BP7:XFD7 A36:XFD36 A35:BN35 A1:XFD6 A8:XFD34 A7:BN7 A37:BL37 A38:XFD1048576">
    <cfRule type="cellIs" dxfId="77" priority="43" operator="equal">
      <formula>"RT"</formula>
    </cfRule>
  </conditionalFormatting>
  <conditionalFormatting sqref="BP37:XFD37 BP35:XFD35 BN37 BP7:XFD7 A36:XFD36 A35:BN35 A1:XFD6 A8:XFD34 A7:BN7 A37:BL37 A38:XFD1048576">
    <cfRule type="cellIs" dxfId="76" priority="42" operator="equal">
      <formula>"RB"</formula>
    </cfRule>
  </conditionalFormatting>
  <conditionalFormatting sqref="BP37:XFD37 BP35:XFD35 BN37 BP7:XFD7 A36:XFD36 A35:BN35 A1:XFD6 A8:XFD34 A7:BN7 A37:BL37 A38:XFD1048576">
    <cfRule type="cellIs" dxfId="75" priority="41" operator="equal">
      <formula>"LB"</formula>
    </cfRule>
  </conditionalFormatting>
  <conditionalFormatting sqref="BP37:XFD37 BP35:XFD35 BN37 BP7:XFD7 A36:XFD36 A35:BN35 A1:XFD6 A8:XFD34 A7:BN7 A37:BL37 A38:XFD1048576">
    <cfRule type="cellIs" dxfId="74" priority="40" operator="equal">
      <formula>"RL"</formula>
    </cfRule>
  </conditionalFormatting>
  <conditionalFormatting sqref="BP37:XFD37 BP35:XFD35 BN37 BP7:XFD7 A36:XFD36 A35:BN35 A1:XFD6 A8:XFD34 A7:BN7 A37:BL37 A38:XFD1048576">
    <cfRule type="cellIs" dxfId="73" priority="39" operator="equal">
      <formula>"BT"</formula>
    </cfRule>
  </conditionalFormatting>
  <conditionalFormatting sqref="BP37:XFD37 BP35:XFD35 BN37 BP7:XFD7 A36:XFD36 A35:BN35 A1:XFD6 A8:XFD34 A7:BN7 A37:BL37 A38:XFD1048576">
    <cfRule type="cellIs" dxfId="72" priority="38" operator="equal">
      <formula>"["</formula>
    </cfRule>
  </conditionalFormatting>
  <conditionalFormatting sqref="BP37:XFD37 BP35:XFD35 BN37 BP7:XFD7 A36:XFD36 A35:BN35 A1:XFD6 A8:XFD34 A7:BN7 A37:BL37 A38:XFD1048576">
    <cfRule type="cellIs" dxfId="71" priority="37" operator="equal">
      <formula>"]"</formula>
    </cfRule>
  </conditionalFormatting>
  <conditionalFormatting sqref="BP37:XFD37 BP35:XFD35 BN37 BP7:XFD7 A36:XFD36 A35:BN35 A1:XFD6 A8:XFD34 A7:BN7 A37:BL37 A38:XFD1048576">
    <cfRule type="cellIs" dxfId="70" priority="36" operator="equal">
      <formula>"W"</formula>
    </cfRule>
  </conditionalFormatting>
  <conditionalFormatting sqref="B3:B12 C2:C12 D2:I3 D4:G6 M3:AT3 AB4:AT5 AB6:AG6 AD7:AG7 N4:U6 P7:S7 A3:A48">
    <cfRule type="cellIs" dxfId="69" priority="35" operator="equal">
      <formula>"F"</formula>
    </cfRule>
  </conditionalFormatting>
  <conditionalFormatting sqref="B3:B12 C2:C12 D2:I3 D4:G6 M3:AT3 AB4:AT5 AB6:AG6 AD7:AG7 N4:U6 P7:S7 A3:A48">
    <cfRule type="cellIs" dxfId="68" priority="34" operator="equal">
      <formula>"T"</formula>
    </cfRule>
  </conditionalFormatting>
  <conditionalFormatting sqref="B3:B12 C2:C12 D2:I3 D4:G6 M3:AT3 AB4:AT5 AB6:AG6 AD7:AG7 N4:U6 P7:S7 A3:A48">
    <cfRule type="cellIs" dxfId="67" priority="33" operator="equal">
      <formula>"B"</formula>
    </cfRule>
  </conditionalFormatting>
  <conditionalFormatting sqref="B3:B12 C2:C12 D2:I3 D4:G6 M3:AT3 AB4:AT5 AB6:AG6 AD7:AG7 N4:U6 P7:S7 A3:A48">
    <cfRule type="cellIs" dxfId="66" priority="32" operator="equal">
      <formula>"L"</formula>
    </cfRule>
  </conditionalFormatting>
  <conditionalFormatting sqref="B3:B12 C2:C12 D2:I3 D4:G6 M3:AT3 AB4:AT5 AB6:AG6 AD7:AG7 N4:U6 P7:S7 A3:A48">
    <cfRule type="cellIs" dxfId="65" priority="31" operator="equal">
      <formula>"R"</formula>
    </cfRule>
  </conditionalFormatting>
  <conditionalFormatting sqref="B3:B12 C2:C12 D2:I3 D4:G6 M3:AT3 AB4:AT5 AB6:AG6 AD7:AG7 N4:U6 P7:S7 A3:A48">
    <cfRule type="cellIs" dxfId="64" priority="30" operator="equal">
      <formula>"C1"</formula>
    </cfRule>
  </conditionalFormatting>
  <conditionalFormatting sqref="B3:B12 C2:C12 D2:I3 D4:G6 M3:AT3 AB4:AT5 AB6:AG6 AD7:AG7 N4:U6 P7:S7 A3:A48">
    <cfRule type="cellIs" dxfId="63" priority="29" operator="equal">
      <formula>"C2"</formula>
    </cfRule>
  </conditionalFormatting>
  <conditionalFormatting sqref="B3:B12 C2:C12 D2:I3 D4:G6 M3:AT3 AB4:AT5 AB6:AG6 AD7:AG7 N4:U6 P7:S7 A3:A48">
    <cfRule type="cellIs" dxfId="62" priority="28" operator="equal">
      <formula>"C3"</formula>
    </cfRule>
  </conditionalFormatting>
  <conditionalFormatting sqref="B3:B12 C2:C12 D2:I3 D4:G6 M3:AT3 AB4:AT5 AB6:AG6 AD7:AG7 N4:U6 P7:S7 A3:A48">
    <cfRule type="cellIs" dxfId="61" priority="27" operator="equal">
      <formula>"C4"</formula>
    </cfRule>
  </conditionalFormatting>
  <conditionalFormatting sqref="B3:B12 C2:C12 D2:I3 D4:G6 M3:AT3 AB4:AT5 AB6:AG6 AD7:AG7 N4:U6 P7:S7 A3:A48">
    <cfRule type="cellIs" dxfId="60" priority="26" operator="equal">
      <formula>"V"</formula>
    </cfRule>
  </conditionalFormatting>
  <conditionalFormatting sqref="B3:B12 C2:C12 D2:I3 D4:G6 M3:AT3 AB4:AT5 AB6:AG6 AD7:AG7 N4:U6 P7:S7 A3:A48">
    <cfRule type="cellIs" dxfId="59" priority="25" operator="equal">
      <formula>"LR"</formula>
    </cfRule>
  </conditionalFormatting>
  <conditionalFormatting sqref="B3:B12 C2:C12 D2:I3 D4:G6 M3:AT3 AB4:AT5 AB6:AG6 AD7:AG7 N4:U6 P7:S7 A3:A48">
    <cfRule type="cellIs" dxfId="58" priority="24" operator="equal">
      <formula>"H"</formula>
    </cfRule>
  </conditionalFormatting>
  <conditionalFormatting sqref="B3:B12 C2:C12 D2:I3 D4:G6 M3:AT3 AB4:AT5 AB6:AG6 AD7:AG7 N4:U6 P7:S7 A3:A48">
    <cfRule type="cellIs" dxfId="57" priority="23" operator="equal">
      <formula>"TB"</formula>
    </cfRule>
  </conditionalFormatting>
  <conditionalFormatting sqref="B3:B12 C2:C12 D2:I3 D4:G6 M3:AT3 AB4:AT5 AB6:AG6 AD7:AG7 N4:U6 P7:S7 A3:A48">
    <cfRule type="cellIs" dxfId="56" priority="22" operator="equal">
      <formula>"N"</formula>
    </cfRule>
  </conditionalFormatting>
  <conditionalFormatting sqref="B3:B12 C2:C12 D2:I3 D4:G6 M3:AT3 AB4:AT5 AB6:AG6 AD7:AG7 N4:U6 P7:S7 A3:A48">
    <cfRule type="cellIs" dxfId="55" priority="21" operator="equal">
      <formula>"U"</formula>
    </cfRule>
  </conditionalFormatting>
  <conditionalFormatting sqref="B3:B12 C2:C12 D2:I3 D4:G6 M3:AT3 AB4:AT5 AB6:AG6 AD7:AG7 N4:U6 P7:S7 A3:A48">
    <cfRule type="cellIs" dxfId="54" priority="20" operator="equal">
      <formula>"C"</formula>
    </cfRule>
  </conditionalFormatting>
  <conditionalFormatting sqref="B3:B12 C2:C12 D2:I3 D4:G6 M3:AT3 AB4:AT5 AB6:AG6 AD7:AG7 N4:U6 P7:S7 A3:A48">
    <cfRule type="cellIs" dxfId="53" priority="19" operator="equal">
      <formula>"D"</formula>
    </cfRule>
  </conditionalFormatting>
  <conditionalFormatting sqref="B3:B12 C2:C12 D2:I3 D4:G6 M3:AT3 AB4:AT5 AB6:AG6 AD7:AG7 N4:U6 P7:S7 A3:A48">
    <cfRule type="cellIs" dxfId="52" priority="18" operator="equal">
      <formula>"S"</formula>
    </cfRule>
  </conditionalFormatting>
  <conditionalFormatting sqref="B3:B12 C2:C12 D2:I3 D4:G6 M3:AT3 AB4:AT5 AB6:AG6 AD7:AG7 N4:U6 P7:S7 A3:A48">
    <cfRule type="cellIs" dxfId="51" priority="17" operator="equal">
      <formula>"TL"</formula>
    </cfRule>
  </conditionalFormatting>
  <conditionalFormatting sqref="B3:B12 C2:C12 D2:I3 D4:G6 M3:AT3 AB4:AT5 AB6:AG6 AD7:AG7 N4:U6 P7:S7 A3:A48">
    <cfRule type="cellIs" dxfId="50" priority="16" operator="equal">
      <formula>"TR"</formula>
    </cfRule>
  </conditionalFormatting>
  <conditionalFormatting sqref="B3:B12 C2:C12 D2:I3 D4:G6 M3:AT3 AB4:AT5 AB6:AG6 AD7:AG7 N4:U6 P7:S7 A3:A48">
    <cfRule type="cellIs" dxfId="49" priority="15" operator="equal">
      <formula>"BR"</formula>
    </cfRule>
  </conditionalFormatting>
  <conditionalFormatting sqref="B3:B12 C2:C12 D2:I3 D4:G6 M3:AT3 AB4:AT5 AB6:AG6 AD7:AG7 N4:U6 P7:S7 A3:A48">
    <cfRule type="cellIs" dxfId="48" priority="14" operator="equal">
      <formula>"BL"</formula>
    </cfRule>
  </conditionalFormatting>
  <conditionalFormatting sqref="B3:B12 C2:C12 D2:I3 D4:G6 M3:AT3 AB4:AT5 AB6:AG6 AD7:AG7 N4:U6 P7:S7 A3:A48">
    <cfRule type="cellIs" dxfId="47" priority="13" operator="equal">
      <formula>"LT"</formula>
    </cfRule>
  </conditionalFormatting>
  <conditionalFormatting sqref="B3:B12 C2:C12 D2:I3 D4:G6 M3:AT3 AB4:AT5 AB6:AG6 AD7:AG7 N4:U6 P7:S7 A3:A48">
    <cfRule type="cellIs" dxfId="46" priority="12" operator="equal">
      <formula>"RT"</formula>
    </cfRule>
  </conditionalFormatting>
  <conditionalFormatting sqref="B3:B12 C2:C12 D2:I3 D4:G6 M3:AT3 AB4:AT5 AB6:AG6 AD7:AG7 N4:U6 P7:S7 A3:A48">
    <cfRule type="cellIs" dxfId="45" priority="11" operator="equal">
      <formula>"RB"</formula>
    </cfRule>
  </conditionalFormatting>
  <conditionalFormatting sqref="B3:B12 C2:C12 D2:I3 D4:G6 M3:AT3 AB4:AT5 AB6:AG6 AD7:AG7 N4:U6 P7:S7 A3:A48">
    <cfRule type="cellIs" dxfId="44" priority="10" operator="equal">
      <formula>"LB"</formula>
    </cfRule>
  </conditionalFormatting>
  <conditionalFormatting sqref="B3:B12 C2:C12 D2:I3 D4:G6 M3:AT3 AB4:AT5 AB6:AG6 AD7:AG7 N4:U6 P7:S7 A3:A48">
    <cfRule type="cellIs" dxfId="43" priority="9" operator="equal">
      <formula>"RL"</formula>
    </cfRule>
  </conditionalFormatting>
  <conditionalFormatting sqref="B3:B12 C2:C12 D2:I3 D4:G6 M3:AT3 AB4:AT5 AB6:AG6 AD7:AG7 N4:U6 P7:S7 A3:A48">
    <cfRule type="cellIs" dxfId="42" priority="8" operator="equal">
      <formula>"BT"</formula>
    </cfRule>
  </conditionalFormatting>
  <conditionalFormatting sqref="B3:B12 C2:C12 D2:I3 D4:G6 M3:AT3 AB4:AT5 AB6:AG6 AD7:AG7 N4:U6 P7:S7 A3:A48">
    <cfRule type="cellIs" dxfId="41" priority="7" operator="equal">
      <formula>"["</formula>
    </cfRule>
  </conditionalFormatting>
  <conditionalFormatting sqref="B3:B12 C2:C12 D2:I3 D4:G6 M3:AT3 AB4:AT5 AB6:AG6 AD7:AG7 N4:U6 P7:S7 A3:A48">
    <cfRule type="cellIs" dxfId="40" priority="6" operator="equal">
      <formula>"]"</formula>
    </cfRule>
  </conditionalFormatting>
  <conditionalFormatting sqref="B3:B12 C2:C12 D2:I3 D4:G6 M3:AT3 AB4:AT5 AB6:AG6 AD7:AG7 N4:U6 P7:S7 A3:A48 A1:B2 C1:I1 J1:XFD2">
    <cfRule type="cellIs" dxfId="39" priority="5" operator="equal">
      <formula>"W"</formula>
    </cfRule>
  </conditionalFormatting>
  <conditionalFormatting sqref="BP37:XFD37 BP35:XFD35 BN37 BP7:XFD7 A36:XFD36 A35:BN35 A1:XFD6 A8:XFD34 A7:BN7 A37:BL37 A38:XFD1048576">
    <cfRule type="cellIs" dxfId="38" priority="4" operator="equal">
      <formula>"M"</formula>
    </cfRule>
  </conditionalFormatting>
  <conditionalFormatting sqref="BP37:XFD37 BP35:XFD35 BN37 BP7:XFD7 A36:XFD36 A35:BN35 A1:XFD6 A8:XFD34 A7:BN7 A37:BL37 A38:XFD1048576">
    <cfRule type="cellIs" dxfId="37" priority="3" operator="equal">
      <formula>"$"</formula>
    </cfRule>
  </conditionalFormatting>
  <conditionalFormatting sqref="BP37:XFD37 BP35:XFD35 BN37 BP7:XFD7 A36:XFD36 A35:BN35 A1:XFD6 A8:XFD34 A7:BN7 A37:BL37 A38:XFD1048576">
    <cfRule type="cellIs" dxfId="36" priority="2" operator="equal">
      <formula>"G"</formula>
    </cfRule>
  </conditionalFormatting>
  <conditionalFormatting sqref="BP37:XFD37 BP35:XFD35 BN37 BP7:XFD7 A36:XFD36 A35:BN35 A1:XFD6 A8:XFD34 A7:BN7 A37:BL37 A38:XFD1048576">
    <cfRule type="cellIs" dxfId="35" priority="1" operator="equal">
      <formula>"^"</formula>
    </cfRule>
  </conditionalFormatting>
  <hyperlinks>
    <hyperlink ref="BD43" r:id="rId1" xr:uid="{4BB8793C-9EFE-4CFA-BEA1-067347CCAAAE}"/>
    <hyperlink ref="BD46" r:id="rId2" xr:uid="{E35E8ED5-FEA6-4A03-A316-7A0CA2DD3FA2}"/>
  </hyperlinks>
  <pageMargins left="0.7" right="0.7" top="0.75" bottom="0.75" header="0.3" footer="0.3"/>
  <pageSetup paperSize="9" scale="38" orientation="portrait" horizontalDpi="300" verticalDpi="300" r:id="rId3"/>
  <drawing r:id="rId4"/>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74E7BF-7367-43D7-9212-340AC90E51DC}">
  <dimension ref="S1:AC23"/>
  <sheetViews>
    <sheetView tabSelected="1" zoomScale="140" zoomScaleNormal="140" workbookViewId="0">
      <selection activeCell="S4" sqref="R4:AG17"/>
    </sheetView>
  </sheetViews>
  <sheetFormatPr defaultColWidth="2.88671875" defaultRowHeight="15" customHeight="1" x14ac:dyDescent="0.2"/>
  <cols>
    <col min="1" max="16384" width="2.88671875" style="40"/>
  </cols>
  <sheetData>
    <row r="1" spans="19:29" ht="15" customHeight="1" x14ac:dyDescent="0.2">
      <c r="S1" s="203" t="s">
        <v>2090</v>
      </c>
      <c r="T1" s="203"/>
      <c r="U1" s="203"/>
      <c r="V1" s="203"/>
      <c r="W1" s="203"/>
      <c r="X1" s="203"/>
      <c r="Y1" s="203"/>
      <c r="Z1" s="203"/>
      <c r="AA1" s="203"/>
      <c r="AB1" s="203"/>
      <c r="AC1" s="203"/>
    </row>
    <row r="2" spans="19:29" ht="15" customHeight="1" x14ac:dyDescent="0.2">
      <c r="S2" s="203"/>
      <c r="T2" s="203"/>
      <c r="U2" s="203"/>
      <c r="V2" s="203"/>
      <c r="W2" s="203"/>
      <c r="X2" s="203"/>
      <c r="Y2" s="203"/>
      <c r="Z2" s="203"/>
      <c r="AA2" s="203"/>
      <c r="AB2" s="203"/>
      <c r="AC2" s="203"/>
    </row>
    <row r="21" spans="19:19" ht="15" customHeight="1" x14ac:dyDescent="0.2">
      <c r="S21" s="52"/>
    </row>
    <row r="23" spans="19:19" ht="15" customHeight="1" x14ac:dyDescent="0.2">
      <c r="S23" s="52" t="s">
        <v>2056</v>
      </c>
    </row>
  </sheetData>
  <mergeCells count="1">
    <mergeCell ref="S1:AC2"/>
  </mergeCells>
  <conditionalFormatting sqref="S21 A24:XFD1048576 A16:R23 T16:XFD23 S23 A3:XFD15 A2:R2 A1:S1 AD1:XFD2">
    <cfRule type="cellIs" dxfId="34" priority="33" operator="equal">
      <formula>"F"</formula>
    </cfRule>
  </conditionalFormatting>
  <conditionalFormatting sqref="S21 A24:XFD1048576 A16:R23 T16:XFD23 S23 A3:XFD15 A2:R2 A1:S1 AD1:XFD2">
    <cfRule type="cellIs" dxfId="33" priority="32" operator="equal">
      <formula>"T"</formula>
    </cfRule>
  </conditionalFormatting>
  <conditionalFormatting sqref="S21 A24:XFD1048576 A16:R23 T16:XFD23 S23 A3:XFD15 A2:R2 A1:S1 AD1:XFD2">
    <cfRule type="cellIs" dxfId="32" priority="31" operator="equal">
      <formula>"B"</formula>
    </cfRule>
  </conditionalFormatting>
  <conditionalFormatting sqref="S21 A24:XFD1048576 A16:R23 T16:XFD23 S23 A3:XFD15 A2:R2 A1:S1 AD1:XFD2">
    <cfRule type="cellIs" dxfId="31" priority="30" operator="equal">
      <formula>"L"</formula>
    </cfRule>
  </conditionalFormatting>
  <conditionalFormatting sqref="S21 A24:XFD1048576 A16:R23 T16:XFD23 S23 A3:XFD15 A2:R2 A1:S1 AD1:XFD2">
    <cfRule type="cellIs" dxfId="30" priority="29" operator="equal">
      <formula>"R"</formula>
    </cfRule>
  </conditionalFormatting>
  <conditionalFormatting sqref="S21 A24:XFD1048576 A16:R23 T16:XFD23 S23 A3:XFD15 A2:R2 A1:S1 AD1:XFD2">
    <cfRule type="cellIs" dxfId="29" priority="28" operator="equal">
      <formula>"C1"</formula>
    </cfRule>
  </conditionalFormatting>
  <conditionalFormatting sqref="S21 A24:XFD1048576 A16:R23 T16:XFD23 S23 A3:XFD15 A2:R2 A1:S1 AD1:XFD2">
    <cfRule type="cellIs" dxfId="28" priority="27" operator="equal">
      <formula>"C2"</formula>
    </cfRule>
  </conditionalFormatting>
  <conditionalFormatting sqref="S21 A24:XFD1048576 A16:R23 T16:XFD23 S23 A3:XFD15 A2:R2 A1:S1 AD1:XFD2">
    <cfRule type="cellIs" dxfId="27" priority="26" operator="equal">
      <formula>"C3"</formula>
    </cfRule>
  </conditionalFormatting>
  <conditionalFormatting sqref="S21 A24:XFD1048576 A16:R23 T16:XFD23 S23 A3:XFD15 A2:R2 A1:S1 AD1:XFD2">
    <cfRule type="cellIs" dxfId="26" priority="25" operator="equal">
      <formula>"C4"</formula>
    </cfRule>
  </conditionalFormatting>
  <conditionalFormatting sqref="S21 A24:XFD1048576 A16:R23 T16:XFD23 S23 A3:XFD15 A2:R2 A1:S1 AD1:XFD2">
    <cfRule type="cellIs" dxfId="25" priority="24" operator="equal">
      <formula>"V"</formula>
    </cfRule>
  </conditionalFormatting>
  <conditionalFormatting sqref="S21 A24:XFD1048576 A16:R23 T16:XFD23 S23 A3:XFD15 A2:R2 A1:S1 AD1:XFD2">
    <cfRule type="cellIs" dxfId="24" priority="23" operator="equal">
      <formula>"LR"</formula>
    </cfRule>
  </conditionalFormatting>
  <conditionalFormatting sqref="S21 A24:XFD1048576 A16:R23 T16:XFD23 S23 A3:XFD15 A2:R2 A1:S1 AD1:XFD2">
    <cfRule type="cellIs" dxfId="23" priority="22" operator="equal">
      <formula>"H"</formula>
    </cfRule>
  </conditionalFormatting>
  <conditionalFormatting sqref="S21 A24:XFD1048576 A16:R23 T16:XFD23 S23 A3:XFD15 A2:R2 A1:S1 AD1:XFD2">
    <cfRule type="cellIs" dxfId="22" priority="21" operator="equal">
      <formula>"TB"</formula>
    </cfRule>
  </conditionalFormatting>
  <conditionalFormatting sqref="S21 A24:XFD1048576 A16:R23 T16:XFD23 S23 A3:XFD15 A2:R2 A1:S1 AD1:XFD2">
    <cfRule type="cellIs" dxfId="21" priority="20" operator="equal">
      <formula>"N"</formula>
    </cfRule>
  </conditionalFormatting>
  <conditionalFormatting sqref="S21 A24:XFD1048576 A16:R23 T16:XFD23 S23 A3:XFD15 A2:R2 A1:S1 AD1:XFD2">
    <cfRule type="cellIs" dxfId="20" priority="19" operator="equal">
      <formula>"U"</formula>
    </cfRule>
  </conditionalFormatting>
  <conditionalFormatting sqref="S21 A24:XFD1048576 A16:R23 T16:XFD23 S23 A3:XFD15 A2:R2 A1:S1 AD1:XFD2">
    <cfRule type="cellIs" dxfId="19" priority="18" operator="equal">
      <formula>"C"</formula>
    </cfRule>
  </conditionalFormatting>
  <conditionalFormatting sqref="S21 A24:XFD1048576 A16:R23 T16:XFD23 S23 A3:XFD15 A2:R2 A1:S1 AD1:XFD2">
    <cfRule type="cellIs" dxfId="18" priority="17" operator="equal">
      <formula>"D"</formula>
    </cfRule>
  </conditionalFormatting>
  <conditionalFormatting sqref="S21 A24:XFD1048576 A16:R23 T16:XFD23 S23 A3:XFD15 A2:R2 A1:S1 AD1:XFD2">
    <cfRule type="cellIs" dxfId="17" priority="16" operator="equal">
      <formula>"S"</formula>
    </cfRule>
  </conditionalFormatting>
  <conditionalFormatting sqref="S21 A24:XFD1048576 A16:R23 T16:XFD23 S23 A3:XFD15 A2:R2 A1:S1 AD1:XFD2">
    <cfRule type="cellIs" dxfId="16" priority="15" operator="equal">
      <formula>"TL"</formula>
    </cfRule>
  </conditionalFormatting>
  <conditionalFormatting sqref="S21 A24:XFD1048576 A16:R23 T16:XFD23 S23 A3:XFD15 A2:R2 A1:S1 AD1:XFD2">
    <cfRule type="cellIs" dxfId="15" priority="14" operator="equal">
      <formula>"TR"</formula>
    </cfRule>
  </conditionalFormatting>
  <conditionalFormatting sqref="S21 A24:XFD1048576 A16:R23 T16:XFD23 S23 A3:XFD15 A2:R2 A1:S1 AD1:XFD2">
    <cfRule type="cellIs" dxfId="14" priority="13" operator="equal">
      <formula>"BR"</formula>
    </cfRule>
  </conditionalFormatting>
  <conditionalFormatting sqref="S21 A24:XFD1048576 A16:R23 T16:XFD23 S23 A3:XFD15 A2:R2 A1:S1 AD1:XFD2">
    <cfRule type="cellIs" dxfId="13" priority="12" operator="equal">
      <formula>"BL"</formula>
    </cfRule>
  </conditionalFormatting>
  <conditionalFormatting sqref="S21 A24:XFD1048576 A16:R23 T16:XFD23 S23 A3:XFD15 A2:R2 A1:S1 AD1:XFD2">
    <cfRule type="cellIs" dxfId="12" priority="11" operator="equal">
      <formula>"LT"</formula>
    </cfRule>
  </conditionalFormatting>
  <conditionalFormatting sqref="S21 A24:XFD1048576 A16:R23 T16:XFD23 S23 A3:XFD15 A2:R2 A1:S1 AD1:XFD2">
    <cfRule type="cellIs" dxfId="11" priority="10" operator="equal">
      <formula>"RT"</formula>
    </cfRule>
  </conditionalFormatting>
  <conditionalFormatting sqref="S21 A24:XFD1048576 A16:R23 T16:XFD23 S23 A3:XFD15 A2:R2 A1:S1 AD1:XFD2">
    <cfRule type="cellIs" dxfId="10" priority="9" operator="equal">
      <formula>"RB"</formula>
    </cfRule>
  </conditionalFormatting>
  <conditionalFormatting sqref="S21 A24:XFD1048576 A16:R23 T16:XFD23 S23 A3:XFD15 A2:R2 A1:S1 AD1:XFD2">
    <cfRule type="cellIs" dxfId="9" priority="8" operator="equal">
      <formula>"LB"</formula>
    </cfRule>
  </conditionalFormatting>
  <conditionalFormatting sqref="S21 A24:XFD1048576 A16:R23 T16:XFD23 S23 A3:XFD15 A2:R2 A1:S1 AD1:XFD2">
    <cfRule type="cellIs" dxfId="8" priority="7" operator="equal">
      <formula>"RL"</formula>
    </cfRule>
  </conditionalFormatting>
  <conditionalFormatting sqref="S21 A24:XFD1048576 A16:R23 T16:XFD23 S23 A3:XFD15 A2:R2 A1:S1 AD1:XFD2">
    <cfRule type="cellIs" dxfId="7" priority="6" operator="equal">
      <formula>"BT"</formula>
    </cfRule>
  </conditionalFormatting>
  <conditionalFormatting sqref="S21 A24:XFD1048576 A16:R23 T16:XFD23 S23 A3:XFD15 A2:R2 A1:S1 AD1:XFD2">
    <cfRule type="cellIs" dxfId="6" priority="5" operator="equal">
      <formula>"["</formula>
    </cfRule>
  </conditionalFormatting>
  <conditionalFormatting sqref="S21 A24:XFD1048576 A16:R23 T16:XFD23 S23 A3:XFD15 A2:R2 A1:S1 AD1:XFD2">
    <cfRule type="cellIs" dxfId="5" priority="4" operator="equal">
      <formula>"]"</formula>
    </cfRule>
  </conditionalFormatting>
  <conditionalFormatting sqref="S21 A24:XFD1048576 A16:R23 T16:XFD23 S23 A3:XFD15 A2:R2 A1:S1 AD1:XFD2">
    <cfRule type="cellIs" dxfId="4" priority="3" operator="equal">
      <formula>"M"</formula>
    </cfRule>
  </conditionalFormatting>
  <conditionalFormatting sqref="S21 A24:XFD1048576 A16:R23 T16:XFD23 S23 A3:XFD15 A2:R2 A1:S1 AD1:XFD2">
    <cfRule type="cellIs" dxfId="3" priority="2" operator="equal">
      <formula>"$"</formula>
    </cfRule>
  </conditionalFormatting>
  <conditionalFormatting sqref="S21 A24:XFD1048576 A16:R23 T16:XFD23 S23 A3:XFD15 A2:R2 A1:S1 AD1:XFD2">
    <cfRule type="cellIs" dxfId="2" priority="1" operator="equal">
      <formula>"^"</formula>
    </cfRule>
  </conditionalFormatting>
  <conditionalFormatting sqref="S21 A24:XFD1048576 A16:R23 T16:XFD23 S23 A3:XFD15 A2:R2 A1:S1 AD1:XFD2">
    <cfRule type="cellIs" dxfId="1" priority="35" operator="equal">
      <formula>"W"</formula>
    </cfRule>
  </conditionalFormatting>
  <conditionalFormatting sqref="S21 A24:XFD1048576 A16:R23 T16:XFD23 S23 A3:XFD15 A2:R2 A1:S1 AD1:XFD2">
    <cfRule type="cellIs" dxfId="0" priority="34" operator="equal">
      <formula>"G"</formula>
    </cfRule>
  </conditionalFormatting>
  <hyperlinks>
    <hyperlink ref="S1:AC2" r:id="rId1" display="Icons" xr:uid="{D426C4AA-81AC-44B0-9563-C962B66A58A0}"/>
  </hyperlinks>
  <pageMargins left="0.7" right="0.7" top="0.75" bottom="0.75" header="0.3" footer="0.3"/>
  <pageSetup paperSize="9" orientation="portrait" horizontalDpi="300" verticalDpi="300" r:id="rId2"/>
  <drawing r:id="rId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138DDC-EB4C-477F-B3D2-A32FEE8C8583}">
  <dimension ref="B1:AG102"/>
  <sheetViews>
    <sheetView zoomScale="10" zoomScaleNormal="10" workbookViewId="0">
      <selection activeCell="I18" sqref="I18"/>
    </sheetView>
  </sheetViews>
  <sheetFormatPr defaultRowHeight="14.25" x14ac:dyDescent="0.2"/>
  <cols>
    <col min="1" max="1" width="8.88671875" style="34"/>
    <col min="2" max="2" width="13.77734375" style="34" customWidth="1"/>
    <col min="3" max="3" width="13.109375" style="34" customWidth="1"/>
    <col min="4" max="4" width="27.5546875" style="34" customWidth="1"/>
    <col min="5" max="5" width="11" style="34" customWidth="1"/>
    <col min="6" max="6" width="11.44140625" style="34" customWidth="1"/>
    <col min="7" max="7" width="8.88671875" style="34"/>
    <col min="8" max="8" width="26.88671875" style="34" customWidth="1"/>
    <col min="9" max="9" width="8.88671875" style="34"/>
    <col min="10" max="10" width="11" style="34" customWidth="1"/>
    <col min="11" max="11" width="27" style="34" customWidth="1"/>
    <col min="12" max="13" width="8.88671875" style="34"/>
    <col min="14" max="14" width="11.44140625" style="34" customWidth="1"/>
    <col min="15" max="15" width="9.21875" style="34" customWidth="1"/>
    <col min="16" max="16" width="15.44140625" style="34" customWidth="1"/>
    <col min="17" max="17" width="14.77734375" style="34" customWidth="1"/>
    <col min="18" max="18" width="9" style="34" customWidth="1"/>
    <col min="19" max="20" width="8.88671875" style="34"/>
    <col min="21" max="21" width="9" style="34" customWidth="1"/>
    <col min="22" max="22" width="11.6640625" style="34" customWidth="1"/>
    <col min="23" max="23" width="8.88671875" style="34"/>
    <col min="24" max="24" width="12.44140625" style="34" customWidth="1"/>
    <col min="25" max="25" width="9.77734375" style="34" customWidth="1"/>
    <col min="26" max="26" width="9.5546875" style="34" customWidth="1"/>
    <col min="27" max="27" width="12.109375" style="34" customWidth="1"/>
    <col min="28" max="28" width="9.6640625" style="34" customWidth="1"/>
    <col min="29" max="16384" width="8.88671875" style="34"/>
  </cols>
  <sheetData>
    <row r="1" spans="2:33" ht="16.5" customHeight="1" x14ac:dyDescent="0.2">
      <c r="B1" s="63" t="s">
        <v>1742</v>
      </c>
      <c r="C1" s="64"/>
      <c r="D1" s="64"/>
      <c r="E1" s="64"/>
      <c r="F1" s="64"/>
      <c r="G1" s="64"/>
      <c r="H1" s="64"/>
      <c r="I1" s="64"/>
      <c r="N1" s="73" t="s">
        <v>1743</v>
      </c>
      <c r="O1" s="73" t="s">
        <v>1744</v>
      </c>
      <c r="P1" s="73" t="s">
        <v>1745</v>
      </c>
      <c r="Q1" s="73" t="s">
        <v>1746</v>
      </c>
      <c r="R1" s="73" t="s">
        <v>1747</v>
      </c>
      <c r="S1" s="73" t="s">
        <v>1748</v>
      </c>
      <c r="T1" s="73" t="s">
        <v>1749</v>
      </c>
      <c r="U1" s="73" t="s">
        <v>1750</v>
      </c>
      <c r="V1" s="73" t="s">
        <v>1751</v>
      </c>
      <c r="W1" s="73" t="s">
        <v>1752</v>
      </c>
      <c r="X1" s="73" t="s">
        <v>1753</v>
      </c>
      <c r="Y1" s="73" t="s">
        <v>1754</v>
      </c>
      <c r="Z1" s="73" t="s">
        <v>1755</v>
      </c>
      <c r="AA1" s="73" t="s">
        <v>2063</v>
      </c>
      <c r="AB1" s="73" t="s">
        <v>2064</v>
      </c>
      <c r="AC1" s="73" t="s">
        <v>2065</v>
      </c>
      <c r="AD1" s="73" t="s">
        <v>1759</v>
      </c>
      <c r="AE1" s="73" t="s">
        <v>1760</v>
      </c>
      <c r="AF1" s="73" t="s">
        <v>1761</v>
      </c>
    </row>
    <row r="2" spans="2:33" x14ac:dyDescent="0.2">
      <c r="B2" s="64"/>
      <c r="C2" s="64"/>
      <c r="D2" s="64"/>
      <c r="E2" s="64"/>
      <c r="F2" s="64"/>
      <c r="G2" s="64"/>
      <c r="H2" s="64"/>
      <c r="I2" s="64"/>
      <c r="N2" t="str">
        <f ca="1">INDEX($R2:$R24,RANDBETWEEN(1,COUNTA($R2:$R24)),1)</f>
        <v>lockbox</v>
      </c>
      <c r="O2" t="str">
        <f ca="1">INDEX($S2:$S59,RANDBETWEEN(1,COUNTA($S2:$S59)),1)</f>
        <v>gloves</v>
      </c>
      <c r="P2" t="str">
        <f ca="1">INDEX($U2:$U21,RANDBETWEEN(1,COUNTA($U2:$U21)),1)</f>
        <v>wand</v>
      </c>
      <c r="Q2" t="str">
        <f ca="1">INDEX($T2:$T21,RANDBETWEEN(1,COUNTA($T2:$T21)),1)</f>
        <v>splint +7 (0)</v>
      </c>
      <c r="R2" t="s">
        <v>1762</v>
      </c>
      <c r="S2" t="s">
        <v>1762</v>
      </c>
      <c r="T2" t="s">
        <v>1763</v>
      </c>
      <c r="U2" t="s">
        <v>1764</v>
      </c>
      <c r="V2" t="s">
        <v>1765</v>
      </c>
      <c r="W2" t="s">
        <v>1765</v>
      </c>
      <c r="X2" t="s">
        <v>1766</v>
      </c>
      <c r="Y2" t="s">
        <v>1767</v>
      </c>
      <c r="Z2" t="s">
        <v>1768</v>
      </c>
      <c r="AA2" t="s">
        <v>1768</v>
      </c>
      <c r="AB2" t="s">
        <v>1769</v>
      </c>
      <c r="AC2" t="s">
        <v>2057</v>
      </c>
      <c r="AD2" t="s">
        <v>1771</v>
      </c>
      <c r="AE2" t="s">
        <v>1772</v>
      </c>
      <c r="AF2" t="s">
        <v>1773</v>
      </c>
      <c r="AG2"/>
    </row>
    <row r="3" spans="2:33" x14ac:dyDescent="0.2">
      <c r="N3" t="str">
        <f ca="1">INDEX($V2:$V26,RANDBETWEEN(1,COUNTA($V2:$V26)),1)</f>
        <v>speed</v>
      </c>
      <c r="O3" t="str">
        <f ca="1">INDEX($W2:$W50,RANDBETWEEN(1,COUNTA($W2:$W50)),1)</f>
        <v>light</v>
      </c>
      <c r="P3" t="str">
        <f ca="1">INDEX($X2:$X21,RANDBETWEEN(1,COUNTA($X2:$X21)),1)</f>
        <v>resistance</v>
      </c>
      <c r="Q3" t="str">
        <f ca="1">INDEX($X2:$X21,RANDBETWEEN(1,COUNTA($X2:$X21)),1)</f>
        <v>1d4 elemental</v>
      </c>
      <c r="R3" t="s">
        <v>1774</v>
      </c>
      <c r="S3" t="s">
        <v>1774</v>
      </c>
      <c r="T3" t="s">
        <v>1775</v>
      </c>
      <c r="U3" t="s">
        <v>1776</v>
      </c>
      <c r="V3" t="s">
        <v>1777</v>
      </c>
      <c r="W3" t="s">
        <v>1777</v>
      </c>
      <c r="X3" t="s">
        <v>1778</v>
      </c>
      <c r="Y3" t="s">
        <v>1779</v>
      </c>
      <c r="Z3" t="s">
        <v>1780</v>
      </c>
      <c r="AA3" t="s">
        <v>1781</v>
      </c>
      <c r="AB3" t="s">
        <v>1769</v>
      </c>
      <c r="AC3" t="s">
        <v>2058</v>
      </c>
      <c r="AD3" t="s">
        <v>1771</v>
      </c>
      <c r="AE3" t="s">
        <v>1772</v>
      </c>
      <c r="AF3" t="s">
        <v>1783</v>
      </c>
      <c r="AG3"/>
    </row>
    <row r="4" spans="2:33" ht="17.25" thickBot="1" x14ac:dyDescent="0.35">
      <c r="B4" s="80" t="s">
        <v>1784</v>
      </c>
      <c r="C4" s="80"/>
      <c r="E4" s="80" t="s">
        <v>1785</v>
      </c>
      <c r="F4" s="80"/>
      <c r="H4" s="80" t="s">
        <v>1786</v>
      </c>
      <c r="I4" s="80"/>
      <c r="N4"/>
      <c r="O4"/>
      <c r="P4"/>
      <c r="Q4"/>
      <c r="R4" t="s">
        <v>1787</v>
      </c>
      <c r="S4" t="s">
        <v>1787</v>
      </c>
      <c r="T4" t="s">
        <v>1788</v>
      </c>
      <c r="U4" t="s">
        <v>1789</v>
      </c>
      <c r="V4" t="s">
        <v>1790</v>
      </c>
      <c r="W4" t="s">
        <v>1790</v>
      </c>
      <c r="X4" t="s">
        <v>1791</v>
      </c>
      <c r="Y4" t="s">
        <v>1792</v>
      </c>
      <c r="Z4" t="s">
        <v>1793</v>
      </c>
      <c r="AA4" t="s">
        <v>1780</v>
      </c>
      <c r="AB4" t="s">
        <v>1769</v>
      </c>
      <c r="AC4" t="s">
        <v>1788</v>
      </c>
      <c r="AD4" t="s">
        <v>1771</v>
      </c>
      <c r="AE4" t="s">
        <v>1772</v>
      </c>
      <c r="AF4" t="s">
        <v>1794</v>
      </c>
      <c r="AG4"/>
    </row>
    <row r="5" spans="2:33" ht="15" thickTop="1" x14ac:dyDescent="0.2">
      <c r="B5" s="70" t="s">
        <v>764</v>
      </c>
      <c r="C5" s="72" t="str">
        <f ca="1">RANDBETWEEN(2,24)&amp;" gp"</f>
        <v>22 gp</v>
      </c>
      <c r="E5" s="70" t="s">
        <v>764</v>
      </c>
      <c r="F5" s="72" t="str">
        <f ca="1">RANDBETWEEN(3,36)&amp;" gp"</f>
        <v>19 gp</v>
      </c>
      <c r="H5" s="70" t="s">
        <v>764</v>
      </c>
      <c r="I5" s="72" t="str">
        <f ca="1">RANDBETWEEN(10,50)&amp;" gp"</f>
        <v>10 gp</v>
      </c>
      <c r="N5"/>
      <c r="O5"/>
      <c r="P5"/>
      <c r="Q5"/>
      <c r="R5" t="s">
        <v>1796</v>
      </c>
      <c r="S5" t="s">
        <v>1796</v>
      </c>
      <c r="T5" t="s">
        <v>1797</v>
      </c>
      <c r="U5" t="s">
        <v>1798</v>
      </c>
      <c r="V5" t="s">
        <v>1799</v>
      </c>
      <c r="W5" t="s">
        <v>1799</v>
      </c>
      <c r="X5" t="s">
        <v>1800</v>
      </c>
      <c r="Y5" t="s">
        <v>1801</v>
      </c>
      <c r="Z5" t="s">
        <v>1802</v>
      </c>
      <c r="AA5" t="s">
        <v>1793</v>
      </c>
      <c r="AB5" t="s">
        <v>1769</v>
      </c>
      <c r="AC5" t="s">
        <v>2059</v>
      </c>
      <c r="AD5" t="s">
        <v>1771</v>
      </c>
      <c r="AE5" t="s">
        <v>1772</v>
      </c>
      <c r="AF5" t="s">
        <v>1804</v>
      </c>
      <c r="AG5"/>
    </row>
    <row r="6" spans="2:33" x14ac:dyDescent="0.2">
      <c r="B6" s="70" t="s">
        <v>1805</v>
      </c>
      <c r="C6" s="101" t="str">
        <f ca="1">LootGen!N2&amp;" of " &amp;LootGen!N3</f>
        <v>lockbox of speed</v>
      </c>
      <c r="E6" s="70" t="s">
        <v>1805</v>
      </c>
      <c r="F6" s="101" t="str">
        <f ca="1">LootGen!O2&amp;" of "&amp;LootGen!O3</f>
        <v>gloves of light</v>
      </c>
      <c r="H6" s="70" t="s">
        <v>1805</v>
      </c>
      <c r="I6" s="101" t="str">
        <f ca="1">LootGen!O2&amp;" of "&amp;LootGen!O3</f>
        <v>gloves of light</v>
      </c>
      <c r="N6"/>
      <c r="O6"/>
      <c r="P6"/>
      <c r="Q6"/>
      <c r="R6" t="s">
        <v>1806</v>
      </c>
      <c r="S6" t="s">
        <v>1806</v>
      </c>
      <c r="T6" t="s">
        <v>1807</v>
      </c>
      <c r="U6" t="s">
        <v>1808</v>
      </c>
      <c r="V6" t="s">
        <v>1809</v>
      </c>
      <c r="W6" t="s">
        <v>1809</v>
      </c>
      <c r="X6" t="s">
        <v>1810</v>
      </c>
      <c r="Y6" t="s">
        <v>1811</v>
      </c>
      <c r="Z6" t="s">
        <v>1812</v>
      </c>
      <c r="AA6" t="s">
        <v>1802</v>
      </c>
      <c r="AB6" t="s">
        <v>1769</v>
      </c>
      <c r="AC6" t="s">
        <v>2060</v>
      </c>
      <c r="AD6" t="s">
        <v>1814</v>
      </c>
      <c r="AE6" t="s">
        <v>1772</v>
      </c>
      <c r="AF6" t="s">
        <v>1815</v>
      </c>
      <c r="AG6"/>
    </row>
    <row r="7" spans="2:33" x14ac:dyDescent="0.2">
      <c r="B7" s="70" t="s">
        <v>1838</v>
      </c>
      <c r="C7" s="101" t="str">
        <f ca="1">INDEX(Таблиця14[quality],MATCH(RANDBETWEEN(20,80),Таблиця14[low range],1),1)</f>
        <v>superior</v>
      </c>
      <c r="E7" s="70" t="s">
        <v>1838</v>
      </c>
      <c r="F7" s="101" t="str">
        <f ca="1">INDEX(Таблиця14[quality],MATCH(RANDBETWEEN(1,100),Таблиця14[low range],1),1)</f>
        <v>good</v>
      </c>
      <c r="H7" s="70" t="s">
        <v>1838</v>
      </c>
      <c r="I7" s="101" t="str">
        <f ca="1">INDEX(Таблиця14[quality],MATCH(RANDBETWEEN(1,100),Таблиця14[low range],1),1)</f>
        <v>reversed</v>
      </c>
      <c r="N7"/>
      <c r="O7"/>
      <c r="P7"/>
      <c r="Q7"/>
      <c r="R7" t="s">
        <v>1816</v>
      </c>
      <c r="S7" t="s">
        <v>1816</v>
      </c>
      <c r="T7" t="s">
        <v>1817</v>
      </c>
      <c r="U7" t="s">
        <v>1818</v>
      </c>
      <c r="V7" t="s">
        <v>1819</v>
      </c>
      <c r="W7" t="s">
        <v>1819</v>
      </c>
      <c r="X7" t="s">
        <v>1820</v>
      </c>
      <c r="Y7" t="s">
        <v>1821</v>
      </c>
      <c r="Z7" t="s">
        <v>1822</v>
      </c>
      <c r="AA7" t="s">
        <v>1823</v>
      </c>
      <c r="AB7" t="s">
        <v>1769</v>
      </c>
      <c r="AC7" t="s">
        <v>2061</v>
      </c>
      <c r="AD7" t="s">
        <v>1814</v>
      </c>
      <c r="AE7" t="s">
        <v>1825</v>
      </c>
      <c r="AF7" t="s">
        <v>1826</v>
      </c>
      <c r="AG7"/>
    </row>
    <row r="8" spans="2:33" ht="16.5" x14ac:dyDescent="0.3">
      <c r="B8" s="70" t="s">
        <v>1850</v>
      </c>
      <c r="C8" s="102">
        <f ca="1">RANDBETWEEN(1,2)</f>
        <v>1</v>
      </c>
      <c r="E8" s="70" t="s">
        <v>1850</v>
      </c>
      <c r="F8" s="102">
        <f ca="1">RANDBETWEEN(1,6)</f>
        <v>5</v>
      </c>
      <c r="H8" s="70" t="s">
        <v>1850</v>
      </c>
      <c r="I8" s="102">
        <f ca="1">RANDBETWEEN(1,6)</f>
        <v>4</v>
      </c>
      <c r="N8"/>
      <c r="O8"/>
      <c r="P8"/>
      <c r="Q8"/>
      <c r="R8" t="s">
        <v>1828</v>
      </c>
      <c r="S8" t="s">
        <v>1828</v>
      </c>
      <c r="T8" t="s">
        <v>1829</v>
      </c>
      <c r="U8" t="s">
        <v>1830</v>
      </c>
      <c r="V8" t="s">
        <v>1831</v>
      </c>
      <c r="W8" t="s">
        <v>1831</v>
      </c>
      <c r="X8" t="s">
        <v>1832</v>
      </c>
      <c r="Y8" t="s">
        <v>1833</v>
      </c>
      <c r="Z8" t="s">
        <v>1834</v>
      </c>
      <c r="AA8" t="s">
        <v>1822</v>
      </c>
      <c r="AB8" t="s">
        <v>1769</v>
      </c>
      <c r="AC8" t="s">
        <v>1835</v>
      </c>
      <c r="AD8" t="s">
        <v>1814</v>
      </c>
      <c r="AE8" t="s">
        <v>1836</v>
      </c>
      <c r="AF8" t="s">
        <v>1837</v>
      </c>
      <c r="AG8"/>
    </row>
    <row r="9" spans="2:33" x14ac:dyDescent="0.2">
      <c r="N9"/>
      <c r="O9"/>
      <c r="P9"/>
      <c r="Q9"/>
      <c r="R9" t="s">
        <v>1839</v>
      </c>
      <c r="S9" t="s">
        <v>1839</v>
      </c>
      <c r="T9" t="s">
        <v>1840</v>
      </c>
      <c r="U9" t="s">
        <v>1841</v>
      </c>
      <c r="V9" t="s">
        <v>1842</v>
      </c>
      <c r="W9" t="s">
        <v>1842</v>
      </c>
      <c r="X9" t="s">
        <v>1843</v>
      </c>
      <c r="Y9" t="s">
        <v>1844</v>
      </c>
      <c r="Z9" t="s">
        <v>1845</v>
      </c>
      <c r="AA9" t="s">
        <v>1846</v>
      </c>
      <c r="AB9" t="s">
        <v>1769</v>
      </c>
      <c r="AC9" t="s">
        <v>2062</v>
      </c>
      <c r="AD9" t="s">
        <v>1814</v>
      </c>
      <c r="AE9" t="s">
        <v>1848</v>
      </c>
      <c r="AF9" t="s">
        <v>1849</v>
      </c>
      <c r="AG9"/>
    </row>
    <row r="10" spans="2:33" x14ac:dyDescent="0.2">
      <c r="N10"/>
      <c r="O10"/>
      <c r="P10"/>
      <c r="Q10"/>
      <c r="R10" t="s">
        <v>1854</v>
      </c>
      <c r="S10" t="s">
        <v>1854</v>
      </c>
      <c r="T10" t="s">
        <v>1855</v>
      </c>
      <c r="U10" t="s">
        <v>1856</v>
      </c>
      <c r="V10" t="s">
        <v>1857</v>
      </c>
      <c r="W10" t="s">
        <v>1857</v>
      </c>
      <c r="X10" t="s">
        <v>1858</v>
      </c>
      <c r="Y10" t="s">
        <v>1859</v>
      </c>
      <c r="Z10" t="s">
        <v>1860</v>
      </c>
      <c r="AA10" t="s">
        <v>1834</v>
      </c>
      <c r="AB10" t="s">
        <v>1769</v>
      </c>
      <c r="AC10" t="s">
        <v>1861</v>
      </c>
      <c r="AD10" t="s">
        <v>1862</v>
      </c>
      <c r="AE10" t="s">
        <v>1863</v>
      </c>
      <c r="AF10" t="s">
        <v>1864</v>
      </c>
      <c r="AG10"/>
    </row>
    <row r="11" spans="2:33" x14ac:dyDescent="0.2">
      <c r="N11"/>
      <c r="O11"/>
      <c r="P11"/>
      <c r="Q11"/>
      <c r="R11" t="s">
        <v>1865</v>
      </c>
      <c r="S11" t="s">
        <v>1865</v>
      </c>
      <c r="T11" t="s">
        <v>1866</v>
      </c>
      <c r="U11" t="s">
        <v>1867</v>
      </c>
      <c r="V11" t="s">
        <v>1868</v>
      </c>
      <c r="W11" t="s">
        <v>1868</v>
      </c>
      <c r="X11" t="s">
        <v>1869</v>
      </c>
      <c r="Y11" t="s">
        <v>1870</v>
      </c>
      <c r="Z11" t="s">
        <v>1871</v>
      </c>
      <c r="AA11" t="s">
        <v>1871</v>
      </c>
      <c r="AB11" t="s">
        <v>1769</v>
      </c>
      <c r="AC11" t="s">
        <v>1872</v>
      </c>
      <c r="AD11" t="s">
        <v>1862</v>
      </c>
      <c r="AE11" t="s">
        <v>1873</v>
      </c>
      <c r="AF11" t="s">
        <v>1874</v>
      </c>
      <c r="AG11"/>
    </row>
    <row r="12" spans="2:33" ht="17.25" thickBot="1" x14ac:dyDescent="0.35">
      <c r="B12" s="80" t="s">
        <v>1875</v>
      </c>
      <c r="C12" s="80"/>
      <c r="E12" s="80" t="s">
        <v>1876</v>
      </c>
      <c r="F12" s="80"/>
      <c r="H12" s="80" t="s">
        <v>1902</v>
      </c>
      <c r="I12" s="80"/>
      <c r="N12"/>
      <c r="O12"/>
      <c r="P12"/>
      <c r="Q12"/>
      <c r="R12" t="s">
        <v>1877</v>
      </c>
      <c r="S12" t="s">
        <v>1877</v>
      </c>
      <c r="T12" t="s">
        <v>1878</v>
      </c>
      <c r="U12" t="s">
        <v>1879</v>
      </c>
      <c r="V12" t="s">
        <v>1880</v>
      </c>
      <c r="W12" t="s">
        <v>1880</v>
      </c>
      <c r="X12" t="s">
        <v>1881</v>
      </c>
      <c r="Y12"/>
      <c r="Z12"/>
      <c r="AA12" t="s">
        <v>1845</v>
      </c>
      <c r="AB12" t="s">
        <v>1769</v>
      </c>
      <c r="AC12" t="s">
        <v>1882</v>
      </c>
      <c r="AD12" t="s">
        <v>1862</v>
      </c>
      <c r="AE12" t="s">
        <v>1883</v>
      </c>
      <c r="AF12"/>
      <c r="AG12"/>
    </row>
    <row r="13" spans="2:33" ht="15" thickTop="1" x14ac:dyDescent="0.2">
      <c r="B13" s="70" t="s">
        <v>764</v>
      </c>
      <c r="C13" s="72" t="str">
        <f ca="1">RANDBETWEEN(100,200)&amp;" gp"</f>
        <v>160 gp</v>
      </c>
      <c r="E13" s="70" t="s">
        <v>1884</v>
      </c>
      <c r="F13" s="74" t="str">
        <f ca="1">LootGen!D48</f>
        <v>food shop</v>
      </c>
      <c r="H13" s="70" t="s">
        <v>1911</v>
      </c>
      <c r="I13" s="36" t="str">
        <f ca="1">LootGen!B51</f>
        <v>chaotic</v>
      </c>
      <c r="N13"/>
      <c r="O13"/>
      <c r="P13"/>
      <c r="Q13"/>
      <c r="R13" t="s">
        <v>1886</v>
      </c>
      <c r="S13" t="s">
        <v>1886</v>
      </c>
      <c r="T13" t="s">
        <v>1887</v>
      </c>
      <c r="U13" t="s">
        <v>1888</v>
      </c>
      <c r="V13" t="s">
        <v>1754</v>
      </c>
      <c r="W13" t="s">
        <v>1754</v>
      </c>
      <c r="X13" t="s">
        <v>1889</v>
      </c>
      <c r="Y13"/>
      <c r="Z13"/>
      <c r="AA13" t="s">
        <v>1890</v>
      </c>
      <c r="AB13" t="s">
        <v>1769</v>
      </c>
      <c r="AC13" t="s">
        <v>1891</v>
      </c>
      <c r="AD13" t="s">
        <v>1862</v>
      </c>
      <c r="AE13" t="s">
        <v>1892</v>
      </c>
      <c r="AF13"/>
      <c r="AG13"/>
    </row>
    <row r="14" spans="2:33" x14ac:dyDescent="0.2">
      <c r="B14" s="70" t="s">
        <v>1805</v>
      </c>
      <c r="C14" s="71" t="str">
        <f ca="1">LootGen!B48&amp;" of "&amp;LootGen!O3</f>
        <v>wand of light</v>
      </c>
      <c r="E14" s="70" t="s">
        <v>1893</v>
      </c>
      <c r="F14" s="75" t="str">
        <f ca="1">RANDBETWEEN(1,6)&amp;" Lbs/items"</f>
        <v>2 Lbs/items</v>
      </c>
      <c r="H14" s="70" t="s">
        <v>1853</v>
      </c>
      <c r="I14" s="37" t="str">
        <f ca="1">LootGen!D51</f>
        <v>poison</v>
      </c>
      <c r="N14"/>
      <c r="O14"/>
      <c r="P14"/>
      <c r="Q14"/>
      <c r="R14" t="s">
        <v>1894</v>
      </c>
      <c r="S14" t="s">
        <v>1894</v>
      </c>
      <c r="T14" t="s">
        <v>1895</v>
      </c>
      <c r="U14" t="s">
        <v>1896</v>
      </c>
      <c r="V14" t="s">
        <v>1897</v>
      </c>
      <c r="W14" t="s">
        <v>1897</v>
      </c>
      <c r="X14" t="s">
        <v>1898</v>
      </c>
      <c r="Y14"/>
      <c r="Z14"/>
      <c r="AA14" t="s">
        <v>1860</v>
      </c>
      <c r="AB14" t="s">
        <v>1769</v>
      </c>
      <c r="AC14" t="s">
        <v>1895</v>
      </c>
      <c r="AD14" t="s">
        <v>1899</v>
      </c>
      <c r="AE14" t="s">
        <v>1900</v>
      </c>
      <c r="AF14"/>
      <c r="AG14"/>
    </row>
    <row r="15" spans="2:33" x14ac:dyDescent="0.2">
      <c r="B15" s="70" t="s">
        <v>1838</v>
      </c>
      <c r="C15" s="101" t="str">
        <f ca="1">INDEX(Таблиця14[quality],MATCH(RANDBETWEEN(30,100),Таблиця14[low range],1),1)</f>
        <v>good</v>
      </c>
      <c r="E15" s="70" t="s">
        <v>1901</v>
      </c>
      <c r="F15" s="101" t="str">
        <f ca="1">INDEX(Таблиця14[quality],MATCH(RANDBETWEEN(50,100),Таблиця14[low range],1),1)</f>
        <v>good</v>
      </c>
      <c r="H15" s="70" t="s">
        <v>1852</v>
      </c>
      <c r="I15" s="36" t="str">
        <f ca="1">LootGen!C51</f>
        <v>necrotic</v>
      </c>
      <c r="N15"/>
      <c r="O15"/>
      <c r="P15"/>
      <c r="Q15"/>
      <c r="R15" t="s">
        <v>1903</v>
      </c>
      <c r="S15" t="s">
        <v>1903</v>
      </c>
      <c r="T15" t="s">
        <v>1904</v>
      </c>
      <c r="U15" t="s">
        <v>1905</v>
      </c>
      <c r="V15" t="s">
        <v>1906</v>
      </c>
      <c r="W15" t="s">
        <v>1906</v>
      </c>
      <c r="X15" t="s">
        <v>1907</v>
      </c>
      <c r="Y15"/>
      <c r="Z15"/>
      <c r="AA15" t="s">
        <v>1908</v>
      </c>
      <c r="AB15" t="s">
        <v>1769</v>
      </c>
      <c r="AC15" t="s">
        <v>1904</v>
      </c>
      <c r="AD15" t="s">
        <v>1899</v>
      </c>
      <c r="AE15" t="s">
        <v>1909</v>
      </c>
      <c r="AF15"/>
      <c r="AG15"/>
    </row>
    <row r="16" spans="2:33" ht="16.5" x14ac:dyDescent="0.3">
      <c r="B16" s="70" t="s">
        <v>1850</v>
      </c>
      <c r="C16" s="102">
        <v>6</v>
      </c>
      <c r="E16" s="70" t="s">
        <v>1910</v>
      </c>
      <c r="F16" s="75" t="str">
        <f ca="1">RANDBETWEEN(1,1000)*10&amp;" gp"</f>
        <v>840 gp</v>
      </c>
      <c r="N16"/>
      <c r="O16"/>
      <c r="P16"/>
      <c r="Q16"/>
      <c r="R16" t="s">
        <v>1912</v>
      </c>
      <c r="S16" t="s">
        <v>1912</v>
      </c>
      <c r="T16" t="s">
        <v>1913</v>
      </c>
      <c r="U16" t="s">
        <v>1914</v>
      </c>
      <c r="V16" t="s">
        <v>1915</v>
      </c>
      <c r="W16" t="s">
        <v>1915</v>
      </c>
      <c r="X16" t="s">
        <v>1916</v>
      </c>
      <c r="Y16"/>
      <c r="Z16"/>
      <c r="AA16" t="s">
        <v>1917</v>
      </c>
      <c r="AB16" t="s">
        <v>1769</v>
      </c>
      <c r="AC16" t="s">
        <v>1913</v>
      </c>
      <c r="AD16" t="s">
        <v>1899</v>
      </c>
      <c r="AE16" t="s">
        <v>1918</v>
      </c>
      <c r="AF16"/>
      <c r="AG16"/>
    </row>
    <row r="17" spans="2:33" ht="17.25" thickBot="1" x14ac:dyDescent="0.35">
      <c r="H17" s="79" t="s">
        <v>1942</v>
      </c>
      <c r="I17" s="79"/>
      <c r="N17"/>
      <c r="O17"/>
      <c r="P17"/>
      <c r="Q17"/>
      <c r="R17" t="s">
        <v>1919</v>
      </c>
      <c r="S17" t="s">
        <v>1919</v>
      </c>
      <c r="T17" t="s">
        <v>1920</v>
      </c>
      <c r="U17" t="s">
        <v>1921</v>
      </c>
      <c r="V17" t="s">
        <v>1922</v>
      </c>
      <c r="W17" t="s">
        <v>1922</v>
      </c>
      <c r="X17" t="s">
        <v>1923</v>
      </c>
      <c r="Y17"/>
      <c r="Z17"/>
      <c r="AA17" t="s">
        <v>1924</v>
      </c>
      <c r="AB17" t="s">
        <v>1769</v>
      </c>
      <c r="AC17" t="s">
        <v>1920</v>
      </c>
      <c r="AD17" t="s">
        <v>1899</v>
      </c>
      <c r="AE17" t="s">
        <v>1925</v>
      </c>
      <c r="AF17"/>
      <c r="AG17"/>
    </row>
    <row r="18" spans="2:33" x14ac:dyDescent="0.2">
      <c r="H18" s="70" t="s">
        <v>1951</v>
      </c>
      <c r="I18" s="39" t="str">
        <f ca="1">LootGen!C48</f>
        <v>none</v>
      </c>
      <c r="N18"/>
      <c r="O18"/>
      <c r="P18"/>
      <c r="Q18"/>
      <c r="R18" t="s">
        <v>1926</v>
      </c>
      <c r="S18" t="s">
        <v>1926</v>
      </c>
      <c r="T18" t="s">
        <v>1927</v>
      </c>
      <c r="U18" t="s">
        <v>1928</v>
      </c>
      <c r="V18" t="s">
        <v>1929</v>
      </c>
      <c r="W18" t="s">
        <v>1929</v>
      </c>
      <c r="X18" t="s">
        <v>1930</v>
      </c>
      <c r="Y18"/>
      <c r="Z18"/>
      <c r="AA18" t="s">
        <v>1931</v>
      </c>
      <c r="AB18" t="s">
        <v>1769</v>
      </c>
      <c r="AC18" t="s">
        <v>1927</v>
      </c>
      <c r="AD18" t="s">
        <v>1899</v>
      </c>
      <c r="AE18" t="s">
        <v>1932</v>
      </c>
      <c r="AF18"/>
      <c r="AG18"/>
    </row>
    <row r="19" spans="2:33" x14ac:dyDescent="0.2">
      <c r="C19" s="38"/>
      <c r="H19" s="70" t="s">
        <v>1959</v>
      </c>
      <c r="I19" s="35">
        <f ca="1">RANDBETWEEN(2,29)</f>
        <v>22</v>
      </c>
      <c r="N19"/>
      <c r="O19"/>
      <c r="P19"/>
      <c r="Q19"/>
      <c r="R19" t="s">
        <v>1934</v>
      </c>
      <c r="S19" t="s">
        <v>1934</v>
      </c>
      <c r="T19" t="s">
        <v>1935</v>
      </c>
      <c r="U19" t="s">
        <v>1936</v>
      </c>
      <c r="V19" t="s">
        <v>1937</v>
      </c>
      <c r="W19" t="s">
        <v>1937</v>
      </c>
      <c r="X19" t="s">
        <v>1938</v>
      </c>
      <c r="Y19"/>
      <c r="Z19"/>
      <c r="AA19" t="s">
        <v>1939</v>
      </c>
      <c r="AB19" t="s">
        <v>1769</v>
      </c>
      <c r="AC19" t="s">
        <v>1935</v>
      </c>
      <c r="AD19" t="s">
        <v>1910</v>
      </c>
      <c r="AE19" t="s">
        <v>1940</v>
      </c>
      <c r="AF19"/>
      <c r="AG19"/>
    </row>
    <row r="20" spans="2:33" x14ac:dyDescent="0.2">
      <c r="N20"/>
      <c r="O20"/>
      <c r="P20"/>
      <c r="Q20"/>
      <c r="R20" t="s">
        <v>1943</v>
      </c>
      <c r="S20" t="s">
        <v>1943</v>
      </c>
      <c r="T20"/>
      <c r="U20" t="s">
        <v>1944</v>
      </c>
      <c r="V20" t="s">
        <v>1945</v>
      </c>
      <c r="W20" t="s">
        <v>1945</v>
      </c>
      <c r="X20" t="s">
        <v>1946</v>
      </c>
      <c r="Y20"/>
      <c r="Z20"/>
      <c r="AA20" t="s">
        <v>1947</v>
      </c>
      <c r="AB20" t="s">
        <v>1769</v>
      </c>
      <c r="AC20" t="s">
        <v>1764</v>
      </c>
      <c r="AD20" t="s">
        <v>1948</v>
      </c>
      <c r="AE20" t="s">
        <v>1949</v>
      </c>
      <c r="AF20"/>
      <c r="AG20"/>
    </row>
    <row r="21" spans="2:33" x14ac:dyDescent="0.2">
      <c r="N21"/>
      <c r="O21"/>
      <c r="P21"/>
      <c r="Q21"/>
      <c r="R21" t="s">
        <v>1952</v>
      </c>
      <c r="S21" t="s">
        <v>1952</v>
      </c>
      <c r="T21"/>
      <c r="U21" t="s">
        <v>1953</v>
      </c>
      <c r="V21" t="s">
        <v>1954</v>
      </c>
      <c r="W21" t="s">
        <v>1954</v>
      </c>
      <c r="X21" t="s">
        <v>1756</v>
      </c>
      <c r="Y21"/>
      <c r="Z21"/>
      <c r="AA21" t="s">
        <v>1955</v>
      </c>
      <c r="AB21" t="s">
        <v>1769</v>
      </c>
      <c r="AC21" t="s">
        <v>1776</v>
      </c>
      <c r="AD21" t="s">
        <v>1956</v>
      </c>
      <c r="AE21" t="s">
        <v>1957</v>
      </c>
      <c r="AF21"/>
      <c r="AG21"/>
    </row>
    <row r="22" spans="2:33" x14ac:dyDescent="0.2">
      <c r="N22"/>
      <c r="O22"/>
      <c r="P22"/>
      <c r="Q22"/>
      <c r="R22" t="s">
        <v>1935</v>
      </c>
      <c r="S22" t="s">
        <v>1764</v>
      </c>
      <c r="T22"/>
      <c r="U22"/>
      <c r="V22" t="s">
        <v>1960</v>
      </c>
      <c r="W22" t="s">
        <v>1766</v>
      </c>
      <c r="X22"/>
      <c r="Y22"/>
      <c r="Z22"/>
      <c r="AA22" t="s">
        <v>1961</v>
      </c>
      <c r="AB22" t="s">
        <v>1769</v>
      </c>
      <c r="AC22" t="s">
        <v>1789</v>
      </c>
      <c r="AD22"/>
      <c r="AE22"/>
      <c r="AF22"/>
      <c r="AG22"/>
    </row>
    <row r="23" spans="2:33" x14ac:dyDescent="0.2">
      <c r="N23"/>
      <c r="O23"/>
      <c r="P23"/>
      <c r="Q23"/>
      <c r="R23" t="s">
        <v>1927</v>
      </c>
      <c r="S23" t="s">
        <v>1776</v>
      </c>
      <c r="T23"/>
      <c r="U23"/>
      <c r="V23" t="s">
        <v>1962</v>
      </c>
      <c r="W23" t="s">
        <v>1778</v>
      </c>
      <c r="X23"/>
      <c r="Y23"/>
      <c r="Z23"/>
      <c r="AA23" t="s">
        <v>1963</v>
      </c>
      <c r="AB23" t="s">
        <v>1769</v>
      </c>
      <c r="AC23" t="s">
        <v>1798</v>
      </c>
      <c r="AD23"/>
      <c r="AE23"/>
      <c r="AF23"/>
      <c r="AG23"/>
    </row>
    <row r="24" spans="2:33" ht="15" customHeight="1" x14ac:dyDescent="0.2">
      <c r="B24" s="63" t="s">
        <v>1964</v>
      </c>
      <c r="C24" s="64"/>
      <c r="D24" s="64"/>
      <c r="E24" s="64"/>
      <c r="F24" s="64"/>
      <c r="G24" s="64"/>
      <c r="H24" s="64"/>
      <c r="I24" s="64"/>
      <c r="N24"/>
      <c r="O24"/>
      <c r="P24"/>
      <c r="Q24"/>
      <c r="R24" t="s">
        <v>1764</v>
      </c>
      <c r="S24" t="s">
        <v>1789</v>
      </c>
      <c r="T24"/>
      <c r="U24"/>
      <c r="V24" t="s">
        <v>1965</v>
      </c>
      <c r="W24" t="s">
        <v>1791</v>
      </c>
      <c r="X24"/>
      <c r="Y24"/>
      <c r="Z24"/>
      <c r="AA24" t="s">
        <v>1966</v>
      </c>
      <c r="AB24" t="s">
        <v>1769</v>
      </c>
      <c r="AC24" t="s">
        <v>1808</v>
      </c>
      <c r="AD24"/>
      <c r="AE24"/>
      <c r="AF24"/>
      <c r="AG24"/>
    </row>
    <row r="25" spans="2:33" ht="15" thickBot="1" x14ac:dyDescent="0.25">
      <c r="B25" s="64"/>
      <c r="C25" s="64"/>
      <c r="D25" s="64"/>
      <c r="E25" s="64"/>
      <c r="F25" s="64"/>
      <c r="G25" s="64"/>
      <c r="H25" s="64"/>
      <c r="I25" s="64"/>
      <c r="N25"/>
      <c r="O25"/>
      <c r="P25"/>
      <c r="Q25"/>
      <c r="R25"/>
      <c r="S25" t="s">
        <v>1798</v>
      </c>
      <c r="T25"/>
      <c r="U25"/>
      <c r="V25" t="s">
        <v>1967</v>
      </c>
      <c r="W25" t="s">
        <v>1800</v>
      </c>
      <c r="X25"/>
      <c r="Y25"/>
      <c r="Z25"/>
      <c r="AA25" t="s">
        <v>1968</v>
      </c>
      <c r="AB25" t="s">
        <v>1769</v>
      </c>
      <c r="AC25" t="s">
        <v>1818</v>
      </c>
      <c r="AD25"/>
      <c r="AE25"/>
      <c r="AF25"/>
      <c r="AG25"/>
    </row>
    <row r="26" spans="2:33" ht="18" thickTop="1" thickBot="1" x14ac:dyDescent="0.25">
      <c r="B26" s="65" t="s">
        <v>1969</v>
      </c>
      <c r="C26" s="76" t="str">
        <f ca="1">LootGen!B54</f>
        <v>orc</v>
      </c>
      <c r="D26" s="65" t="s">
        <v>1970</v>
      </c>
      <c r="E26" s="37" t="str">
        <f ca="1">LootGen!B51</f>
        <v>chaotic</v>
      </c>
      <c r="N26"/>
      <c r="O26"/>
      <c r="P26"/>
      <c r="Q26"/>
      <c r="R26"/>
      <c r="S26" t="s">
        <v>1971</v>
      </c>
      <c r="T26"/>
      <c r="U26"/>
      <c r="V26" t="s">
        <v>1972</v>
      </c>
      <c r="W26" t="s">
        <v>1810</v>
      </c>
      <c r="X26"/>
      <c r="Y26"/>
      <c r="Z26"/>
      <c r="AA26" t="s">
        <v>1973</v>
      </c>
      <c r="AB26" t="s">
        <v>1769</v>
      </c>
      <c r="AC26" t="s">
        <v>1830</v>
      </c>
      <c r="AD26"/>
      <c r="AE26"/>
      <c r="AF26"/>
      <c r="AG26"/>
    </row>
    <row r="27" spans="2:33" ht="18" thickTop="1" thickBot="1" x14ac:dyDescent="0.25">
      <c r="B27" s="65" t="s">
        <v>1974</v>
      </c>
      <c r="C27" s="37">
        <f ca="1">SUM(10)+C32</f>
        <v>12</v>
      </c>
      <c r="D27" s="65" t="s">
        <v>1761</v>
      </c>
      <c r="E27" s="76" t="str">
        <f ca="1">INDEX($AF2:$AF16,RANDBETWEEN(1,COUNTA($AF2:$AF16)),1)</f>
        <v>cleric</v>
      </c>
      <c r="N27"/>
      <c r="O27"/>
      <c r="P27"/>
      <c r="Q27"/>
      <c r="R27"/>
      <c r="S27" t="s">
        <v>1818</v>
      </c>
      <c r="T27"/>
      <c r="U27"/>
      <c r="V27"/>
      <c r="W27" t="s">
        <v>1820</v>
      </c>
      <c r="X27"/>
      <c r="Y27"/>
      <c r="Z27"/>
      <c r="AA27" t="s">
        <v>1975</v>
      </c>
      <c r="AB27" t="s">
        <v>1769</v>
      </c>
      <c r="AC27" t="s">
        <v>1841</v>
      </c>
      <c r="AD27"/>
      <c r="AE27"/>
      <c r="AF27"/>
      <c r="AG27"/>
    </row>
    <row r="28" spans="2:33" ht="15" thickTop="1" x14ac:dyDescent="0.2">
      <c r="B28" s="65" t="s">
        <v>1976</v>
      </c>
      <c r="C28" s="37">
        <f ca="1">RANDBETWEEN(15,60)</f>
        <v>28</v>
      </c>
      <c r="N28"/>
      <c r="O28"/>
      <c r="P28"/>
      <c r="Q28"/>
      <c r="R28"/>
      <c r="S28" t="s">
        <v>1830</v>
      </c>
      <c r="T28"/>
      <c r="U28"/>
      <c r="V28"/>
      <c r="W28" t="s">
        <v>1832</v>
      </c>
      <c r="X28"/>
      <c r="Y28"/>
      <c r="Z28"/>
      <c r="AA28" t="s">
        <v>1977</v>
      </c>
      <c r="AB28" t="s">
        <v>1769</v>
      </c>
      <c r="AC28" t="s">
        <v>1856</v>
      </c>
      <c r="AD28"/>
      <c r="AE28"/>
      <c r="AF28"/>
      <c r="AG28"/>
    </row>
    <row r="29" spans="2:33" x14ac:dyDescent="0.2">
      <c r="B29" s="65" t="s">
        <v>1978</v>
      </c>
      <c r="C29" s="37">
        <v>30</v>
      </c>
      <c r="N29"/>
      <c r="O29"/>
      <c r="P29"/>
      <c r="Q29"/>
      <c r="R29"/>
      <c r="S29" t="s">
        <v>1979</v>
      </c>
      <c r="T29"/>
      <c r="U29"/>
      <c r="V29"/>
      <c r="W29" t="s">
        <v>1843</v>
      </c>
      <c r="X29"/>
      <c r="Y29"/>
      <c r="Z29"/>
      <c r="AA29" t="s">
        <v>1980</v>
      </c>
      <c r="AB29" t="s">
        <v>1769</v>
      </c>
      <c r="AC29" t="s">
        <v>1867</v>
      </c>
      <c r="AD29"/>
      <c r="AE29"/>
      <c r="AF29"/>
      <c r="AG29"/>
    </row>
    <row r="30" spans="2:33" x14ac:dyDescent="0.2">
      <c r="B30" s="66" t="s">
        <v>1981</v>
      </c>
      <c r="C30" s="66" t="s">
        <v>1982</v>
      </c>
      <c r="D30" s="66" t="s">
        <v>1983</v>
      </c>
      <c r="E30" s="66" t="s">
        <v>1984</v>
      </c>
      <c r="F30" s="66" t="s">
        <v>1985</v>
      </c>
      <c r="G30" s="66" t="s">
        <v>1986</v>
      </c>
      <c r="N30"/>
      <c r="O30"/>
      <c r="P30"/>
      <c r="Q30"/>
      <c r="R30"/>
      <c r="S30" t="s">
        <v>1856</v>
      </c>
      <c r="T30"/>
      <c r="U30"/>
      <c r="V30"/>
      <c r="W30" t="s">
        <v>1858</v>
      </c>
      <c r="X30"/>
      <c r="Y30"/>
      <c r="Z30"/>
      <c r="AA30"/>
      <c r="AB30" t="s">
        <v>1769</v>
      </c>
      <c r="AC30" t="s">
        <v>1879</v>
      </c>
      <c r="AD30"/>
      <c r="AE30"/>
      <c r="AF30"/>
      <c r="AG30"/>
    </row>
    <row r="31" spans="2:33" x14ac:dyDescent="0.2">
      <c r="B31" s="67">
        <f ca="1">RANDBETWEEN(10,18)</f>
        <v>10</v>
      </c>
      <c r="C31" s="67">
        <f t="shared" ref="C31:G31" ca="1" si="0">RANDBETWEEN(10,18)</f>
        <v>14</v>
      </c>
      <c r="D31" s="67">
        <f t="shared" ca="1" si="0"/>
        <v>14</v>
      </c>
      <c r="E31" s="67">
        <f t="shared" ca="1" si="0"/>
        <v>18</v>
      </c>
      <c r="F31" s="67">
        <f t="shared" ca="1" si="0"/>
        <v>17</v>
      </c>
      <c r="G31" s="67">
        <f t="shared" ca="1" si="0"/>
        <v>14</v>
      </c>
      <c r="N31"/>
      <c r="O31"/>
      <c r="P31"/>
      <c r="Q31"/>
      <c r="R31"/>
      <c r="S31" t="s">
        <v>1987</v>
      </c>
      <c r="T31"/>
      <c r="U31"/>
      <c r="V31"/>
      <c r="W31" t="s">
        <v>1869</v>
      </c>
      <c r="X31"/>
      <c r="Y31"/>
      <c r="Z31"/>
      <c r="AA31"/>
      <c r="AB31" t="s">
        <v>1769</v>
      </c>
      <c r="AC31" t="s">
        <v>1888</v>
      </c>
      <c r="AD31"/>
      <c r="AE31"/>
      <c r="AF31"/>
      <c r="AG31"/>
    </row>
    <row r="32" spans="2:33" x14ac:dyDescent="0.2">
      <c r="B32" s="68">
        <f ca="1">ROUNDDOWN((B31-10)/2,0)</f>
        <v>0</v>
      </c>
      <c r="C32" s="68">
        <f t="shared" ref="C32:G32" ca="1" si="1">ROUNDDOWN((C31-10)/2,0)</f>
        <v>2</v>
      </c>
      <c r="D32" s="68">
        <f t="shared" ca="1" si="1"/>
        <v>2</v>
      </c>
      <c r="E32" s="68">
        <f t="shared" ca="1" si="1"/>
        <v>4</v>
      </c>
      <c r="F32" s="69">
        <f t="shared" ca="1" si="1"/>
        <v>3</v>
      </c>
      <c r="G32" s="68">
        <f t="shared" ca="1" si="1"/>
        <v>2</v>
      </c>
      <c r="N32"/>
      <c r="O32"/>
      <c r="P32"/>
      <c r="Q32"/>
      <c r="R32"/>
      <c r="S32" t="s">
        <v>1879</v>
      </c>
      <c r="T32"/>
      <c r="U32"/>
      <c r="V32"/>
      <c r="W32" t="s">
        <v>1881</v>
      </c>
      <c r="X32"/>
      <c r="Y32"/>
      <c r="Z32"/>
      <c r="AA32"/>
      <c r="AB32" t="s">
        <v>1769</v>
      </c>
      <c r="AC32" t="s">
        <v>1896</v>
      </c>
      <c r="AD32"/>
      <c r="AE32"/>
      <c r="AF32"/>
      <c r="AG32"/>
    </row>
    <row r="33" spans="2:33" x14ac:dyDescent="0.2">
      <c r="N33"/>
      <c r="O33"/>
      <c r="P33"/>
      <c r="Q33"/>
      <c r="R33"/>
      <c r="S33" t="s">
        <v>1888</v>
      </c>
      <c r="T33"/>
      <c r="U33"/>
      <c r="V33"/>
      <c r="W33" t="s">
        <v>1889</v>
      </c>
      <c r="X33"/>
      <c r="Y33"/>
      <c r="Z33"/>
      <c r="AA33"/>
      <c r="AB33" t="s">
        <v>1769</v>
      </c>
      <c r="AC33" t="s">
        <v>1905</v>
      </c>
      <c r="AD33"/>
      <c r="AE33"/>
      <c r="AF33"/>
      <c r="AG33"/>
    </row>
    <row r="34" spans="2:33" x14ac:dyDescent="0.2">
      <c r="B34" s="103" t="s">
        <v>1758</v>
      </c>
      <c r="C34" s="103"/>
      <c r="D34" s="103"/>
      <c r="E34" s="103"/>
      <c r="F34" s="103"/>
      <c r="G34" s="103"/>
      <c r="N34"/>
      <c r="O34"/>
      <c r="P34"/>
      <c r="Q34"/>
      <c r="R34"/>
      <c r="S34" t="s">
        <v>1896</v>
      </c>
      <c r="T34"/>
      <c r="U34"/>
      <c r="V34"/>
      <c r="W34" t="s">
        <v>1990</v>
      </c>
      <c r="X34"/>
      <c r="Y34"/>
      <c r="Z34"/>
      <c r="AA34"/>
      <c r="AB34" t="s">
        <v>1769</v>
      </c>
      <c r="AC34" t="s">
        <v>1914</v>
      </c>
      <c r="AD34"/>
      <c r="AE34"/>
      <c r="AF34"/>
      <c r="AG34"/>
    </row>
    <row r="35" spans="2:33" x14ac:dyDescent="0.2">
      <c r="B35" s="65" t="s">
        <v>1988</v>
      </c>
      <c r="D35" s="77" t="str">
        <f ca="1">LootGen!Q2</f>
        <v>splint +7 (0)</v>
      </c>
      <c r="E35" s="78" t="str">
        <f ca="1">LootGen!O3</f>
        <v>light</v>
      </c>
      <c r="F35" s="78"/>
      <c r="G35" s="78"/>
      <c r="N35"/>
      <c r="O35"/>
      <c r="P35"/>
      <c r="Q35"/>
      <c r="R35"/>
      <c r="S35" t="s">
        <v>1993</v>
      </c>
      <c r="T35"/>
      <c r="U35"/>
      <c r="V35"/>
      <c r="W35" t="s">
        <v>1907</v>
      </c>
      <c r="X35"/>
      <c r="Y35"/>
      <c r="Z35"/>
      <c r="AA35"/>
      <c r="AB35" t="s">
        <v>1769</v>
      </c>
      <c r="AC35" t="s">
        <v>1921</v>
      </c>
      <c r="AD35"/>
      <c r="AE35"/>
      <c r="AF35"/>
      <c r="AG35"/>
    </row>
    <row r="36" spans="2:33" x14ac:dyDescent="0.2">
      <c r="B36" s="65" t="s">
        <v>1989</v>
      </c>
      <c r="D36" s="77" t="str">
        <f ca="1">LootGen!P2</f>
        <v>wand</v>
      </c>
      <c r="E36" s="77" t="str">
        <f ca="1">LootGen!P3</f>
        <v>resistance</v>
      </c>
      <c r="N36"/>
      <c r="O36"/>
      <c r="P36"/>
      <c r="Q36"/>
      <c r="R36"/>
      <c r="S36" t="s">
        <v>1914</v>
      </c>
      <c r="T36"/>
      <c r="U36"/>
      <c r="V36"/>
      <c r="W36" t="s">
        <v>1916</v>
      </c>
      <c r="X36"/>
      <c r="Y36"/>
      <c r="Z36"/>
      <c r="AA36"/>
      <c r="AB36" t="s">
        <v>1769</v>
      </c>
      <c r="AC36" t="s">
        <v>1928</v>
      </c>
      <c r="AD36"/>
      <c r="AE36"/>
      <c r="AF36"/>
      <c r="AG36"/>
    </row>
    <row r="37" spans="2:33" x14ac:dyDescent="0.2">
      <c r="B37" s="65" t="s">
        <v>1991</v>
      </c>
      <c r="C37" s="77" t="str">
        <f ca="1">LootGen!O2</f>
        <v>gloves</v>
      </c>
      <c r="D37" s="77" t="str">
        <f ca="1">LootGen!D54</f>
        <v>purify</v>
      </c>
      <c r="E37" s="70" t="s">
        <v>1992</v>
      </c>
      <c r="F37" s="101" t="str">
        <f ca="1">INDEX(Таблиця14[quality],MATCH(RANDBETWEEN(1,100),Таблиця14[low range],1),1)</f>
        <v>good</v>
      </c>
      <c r="N37"/>
      <c r="O37"/>
      <c r="P37"/>
      <c r="Q37"/>
      <c r="R37"/>
      <c r="S37" t="s">
        <v>1921</v>
      </c>
      <c r="T37"/>
      <c r="U37"/>
      <c r="V37"/>
      <c r="W37" t="s">
        <v>1923</v>
      </c>
      <c r="X37"/>
      <c r="Y37"/>
      <c r="Z37"/>
      <c r="AA37"/>
      <c r="AB37" t="s">
        <v>1769</v>
      </c>
      <c r="AC37" t="s">
        <v>1936</v>
      </c>
      <c r="AD37"/>
      <c r="AE37"/>
      <c r="AF37"/>
      <c r="AG37"/>
    </row>
    <row r="38" spans="2:33" x14ac:dyDescent="0.2">
      <c r="N38"/>
      <c r="O38"/>
      <c r="P38"/>
      <c r="Q38"/>
      <c r="R38"/>
      <c r="S38" t="s">
        <v>1928</v>
      </c>
      <c r="T38"/>
      <c r="U38"/>
      <c r="V38"/>
      <c r="W38" t="s">
        <v>1930</v>
      </c>
      <c r="X38"/>
      <c r="Y38"/>
      <c r="Z38"/>
      <c r="AA38"/>
      <c r="AB38" t="s">
        <v>1769</v>
      </c>
      <c r="AC38" t="s">
        <v>1944</v>
      </c>
      <c r="AD38"/>
      <c r="AE38"/>
      <c r="AF38"/>
      <c r="AG38"/>
    </row>
    <row r="39" spans="2:33" x14ac:dyDescent="0.2">
      <c r="N39"/>
      <c r="O39"/>
      <c r="P39"/>
      <c r="Q39"/>
      <c r="R39"/>
      <c r="S39" t="s">
        <v>1936</v>
      </c>
      <c r="T39"/>
      <c r="U39"/>
      <c r="V39"/>
      <c r="W39" t="s">
        <v>1938</v>
      </c>
      <c r="X39"/>
      <c r="Y39"/>
      <c r="Z39"/>
      <c r="AA39"/>
      <c r="AB39" t="s">
        <v>1769</v>
      </c>
      <c r="AC39" t="s">
        <v>1953</v>
      </c>
      <c r="AD39"/>
      <c r="AE39"/>
      <c r="AF39"/>
      <c r="AG39"/>
    </row>
    <row r="40" spans="2:33" x14ac:dyDescent="0.2">
      <c r="N40"/>
      <c r="O40"/>
      <c r="P40"/>
      <c r="Q40"/>
      <c r="R40"/>
      <c r="S40" t="s">
        <v>1944</v>
      </c>
      <c r="T40"/>
      <c r="U40"/>
      <c r="V40"/>
      <c r="W40" t="s">
        <v>1946</v>
      </c>
      <c r="X40"/>
      <c r="Y40"/>
      <c r="Z40"/>
      <c r="AA40"/>
      <c r="AB40" t="s">
        <v>1769</v>
      </c>
      <c r="AC40"/>
      <c r="AD40"/>
      <c r="AE40"/>
      <c r="AF40"/>
      <c r="AG40"/>
    </row>
    <row r="41" spans="2:33" x14ac:dyDescent="0.2">
      <c r="N41"/>
      <c r="O41"/>
      <c r="P41"/>
      <c r="Q41"/>
      <c r="R41"/>
      <c r="S41" t="s">
        <v>1953</v>
      </c>
      <c r="T41"/>
      <c r="U41"/>
      <c r="V41"/>
      <c r="W41" t="s">
        <v>1756</v>
      </c>
      <c r="X41"/>
      <c r="Y41"/>
      <c r="Z41"/>
      <c r="AA41"/>
      <c r="AB41" t="s">
        <v>1769</v>
      </c>
      <c r="AC41"/>
      <c r="AD41"/>
      <c r="AE41"/>
      <c r="AF41"/>
      <c r="AG41"/>
    </row>
    <row r="42" spans="2:33" x14ac:dyDescent="0.2">
      <c r="N42"/>
      <c r="O42"/>
      <c r="P42"/>
      <c r="Q42"/>
      <c r="R42"/>
      <c r="S42" t="s">
        <v>1770</v>
      </c>
      <c r="T42"/>
      <c r="U42"/>
      <c r="V42"/>
      <c r="W42" t="s">
        <v>1994</v>
      </c>
      <c r="X42"/>
      <c r="Y42"/>
      <c r="Z42"/>
      <c r="AA42"/>
      <c r="AB42" t="s">
        <v>1769</v>
      </c>
      <c r="AC42"/>
      <c r="AD42"/>
      <c r="AE42"/>
      <c r="AF42"/>
      <c r="AG42"/>
    </row>
    <row r="43" spans="2:33" x14ac:dyDescent="0.2">
      <c r="N43"/>
      <c r="O43"/>
      <c r="P43"/>
      <c r="Q43"/>
      <c r="R43"/>
      <c r="S43" t="s">
        <v>1782</v>
      </c>
      <c r="T43"/>
      <c r="U43"/>
      <c r="V43"/>
      <c r="W43" t="s">
        <v>1995</v>
      </c>
      <c r="X43"/>
      <c r="Y43"/>
      <c r="Z43"/>
      <c r="AA43"/>
      <c r="AB43" t="s">
        <v>1769</v>
      </c>
      <c r="AC43"/>
      <c r="AD43"/>
      <c r="AE43"/>
      <c r="AF43"/>
      <c r="AG43"/>
    </row>
    <row r="44" spans="2:33" x14ac:dyDescent="0.2">
      <c r="N44"/>
      <c r="O44"/>
      <c r="P44"/>
      <c r="Q44"/>
      <c r="R44"/>
      <c r="S44" t="s">
        <v>1788</v>
      </c>
      <c r="T44"/>
      <c r="U44"/>
      <c r="V44"/>
      <c r="W44" t="s">
        <v>1996</v>
      </c>
      <c r="X44"/>
      <c r="Y44"/>
      <c r="Z44"/>
      <c r="AA44"/>
      <c r="AB44" t="s">
        <v>1769</v>
      </c>
      <c r="AC44"/>
      <c r="AD44"/>
      <c r="AE44"/>
      <c r="AF44"/>
      <c r="AG44"/>
    </row>
    <row r="45" spans="2:33" x14ac:dyDescent="0.2">
      <c r="N45"/>
      <c r="O45"/>
      <c r="P45"/>
      <c r="Q45"/>
      <c r="R45"/>
      <c r="S45" t="s">
        <v>1803</v>
      </c>
      <c r="T45"/>
      <c r="U45"/>
      <c r="V45"/>
      <c r="W45" t="s">
        <v>1997</v>
      </c>
      <c r="X45"/>
      <c r="Y45"/>
      <c r="Z45"/>
      <c r="AA45"/>
      <c r="AB45" t="s">
        <v>1769</v>
      </c>
      <c r="AC45"/>
      <c r="AD45"/>
      <c r="AE45"/>
      <c r="AF45"/>
      <c r="AG45"/>
    </row>
    <row r="46" spans="2:33" x14ac:dyDescent="0.2">
      <c r="N46"/>
      <c r="O46"/>
      <c r="P46"/>
      <c r="Q46"/>
      <c r="R46"/>
      <c r="S46" t="s">
        <v>1813</v>
      </c>
      <c r="T46"/>
      <c r="U46"/>
      <c r="V46"/>
      <c r="W46" t="s">
        <v>1960</v>
      </c>
      <c r="X46"/>
      <c r="Y46"/>
      <c r="Z46"/>
      <c r="AA46"/>
      <c r="AB46" t="s">
        <v>1769</v>
      </c>
      <c r="AC46"/>
      <c r="AD46"/>
      <c r="AE46"/>
      <c r="AF46"/>
      <c r="AG46"/>
    </row>
    <row r="47" spans="2:33" x14ac:dyDescent="0.2">
      <c r="B47" s="65" t="s">
        <v>1795</v>
      </c>
      <c r="C47" s="65" t="s">
        <v>1757</v>
      </c>
      <c r="D47" s="65" t="s">
        <v>1827</v>
      </c>
      <c r="N47"/>
      <c r="O47"/>
      <c r="P47"/>
      <c r="Q47"/>
      <c r="R47"/>
      <c r="S47" t="s">
        <v>1824</v>
      </c>
      <c r="T47"/>
      <c r="U47"/>
      <c r="V47"/>
      <c r="W47" t="s">
        <v>1962</v>
      </c>
      <c r="X47"/>
      <c r="Y47"/>
      <c r="Z47"/>
      <c r="AA47"/>
      <c r="AB47" t="s">
        <v>1769</v>
      </c>
      <c r="AC47"/>
      <c r="AD47"/>
      <c r="AE47"/>
      <c r="AF47"/>
      <c r="AG47"/>
    </row>
    <row r="48" spans="2:33" x14ac:dyDescent="0.2">
      <c r="B48" s="77" t="str">
        <f ca="1">INDEX($AC2:$AC39,RANDBETWEEN(1,COUNTA($AC2:$AC39)),1)</f>
        <v>wand</v>
      </c>
      <c r="C48" s="77" t="str">
        <f ca="1">INDEX($AB2:$AB50,RANDBETWEEN(1,COUNTA($AB2:$AB50)),1)</f>
        <v>none</v>
      </c>
      <c r="D48" s="77" t="str">
        <f ca="1">INDEX($AD2:$AD21,RANDBETWEEN(1,COUNTA($AD2:$AD21)),1)</f>
        <v>food shop</v>
      </c>
      <c r="G48" t="s">
        <v>2081</v>
      </c>
      <c r="H48" t="s">
        <v>2082</v>
      </c>
      <c r="I48" t="s">
        <v>2083</v>
      </c>
      <c r="N48"/>
      <c r="O48"/>
      <c r="P48"/>
      <c r="Q48"/>
      <c r="R48"/>
      <c r="S48" t="s">
        <v>1835</v>
      </c>
      <c r="T48"/>
      <c r="U48"/>
      <c r="V48"/>
      <c r="W48" t="s">
        <v>1965</v>
      </c>
      <c r="X48"/>
      <c r="Y48"/>
      <c r="Z48"/>
      <c r="AA48"/>
      <c r="AB48" t="s">
        <v>1769</v>
      </c>
      <c r="AC48"/>
      <c r="AD48"/>
      <c r="AE48"/>
      <c r="AF48"/>
      <c r="AG48"/>
    </row>
    <row r="49" spans="2:33" x14ac:dyDescent="0.2">
      <c r="G49" t="s">
        <v>2084</v>
      </c>
      <c r="H49">
        <v>0</v>
      </c>
      <c r="I49" t="s">
        <v>2085</v>
      </c>
      <c r="N49"/>
      <c r="O49"/>
      <c r="P49"/>
      <c r="Q49"/>
      <c r="R49"/>
      <c r="S49" t="s">
        <v>1847</v>
      </c>
      <c r="T49"/>
      <c r="U49"/>
      <c r="V49"/>
      <c r="W49" t="s">
        <v>1967</v>
      </c>
      <c r="X49"/>
      <c r="Y49"/>
      <c r="Z49"/>
      <c r="AA49"/>
      <c r="AB49" t="s">
        <v>1769</v>
      </c>
      <c r="AC49"/>
      <c r="AD49"/>
      <c r="AE49"/>
      <c r="AF49"/>
      <c r="AG49"/>
    </row>
    <row r="50" spans="2:33" x14ac:dyDescent="0.2">
      <c r="B50" s="65" t="s">
        <v>1851</v>
      </c>
      <c r="C50" s="65" t="s">
        <v>1852</v>
      </c>
      <c r="D50" s="65" t="s">
        <v>1853</v>
      </c>
      <c r="G50" t="s">
        <v>2086</v>
      </c>
      <c r="H50">
        <v>30</v>
      </c>
      <c r="I50" t="s">
        <v>1779</v>
      </c>
      <c r="N50"/>
      <c r="O50"/>
      <c r="P50"/>
      <c r="Q50"/>
      <c r="R50"/>
      <c r="S50" t="s">
        <v>1861</v>
      </c>
      <c r="T50"/>
      <c r="U50"/>
      <c r="V50"/>
      <c r="W50" t="s">
        <v>1972</v>
      </c>
      <c r="X50"/>
      <c r="Y50"/>
      <c r="Z50"/>
      <c r="AA50"/>
      <c r="AB50" t="s">
        <v>1951</v>
      </c>
      <c r="AC50"/>
      <c r="AD50"/>
      <c r="AE50"/>
      <c r="AF50"/>
      <c r="AG50"/>
    </row>
    <row r="51" spans="2:33" x14ac:dyDescent="0.2">
      <c r="B51" s="77" t="str">
        <f ca="1">INDEX($Y2:$Y11,RANDBETWEEN(1,COUNTA($Y2:$Y11)),1)</f>
        <v>chaotic</v>
      </c>
      <c r="C51" s="77" t="str">
        <f ca="1">INDEX($Z2:$Z11,RANDBETWEEN(1,COUNTA($Z2:$Z11)),1)</f>
        <v>necrotic</v>
      </c>
      <c r="D51" s="77" t="str">
        <f ca="1">INDEX($AA2:$AA19,RANDBETWEEN(1,COUNTA($AA2:$AA19)),1)</f>
        <v>poison</v>
      </c>
      <c r="G51" t="s">
        <v>2087</v>
      </c>
      <c r="H51">
        <v>70</v>
      </c>
      <c r="I51" t="s">
        <v>2088</v>
      </c>
      <c r="N51"/>
      <c r="O51"/>
      <c r="P51"/>
      <c r="Q51"/>
      <c r="R51"/>
      <c r="S51" t="s">
        <v>1872</v>
      </c>
      <c r="T51"/>
      <c r="U51"/>
      <c r="V51"/>
      <c r="W51"/>
      <c r="X51"/>
      <c r="Y51"/>
      <c r="Z51"/>
      <c r="AA51"/>
      <c r="AB51"/>
      <c r="AC51"/>
      <c r="AD51"/>
      <c r="AE51"/>
      <c r="AF51"/>
      <c r="AG51"/>
    </row>
    <row r="52" spans="2:33" x14ac:dyDescent="0.2">
      <c r="G52">
        <v>100</v>
      </c>
      <c r="H52">
        <v>99</v>
      </c>
      <c r="I52" t="s">
        <v>2089</v>
      </c>
      <c r="N52"/>
      <c r="O52"/>
      <c r="P52"/>
      <c r="Q52"/>
      <c r="R52"/>
      <c r="S52" t="s">
        <v>1882</v>
      </c>
      <c r="T52"/>
      <c r="U52"/>
      <c r="V52"/>
      <c r="W52"/>
      <c r="X52"/>
      <c r="Y52"/>
      <c r="Z52"/>
      <c r="AA52"/>
      <c r="AB52"/>
      <c r="AC52"/>
      <c r="AD52"/>
      <c r="AE52"/>
      <c r="AF52"/>
      <c r="AG52"/>
    </row>
    <row r="53" spans="2:33" x14ac:dyDescent="0.2">
      <c r="B53" s="65" t="s">
        <v>1760</v>
      </c>
      <c r="C53" s="65"/>
      <c r="D53" s="65" t="s">
        <v>1885</v>
      </c>
      <c r="N53"/>
      <c r="O53"/>
      <c r="P53"/>
      <c r="Q53"/>
      <c r="R53"/>
      <c r="S53" t="s">
        <v>1891</v>
      </c>
      <c r="T53"/>
      <c r="U53"/>
      <c r="V53"/>
      <c r="W53"/>
      <c r="X53"/>
      <c r="Y53"/>
      <c r="Z53"/>
      <c r="AA53"/>
      <c r="AB53"/>
      <c r="AC53"/>
      <c r="AD53"/>
      <c r="AE53"/>
      <c r="AF53"/>
      <c r="AG53"/>
    </row>
    <row r="54" spans="2:33" x14ac:dyDescent="0.2">
      <c r="B54" s="77" t="str">
        <f ca="1">INDEX($AE2:$AE21,RANDBETWEEN(1,COUNTA($AE2:$AE21)),1)</f>
        <v>orc</v>
      </c>
      <c r="C54" s="77"/>
      <c r="D54" s="77" t="str">
        <f ca="1">INDEX($W2:$W50,RANDBETWEEN(1,COUNTA($W2:$W50)),1)</f>
        <v>purify</v>
      </c>
      <c r="N54"/>
      <c r="O54"/>
      <c r="P54"/>
      <c r="Q54"/>
      <c r="R54"/>
      <c r="S54" t="s">
        <v>1895</v>
      </c>
      <c r="T54"/>
      <c r="U54"/>
      <c r="V54"/>
      <c r="W54"/>
      <c r="X54"/>
      <c r="Y54"/>
      <c r="Z54"/>
      <c r="AA54"/>
      <c r="AB54"/>
      <c r="AC54"/>
      <c r="AD54"/>
      <c r="AE54"/>
      <c r="AF54"/>
      <c r="AG54"/>
    </row>
    <row r="55" spans="2:33" x14ac:dyDescent="0.2">
      <c r="H55" s="36" t="s">
        <v>1933</v>
      </c>
      <c r="N55"/>
      <c r="O55"/>
      <c r="P55"/>
      <c r="Q55"/>
      <c r="R55"/>
      <c r="S55" t="s">
        <v>1904</v>
      </c>
      <c r="T55"/>
      <c r="U55"/>
      <c r="V55"/>
      <c r="W55"/>
      <c r="X55"/>
      <c r="Y55"/>
      <c r="Z55"/>
      <c r="AA55"/>
      <c r="AB55"/>
      <c r="AC55"/>
      <c r="AD55"/>
      <c r="AE55"/>
      <c r="AF55"/>
      <c r="AG55"/>
    </row>
    <row r="56" spans="2:33" x14ac:dyDescent="0.2">
      <c r="H56" s="35" t="s">
        <v>1941</v>
      </c>
      <c r="N56"/>
      <c r="O56"/>
      <c r="P56"/>
      <c r="Q56"/>
      <c r="R56"/>
      <c r="S56" t="s">
        <v>1913</v>
      </c>
      <c r="T56"/>
      <c r="U56"/>
      <c r="V56"/>
      <c r="W56"/>
      <c r="X56"/>
      <c r="Y56"/>
      <c r="Z56"/>
      <c r="AA56"/>
      <c r="AB56"/>
      <c r="AC56"/>
      <c r="AD56"/>
      <c r="AE56"/>
      <c r="AF56"/>
      <c r="AG56"/>
    </row>
    <row r="57" spans="2:33" x14ac:dyDescent="0.2">
      <c r="H57" s="36" t="s">
        <v>1950</v>
      </c>
      <c r="N57"/>
      <c r="O57"/>
      <c r="P57"/>
      <c r="Q57"/>
      <c r="R57"/>
      <c r="S57" t="s">
        <v>1920</v>
      </c>
      <c r="T57"/>
      <c r="U57"/>
      <c r="V57"/>
      <c r="W57"/>
      <c r="X57"/>
      <c r="Y57"/>
      <c r="Z57"/>
      <c r="AA57"/>
      <c r="AB57"/>
      <c r="AC57"/>
      <c r="AD57"/>
      <c r="AE57"/>
      <c r="AF57"/>
      <c r="AG57"/>
    </row>
    <row r="58" spans="2:33" x14ac:dyDescent="0.2">
      <c r="H58" s="35" t="s">
        <v>1958</v>
      </c>
      <c r="N58"/>
      <c r="O58"/>
      <c r="P58"/>
      <c r="Q58"/>
      <c r="R58"/>
      <c r="S58" t="s">
        <v>1927</v>
      </c>
      <c r="T58"/>
      <c r="U58"/>
      <c r="V58"/>
      <c r="W58"/>
      <c r="X58"/>
      <c r="Y58"/>
      <c r="Z58"/>
      <c r="AA58"/>
      <c r="AB58"/>
      <c r="AC58"/>
      <c r="AD58"/>
      <c r="AE58"/>
      <c r="AF58"/>
      <c r="AG58"/>
    </row>
    <row r="59" spans="2:33" x14ac:dyDescent="0.2">
      <c r="N59"/>
      <c r="O59"/>
      <c r="P59"/>
      <c r="Q59"/>
      <c r="R59"/>
      <c r="S59" t="s">
        <v>1935</v>
      </c>
      <c r="T59"/>
      <c r="U59"/>
      <c r="V59"/>
      <c r="W59"/>
      <c r="X59"/>
      <c r="Y59"/>
      <c r="Z59"/>
      <c r="AA59"/>
      <c r="AB59"/>
      <c r="AC59"/>
      <c r="AD59"/>
      <c r="AE59"/>
      <c r="AF59"/>
      <c r="AG59"/>
    </row>
    <row r="60" spans="2:33" x14ac:dyDescent="0.2">
      <c r="N60"/>
      <c r="O60"/>
      <c r="P60"/>
      <c r="Q60"/>
      <c r="R60"/>
      <c r="S60"/>
      <c r="T60"/>
      <c r="U60"/>
      <c r="V60"/>
      <c r="W60"/>
      <c r="X60"/>
      <c r="Y60"/>
      <c r="Z60"/>
      <c r="AA60"/>
      <c r="AB60"/>
      <c r="AC60"/>
      <c r="AD60"/>
      <c r="AE60"/>
      <c r="AF60"/>
      <c r="AG60"/>
    </row>
    <row r="61" spans="2:33" x14ac:dyDescent="0.2">
      <c r="N61"/>
      <c r="O61"/>
      <c r="P61"/>
      <c r="Q61"/>
      <c r="R61"/>
      <c r="S61"/>
      <c r="T61"/>
      <c r="U61"/>
      <c r="V61"/>
      <c r="W61"/>
      <c r="X61"/>
      <c r="Y61"/>
      <c r="Z61"/>
      <c r="AA61"/>
      <c r="AB61"/>
      <c r="AC61"/>
      <c r="AD61"/>
      <c r="AE61"/>
      <c r="AF61"/>
      <c r="AG61"/>
    </row>
    <row r="62" spans="2:33" x14ac:dyDescent="0.2">
      <c r="N62"/>
      <c r="O62"/>
      <c r="P62"/>
      <c r="Q62"/>
      <c r="R62"/>
      <c r="S62"/>
      <c r="T62"/>
      <c r="U62"/>
      <c r="V62"/>
      <c r="W62"/>
      <c r="X62"/>
      <c r="Y62"/>
      <c r="Z62"/>
      <c r="AA62"/>
      <c r="AB62"/>
      <c r="AC62"/>
      <c r="AD62"/>
      <c r="AE62"/>
      <c r="AF62"/>
      <c r="AG62"/>
    </row>
    <row r="63" spans="2:33" x14ac:dyDescent="0.2">
      <c r="N63"/>
      <c r="O63"/>
      <c r="P63"/>
      <c r="Q63"/>
      <c r="R63"/>
      <c r="S63"/>
      <c r="T63"/>
      <c r="U63"/>
      <c r="V63"/>
      <c r="W63"/>
      <c r="X63"/>
      <c r="Y63"/>
      <c r="Z63"/>
      <c r="AA63"/>
      <c r="AB63"/>
      <c r="AC63"/>
      <c r="AD63"/>
      <c r="AE63"/>
      <c r="AF63"/>
      <c r="AG63"/>
    </row>
    <row r="64" spans="2:33" x14ac:dyDescent="0.2">
      <c r="N64"/>
      <c r="O64"/>
      <c r="P64"/>
      <c r="Q64"/>
      <c r="R64"/>
      <c r="S64"/>
      <c r="T64"/>
      <c r="U64"/>
      <c r="V64"/>
      <c r="W64"/>
      <c r="X64"/>
      <c r="Y64"/>
      <c r="Z64"/>
      <c r="AA64"/>
      <c r="AB64"/>
      <c r="AC64"/>
      <c r="AD64"/>
      <c r="AE64"/>
      <c r="AF64"/>
      <c r="AG64"/>
    </row>
    <row r="65" spans="14:33" x14ac:dyDescent="0.2">
      <c r="N65"/>
      <c r="O65"/>
      <c r="P65"/>
      <c r="Q65"/>
      <c r="R65"/>
      <c r="S65"/>
      <c r="T65"/>
      <c r="U65"/>
      <c r="V65"/>
      <c r="W65"/>
      <c r="X65"/>
      <c r="Y65"/>
      <c r="Z65"/>
      <c r="AA65"/>
      <c r="AB65"/>
      <c r="AC65"/>
      <c r="AD65"/>
      <c r="AE65"/>
      <c r="AF65"/>
      <c r="AG65"/>
    </row>
    <row r="66" spans="14:33" x14ac:dyDescent="0.2">
      <c r="N66"/>
      <c r="O66"/>
      <c r="P66"/>
      <c r="Q66"/>
      <c r="R66"/>
      <c r="S66"/>
      <c r="T66"/>
      <c r="U66"/>
      <c r="V66"/>
      <c r="W66"/>
      <c r="X66"/>
      <c r="Y66"/>
      <c r="Z66"/>
      <c r="AA66"/>
      <c r="AB66"/>
      <c r="AC66"/>
      <c r="AD66"/>
      <c r="AE66"/>
      <c r="AF66"/>
      <c r="AG66"/>
    </row>
    <row r="67" spans="14:33" x14ac:dyDescent="0.2">
      <c r="N67"/>
      <c r="O67"/>
      <c r="P67"/>
      <c r="Q67"/>
      <c r="R67"/>
      <c r="S67"/>
      <c r="T67"/>
      <c r="U67"/>
      <c r="V67"/>
      <c r="W67"/>
      <c r="X67"/>
      <c r="Y67"/>
      <c r="Z67"/>
      <c r="AA67"/>
      <c r="AB67"/>
      <c r="AC67"/>
      <c r="AD67"/>
      <c r="AE67"/>
      <c r="AF67"/>
      <c r="AG67"/>
    </row>
    <row r="68" spans="14:33" x14ac:dyDescent="0.2">
      <c r="N68"/>
      <c r="O68"/>
      <c r="P68"/>
      <c r="Q68"/>
      <c r="R68"/>
      <c r="S68"/>
      <c r="T68"/>
      <c r="U68"/>
      <c r="V68"/>
      <c r="W68"/>
      <c r="X68"/>
      <c r="Y68"/>
      <c r="Z68"/>
      <c r="AA68"/>
      <c r="AB68"/>
      <c r="AC68"/>
      <c r="AD68"/>
      <c r="AE68"/>
      <c r="AF68"/>
      <c r="AG68"/>
    </row>
    <row r="69" spans="14:33" x14ac:dyDescent="0.2">
      <c r="N69"/>
      <c r="O69"/>
      <c r="P69"/>
      <c r="Q69"/>
      <c r="R69"/>
      <c r="S69"/>
      <c r="T69"/>
      <c r="U69"/>
      <c r="V69"/>
      <c r="W69"/>
      <c r="X69"/>
      <c r="Y69"/>
      <c r="Z69"/>
      <c r="AA69"/>
      <c r="AB69"/>
      <c r="AC69"/>
      <c r="AD69"/>
      <c r="AE69"/>
      <c r="AF69"/>
      <c r="AG69"/>
    </row>
    <row r="70" spans="14:33" x14ac:dyDescent="0.2">
      <c r="N70"/>
      <c r="O70"/>
      <c r="P70"/>
      <c r="Q70"/>
      <c r="R70"/>
      <c r="S70"/>
      <c r="T70"/>
      <c r="U70"/>
      <c r="V70"/>
      <c r="W70"/>
      <c r="X70"/>
      <c r="Y70"/>
      <c r="Z70"/>
      <c r="AA70"/>
      <c r="AB70"/>
      <c r="AC70"/>
      <c r="AD70"/>
      <c r="AE70"/>
      <c r="AF70"/>
      <c r="AG70"/>
    </row>
    <row r="71" spans="14:33" x14ac:dyDescent="0.2">
      <c r="N71"/>
      <c r="O71"/>
      <c r="P71"/>
      <c r="Q71"/>
      <c r="R71"/>
      <c r="S71"/>
      <c r="T71"/>
      <c r="U71"/>
      <c r="V71"/>
      <c r="W71"/>
      <c r="X71"/>
      <c r="Y71"/>
      <c r="Z71"/>
      <c r="AA71"/>
      <c r="AB71"/>
      <c r="AC71"/>
      <c r="AD71"/>
      <c r="AE71"/>
      <c r="AF71"/>
      <c r="AG71"/>
    </row>
    <row r="72" spans="14:33" x14ac:dyDescent="0.2">
      <c r="N72"/>
      <c r="O72"/>
      <c r="P72"/>
      <c r="Q72"/>
      <c r="R72"/>
      <c r="S72"/>
      <c r="T72"/>
      <c r="U72"/>
      <c r="V72"/>
      <c r="W72"/>
      <c r="X72"/>
      <c r="Y72"/>
      <c r="Z72"/>
      <c r="AA72"/>
      <c r="AB72"/>
      <c r="AC72"/>
      <c r="AD72"/>
      <c r="AE72"/>
      <c r="AF72"/>
      <c r="AG72"/>
    </row>
    <row r="73" spans="14:33" x14ac:dyDescent="0.2">
      <c r="N73"/>
      <c r="O73"/>
      <c r="P73"/>
      <c r="Q73"/>
      <c r="R73"/>
      <c r="S73"/>
      <c r="T73"/>
      <c r="U73"/>
      <c r="V73"/>
      <c r="W73"/>
      <c r="X73"/>
      <c r="Y73"/>
      <c r="Z73"/>
      <c r="AA73"/>
      <c r="AB73"/>
      <c r="AC73"/>
      <c r="AD73"/>
      <c r="AE73"/>
      <c r="AF73"/>
      <c r="AG73"/>
    </row>
    <row r="74" spans="14:33" x14ac:dyDescent="0.2">
      <c r="N74"/>
      <c r="O74"/>
      <c r="P74"/>
      <c r="Q74"/>
      <c r="R74"/>
      <c r="S74"/>
      <c r="T74"/>
      <c r="U74"/>
      <c r="V74"/>
      <c r="W74"/>
      <c r="X74"/>
      <c r="Y74"/>
      <c r="Z74"/>
      <c r="AA74"/>
      <c r="AB74"/>
      <c r="AC74"/>
      <c r="AD74"/>
      <c r="AE74"/>
      <c r="AF74"/>
      <c r="AG74"/>
    </row>
    <row r="75" spans="14:33" x14ac:dyDescent="0.2">
      <c r="N75"/>
      <c r="O75"/>
      <c r="P75"/>
      <c r="Q75"/>
      <c r="R75"/>
      <c r="S75"/>
      <c r="T75"/>
      <c r="U75"/>
      <c r="V75"/>
      <c r="W75"/>
      <c r="X75"/>
      <c r="Y75"/>
      <c r="Z75"/>
      <c r="AA75"/>
      <c r="AB75"/>
      <c r="AC75"/>
      <c r="AD75"/>
      <c r="AE75"/>
      <c r="AF75"/>
      <c r="AG75"/>
    </row>
    <row r="76" spans="14:33" x14ac:dyDescent="0.2">
      <c r="N76"/>
      <c r="O76"/>
      <c r="P76"/>
      <c r="Q76"/>
      <c r="R76"/>
      <c r="S76"/>
      <c r="T76"/>
      <c r="U76"/>
      <c r="V76"/>
      <c r="W76"/>
      <c r="X76"/>
      <c r="Y76"/>
      <c r="Z76"/>
      <c r="AA76"/>
      <c r="AB76"/>
      <c r="AC76"/>
      <c r="AD76"/>
      <c r="AE76"/>
      <c r="AF76"/>
      <c r="AG76"/>
    </row>
    <row r="77" spans="14:33" x14ac:dyDescent="0.2">
      <c r="N77"/>
      <c r="O77"/>
      <c r="P77"/>
      <c r="Q77"/>
      <c r="R77"/>
      <c r="S77"/>
      <c r="T77"/>
      <c r="U77"/>
      <c r="V77"/>
      <c r="W77"/>
      <c r="X77"/>
      <c r="Y77"/>
      <c r="Z77"/>
      <c r="AA77"/>
      <c r="AB77"/>
      <c r="AC77"/>
      <c r="AD77"/>
      <c r="AE77"/>
      <c r="AF77"/>
      <c r="AG77"/>
    </row>
    <row r="78" spans="14:33" x14ac:dyDescent="0.2">
      <c r="N78"/>
      <c r="O78"/>
      <c r="P78"/>
      <c r="Q78"/>
      <c r="R78"/>
      <c r="S78"/>
      <c r="T78"/>
      <c r="U78"/>
      <c r="V78"/>
      <c r="W78"/>
      <c r="X78"/>
      <c r="Y78"/>
      <c r="Z78"/>
      <c r="AA78"/>
      <c r="AB78"/>
      <c r="AC78"/>
      <c r="AD78"/>
      <c r="AE78"/>
      <c r="AF78"/>
      <c r="AG78"/>
    </row>
    <row r="79" spans="14:33" x14ac:dyDescent="0.2">
      <c r="N79"/>
      <c r="O79"/>
      <c r="P79"/>
      <c r="Q79"/>
      <c r="R79"/>
      <c r="S79"/>
      <c r="T79"/>
      <c r="U79"/>
      <c r="V79"/>
      <c r="W79"/>
      <c r="X79"/>
      <c r="Y79"/>
      <c r="Z79"/>
      <c r="AA79"/>
      <c r="AB79"/>
      <c r="AC79"/>
      <c r="AD79"/>
      <c r="AE79"/>
      <c r="AF79"/>
      <c r="AG79"/>
    </row>
    <row r="80" spans="14:33" x14ac:dyDescent="0.2">
      <c r="N80"/>
      <c r="O80"/>
      <c r="P80"/>
      <c r="Q80"/>
      <c r="R80"/>
      <c r="S80"/>
      <c r="T80"/>
      <c r="U80"/>
      <c r="V80"/>
      <c r="W80"/>
      <c r="X80"/>
      <c r="Y80"/>
      <c r="Z80"/>
      <c r="AA80"/>
      <c r="AB80"/>
      <c r="AC80"/>
      <c r="AD80"/>
      <c r="AE80"/>
      <c r="AF80"/>
      <c r="AG80"/>
    </row>
    <row r="81" spans="14:33" x14ac:dyDescent="0.2">
      <c r="N81"/>
      <c r="O81"/>
      <c r="P81"/>
      <c r="Q81"/>
      <c r="R81"/>
      <c r="S81"/>
      <c r="T81"/>
      <c r="U81"/>
      <c r="V81"/>
      <c r="W81"/>
      <c r="X81"/>
      <c r="Y81"/>
      <c r="Z81"/>
      <c r="AA81"/>
      <c r="AB81"/>
      <c r="AC81"/>
      <c r="AD81"/>
      <c r="AE81"/>
      <c r="AF81"/>
      <c r="AG81"/>
    </row>
    <row r="82" spans="14:33" x14ac:dyDescent="0.2">
      <c r="N82"/>
      <c r="O82"/>
      <c r="P82"/>
      <c r="Q82"/>
      <c r="R82"/>
      <c r="S82"/>
      <c r="T82"/>
      <c r="U82"/>
      <c r="V82"/>
      <c r="W82"/>
      <c r="X82"/>
      <c r="Y82"/>
      <c r="Z82"/>
      <c r="AA82"/>
      <c r="AB82"/>
      <c r="AC82"/>
      <c r="AD82"/>
      <c r="AE82"/>
      <c r="AF82"/>
      <c r="AG82"/>
    </row>
    <row r="83" spans="14:33" x14ac:dyDescent="0.2">
      <c r="N83"/>
      <c r="O83"/>
      <c r="P83"/>
      <c r="Q83"/>
      <c r="R83"/>
      <c r="S83"/>
      <c r="T83"/>
      <c r="U83"/>
      <c r="V83"/>
      <c r="W83"/>
      <c r="X83"/>
      <c r="Y83"/>
      <c r="Z83"/>
      <c r="AA83"/>
      <c r="AB83"/>
      <c r="AC83"/>
      <c r="AD83"/>
      <c r="AE83"/>
      <c r="AF83"/>
      <c r="AG83"/>
    </row>
    <row r="84" spans="14:33" x14ac:dyDescent="0.2">
      <c r="N84"/>
      <c r="O84"/>
      <c r="P84"/>
      <c r="Q84"/>
      <c r="R84"/>
      <c r="S84"/>
      <c r="T84"/>
      <c r="U84"/>
      <c r="V84"/>
      <c r="W84"/>
      <c r="X84"/>
      <c r="Y84"/>
      <c r="Z84"/>
      <c r="AA84"/>
      <c r="AB84"/>
      <c r="AC84"/>
      <c r="AD84"/>
      <c r="AE84"/>
      <c r="AF84"/>
      <c r="AG84"/>
    </row>
    <row r="85" spans="14:33" x14ac:dyDescent="0.2">
      <c r="N85"/>
      <c r="O85"/>
      <c r="P85"/>
      <c r="Q85"/>
      <c r="R85"/>
      <c r="S85"/>
      <c r="T85"/>
      <c r="U85"/>
      <c r="V85"/>
      <c r="W85"/>
      <c r="X85"/>
      <c r="Y85"/>
      <c r="Z85"/>
      <c r="AA85"/>
      <c r="AB85"/>
      <c r="AC85"/>
      <c r="AD85"/>
      <c r="AE85"/>
      <c r="AF85"/>
      <c r="AG85"/>
    </row>
    <row r="86" spans="14:33" x14ac:dyDescent="0.2">
      <c r="N86"/>
      <c r="O86"/>
      <c r="P86"/>
      <c r="Q86"/>
      <c r="R86"/>
      <c r="S86"/>
      <c r="T86"/>
      <c r="U86"/>
      <c r="V86"/>
      <c r="W86"/>
      <c r="X86"/>
      <c r="Y86"/>
      <c r="Z86"/>
      <c r="AA86"/>
      <c r="AB86"/>
      <c r="AC86"/>
      <c r="AD86"/>
      <c r="AE86"/>
      <c r="AF86"/>
      <c r="AG86"/>
    </row>
    <row r="87" spans="14:33" x14ac:dyDescent="0.2">
      <c r="N87"/>
      <c r="O87"/>
      <c r="P87"/>
      <c r="Q87"/>
      <c r="R87"/>
      <c r="S87"/>
      <c r="T87"/>
      <c r="U87"/>
      <c r="V87"/>
      <c r="W87"/>
      <c r="X87"/>
      <c r="Y87"/>
      <c r="Z87"/>
      <c r="AA87"/>
      <c r="AB87"/>
      <c r="AC87"/>
      <c r="AD87"/>
      <c r="AE87"/>
      <c r="AF87"/>
      <c r="AG87"/>
    </row>
    <row r="88" spans="14:33" x14ac:dyDescent="0.2">
      <c r="N88"/>
      <c r="O88"/>
      <c r="P88"/>
      <c r="Q88"/>
      <c r="R88"/>
      <c r="S88"/>
      <c r="T88"/>
      <c r="U88"/>
      <c r="V88"/>
      <c r="W88"/>
      <c r="X88"/>
      <c r="Y88"/>
      <c r="Z88"/>
      <c r="AA88"/>
      <c r="AB88"/>
      <c r="AC88"/>
      <c r="AD88"/>
      <c r="AE88"/>
      <c r="AF88"/>
      <c r="AG88"/>
    </row>
    <row r="89" spans="14:33" x14ac:dyDescent="0.2">
      <c r="N89"/>
      <c r="O89"/>
      <c r="P89"/>
      <c r="Q89"/>
      <c r="R89"/>
      <c r="S89"/>
      <c r="T89"/>
      <c r="U89"/>
      <c r="V89"/>
      <c r="W89"/>
      <c r="X89"/>
      <c r="Y89"/>
      <c r="Z89"/>
      <c r="AA89"/>
      <c r="AB89"/>
      <c r="AC89"/>
      <c r="AD89"/>
      <c r="AE89"/>
      <c r="AF89"/>
      <c r="AG89"/>
    </row>
    <row r="90" spans="14:33" x14ac:dyDescent="0.2">
      <c r="N90"/>
      <c r="O90"/>
      <c r="P90"/>
      <c r="Q90"/>
      <c r="R90"/>
      <c r="S90"/>
      <c r="T90"/>
      <c r="U90"/>
      <c r="V90"/>
      <c r="W90"/>
      <c r="X90"/>
      <c r="Y90"/>
      <c r="Z90"/>
      <c r="AA90"/>
      <c r="AB90"/>
      <c r="AC90"/>
      <c r="AD90"/>
      <c r="AE90"/>
      <c r="AF90"/>
      <c r="AG90"/>
    </row>
    <row r="91" spans="14:33" x14ac:dyDescent="0.2">
      <c r="N91"/>
      <c r="O91"/>
      <c r="P91"/>
      <c r="Q91"/>
      <c r="R91"/>
      <c r="S91"/>
      <c r="T91"/>
      <c r="U91"/>
      <c r="V91"/>
      <c r="W91"/>
      <c r="X91"/>
      <c r="Y91"/>
      <c r="Z91"/>
      <c r="AA91"/>
      <c r="AB91"/>
      <c r="AC91"/>
      <c r="AD91"/>
      <c r="AE91"/>
      <c r="AF91"/>
      <c r="AG91"/>
    </row>
    <row r="92" spans="14:33" x14ac:dyDescent="0.2">
      <c r="N92"/>
      <c r="O92"/>
      <c r="P92"/>
      <c r="Q92"/>
      <c r="R92"/>
      <c r="S92"/>
      <c r="T92"/>
      <c r="U92"/>
      <c r="V92"/>
      <c r="W92"/>
      <c r="X92"/>
      <c r="Y92"/>
      <c r="Z92"/>
      <c r="AA92"/>
      <c r="AB92"/>
      <c r="AC92"/>
      <c r="AD92"/>
      <c r="AE92"/>
      <c r="AF92"/>
      <c r="AG92"/>
    </row>
    <row r="93" spans="14:33" x14ac:dyDescent="0.2">
      <c r="N93"/>
      <c r="O93"/>
      <c r="P93"/>
      <c r="Q93"/>
      <c r="R93"/>
      <c r="S93"/>
      <c r="T93"/>
      <c r="U93"/>
      <c r="V93"/>
      <c r="W93"/>
      <c r="X93"/>
      <c r="Y93"/>
      <c r="Z93"/>
      <c r="AA93"/>
      <c r="AB93"/>
      <c r="AC93"/>
      <c r="AD93"/>
      <c r="AE93"/>
      <c r="AF93"/>
      <c r="AG93"/>
    </row>
    <row r="94" spans="14:33" x14ac:dyDescent="0.2">
      <c r="N94"/>
      <c r="O94"/>
      <c r="P94"/>
      <c r="Q94"/>
      <c r="R94"/>
      <c r="S94"/>
      <c r="T94"/>
      <c r="U94"/>
      <c r="V94"/>
      <c r="W94"/>
      <c r="X94"/>
      <c r="Y94"/>
      <c r="Z94"/>
      <c r="AA94"/>
      <c r="AB94"/>
      <c r="AC94"/>
      <c r="AD94"/>
      <c r="AE94"/>
      <c r="AF94"/>
      <c r="AG94"/>
    </row>
    <row r="95" spans="14:33" x14ac:dyDescent="0.2">
      <c r="N95"/>
      <c r="O95"/>
      <c r="P95"/>
      <c r="Q95"/>
      <c r="R95"/>
      <c r="S95"/>
      <c r="T95"/>
      <c r="U95"/>
      <c r="V95"/>
      <c r="W95"/>
      <c r="X95"/>
      <c r="Y95"/>
      <c r="Z95"/>
      <c r="AA95"/>
      <c r="AB95"/>
      <c r="AC95"/>
      <c r="AD95"/>
      <c r="AE95"/>
      <c r="AF95"/>
      <c r="AG95"/>
    </row>
    <row r="96" spans="14:33" x14ac:dyDescent="0.2">
      <c r="N96"/>
      <c r="O96"/>
      <c r="P96"/>
      <c r="Q96"/>
      <c r="R96"/>
      <c r="S96"/>
      <c r="T96"/>
      <c r="U96"/>
      <c r="V96"/>
      <c r="W96"/>
      <c r="X96"/>
      <c r="Y96"/>
      <c r="Z96"/>
      <c r="AA96"/>
      <c r="AB96"/>
      <c r="AC96"/>
      <c r="AD96"/>
      <c r="AE96"/>
      <c r="AF96"/>
      <c r="AG96"/>
    </row>
    <row r="97" spans="14:33" x14ac:dyDescent="0.2">
      <c r="N97"/>
      <c r="O97"/>
      <c r="P97"/>
      <c r="Q97"/>
      <c r="R97"/>
      <c r="S97"/>
      <c r="T97"/>
      <c r="U97"/>
      <c r="V97"/>
      <c r="W97"/>
      <c r="X97"/>
      <c r="Y97"/>
      <c r="Z97"/>
      <c r="AA97"/>
      <c r="AB97"/>
      <c r="AC97"/>
      <c r="AD97"/>
      <c r="AE97"/>
      <c r="AF97"/>
      <c r="AG97"/>
    </row>
    <row r="98" spans="14:33" x14ac:dyDescent="0.2">
      <c r="N98"/>
      <c r="O98"/>
      <c r="P98"/>
      <c r="Q98"/>
      <c r="R98"/>
      <c r="S98"/>
      <c r="T98"/>
      <c r="U98"/>
      <c r="V98"/>
      <c r="W98"/>
      <c r="X98"/>
      <c r="Y98"/>
      <c r="Z98"/>
      <c r="AA98"/>
      <c r="AB98"/>
      <c r="AC98"/>
      <c r="AD98"/>
      <c r="AE98"/>
      <c r="AF98"/>
      <c r="AG98"/>
    </row>
    <row r="99" spans="14:33" x14ac:dyDescent="0.2">
      <c r="N99"/>
      <c r="O99"/>
      <c r="P99"/>
      <c r="Q99"/>
      <c r="R99"/>
      <c r="S99"/>
      <c r="T99"/>
      <c r="U99"/>
      <c r="V99"/>
      <c r="W99"/>
      <c r="X99"/>
      <c r="Y99"/>
      <c r="Z99"/>
      <c r="AA99"/>
      <c r="AB99"/>
      <c r="AC99"/>
      <c r="AD99"/>
      <c r="AE99"/>
      <c r="AF99"/>
      <c r="AG99"/>
    </row>
    <row r="100" spans="14:33" x14ac:dyDescent="0.2">
      <c r="N100"/>
      <c r="O100"/>
      <c r="P100"/>
      <c r="Q100"/>
      <c r="R100"/>
      <c r="S100"/>
      <c r="T100"/>
      <c r="U100"/>
      <c r="V100"/>
      <c r="W100"/>
      <c r="X100"/>
      <c r="Y100"/>
      <c r="Z100"/>
      <c r="AA100"/>
      <c r="AB100"/>
      <c r="AC100"/>
      <c r="AD100"/>
      <c r="AE100"/>
      <c r="AF100"/>
      <c r="AG100"/>
    </row>
    <row r="101" spans="14:33" x14ac:dyDescent="0.2">
      <c r="N101"/>
      <c r="O101"/>
      <c r="P101"/>
      <c r="Q101"/>
      <c r="R101"/>
      <c r="S101"/>
      <c r="T101"/>
      <c r="U101"/>
      <c r="V101"/>
      <c r="W101"/>
      <c r="X101"/>
      <c r="Y101"/>
      <c r="Z101"/>
      <c r="AA101"/>
      <c r="AB101"/>
      <c r="AC101"/>
      <c r="AD101"/>
      <c r="AE101"/>
      <c r="AF101"/>
      <c r="AG101"/>
    </row>
    <row r="102" spans="14:33" x14ac:dyDescent="0.2">
      <c r="N102"/>
      <c r="O102"/>
      <c r="P102"/>
      <c r="Q102"/>
      <c r="R102"/>
      <c r="S102"/>
      <c r="T102"/>
      <c r="U102"/>
      <c r="V102"/>
      <c r="W102"/>
      <c r="X102"/>
      <c r="Y102"/>
      <c r="Z102"/>
      <c r="AA102"/>
      <c r="AB102"/>
      <c r="AC102"/>
      <c r="AD102"/>
      <c r="AE102"/>
      <c r="AF102"/>
      <c r="AG102"/>
    </row>
  </sheetData>
  <mergeCells count="10">
    <mergeCell ref="H12:I12"/>
    <mergeCell ref="B24:I25"/>
    <mergeCell ref="E35:G35"/>
    <mergeCell ref="B34:G34"/>
    <mergeCell ref="E4:F4"/>
    <mergeCell ref="E12:F12"/>
    <mergeCell ref="B12:C12"/>
    <mergeCell ref="B4:C4"/>
    <mergeCell ref="B1:I2"/>
    <mergeCell ref="H4:I4"/>
  </mergeCells>
  <pageMargins left="0.7" right="0.7" top="0.75" bottom="0.75" header="0.3" footer="0.3"/>
  <pageSetup paperSize="9" orientation="portrait" horizontalDpi="4294967293" r:id="rId1"/>
  <drawing r:id="rId2"/>
  <picture r:id="rId3"/>
  <tableParts count="2">
    <tablePart r:id="rId4"/>
    <tablePart r:id="rId5"/>
  </tableParts>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6D6D63-966C-4349-AA1C-8D5245BC3ED0}">
  <dimension ref="A3:X508"/>
  <sheetViews>
    <sheetView zoomScaleNormal="100" workbookViewId="0">
      <selection activeCell="A4" sqref="A4"/>
    </sheetView>
  </sheetViews>
  <sheetFormatPr defaultRowHeight="14.25" x14ac:dyDescent="0.2"/>
  <cols>
    <col min="1" max="1" width="18.6640625" customWidth="1"/>
    <col min="2" max="3" width="18.6640625" style="1" customWidth="1"/>
    <col min="4" max="4" width="14.77734375" customWidth="1"/>
    <col min="5" max="5" width="22.109375" customWidth="1"/>
    <col min="6" max="6" width="10.88671875" customWidth="1"/>
    <col min="7" max="7" width="10" customWidth="1"/>
    <col min="8" max="8" width="11.5546875" customWidth="1"/>
    <col min="11" max="11" width="24" customWidth="1"/>
    <col min="12" max="12" width="18" customWidth="1"/>
    <col min="13" max="13" width="16.5546875" customWidth="1"/>
    <col min="17" max="17" width="58" customWidth="1"/>
  </cols>
  <sheetData>
    <row r="3" spans="1:24" x14ac:dyDescent="0.2">
      <c r="A3" t="s">
        <v>1287</v>
      </c>
      <c r="B3" s="1" t="s">
        <v>1412</v>
      </c>
      <c r="C3" s="1" t="s">
        <v>1413</v>
      </c>
      <c r="D3" t="s">
        <v>1288</v>
      </c>
      <c r="E3" t="s">
        <v>1289</v>
      </c>
      <c r="F3" t="s">
        <v>1290</v>
      </c>
      <c r="G3" t="s">
        <v>1291</v>
      </c>
      <c r="H3" t="s">
        <v>11</v>
      </c>
      <c r="I3" t="s">
        <v>12</v>
      </c>
      <c r="J3" t="s">
        <v>13</v>
      </c>
      <c r="K3" t="s">
        <v>8</v>
      </c>
      <c r="L3" t="s">
        <v>9</v>
      </c>
      <c r="M3" t="s">
        <v>6</v>
      </c>
      <c r="Q3" t="s">
        <v>1419</v>
      </c>
    </row>
    <row r="4" spans="1:24" ht="15" x14ac:dyDescent="0.2">
      <c r="A4" t="s">
        <v>2093</v>
      </c>
      <c r="F4">
        <v>0.1</v>
      </c>
      <c r="G4">
        <v>0.15</v>
      </c>
      <c r="H4" s="11">
        <v>0.9</v>
      </c>
      <c r="I4" s="11">
        <v>1.1000000000000001</v>
      </c>
      <c r="J4" s="11">
        <v>2.2000000000000002</v>
      </c>
      <c r="Q4" t="s">
        <v>1420</v>
      </c>
    </row>
    <row r="5" spans="1:24" x14ac:dyDescent="0.2">
      <c r="A5" t="s">
        <v>43</v>
      </c>
      <c r="Q5" t="s">
        <v>1421</v>
      </c>
    </row>
    <row r="6" spans="1:24" x14ac:dyDescent="0.2">
      <c r="A6" t="s">
        <v>53</v>
      </c>
    </row>
    <row r="7" spans="1:24" x14ac:dyDescent="0.2">
      <c r="A7" t="s">
        <v>60</v>
      </c>
      <c r="Q7" t="s">
        <v>2</v>
      </c>
      <c r="R7" t="s">
        <v>3</v>
      </c>
      <c r="S7" t="s">
        <v>4</v>
      </c>
      <c r="U7" t="s">
        <v>5</v>
      </c>
    </row>
    <row r="8" spans="1:24" x14ac:dyDescent="0.2">
      <c r="A8" t="s">
        <v>65</v>
      </c>
      <c r="Q8" t="s">
        <v>6</v>
      </c>
      <c r="R8" t="s">
        <v>7</v>
      </c>
      <c r="S8" t="s">
        <v>8</v>
      </c>
      <c r="T8" t="s">
        <v>9</v>
      </c>
      <c r="U8" t="s">
        <v>10</v>
      </c>
      <c r="V8" t="s">
        <v>11</v>
      </c>
      <c r="W8" t="s">
        <v>12</v>
      </c>
      <c r="X8" t="s">
        <v>13</v>
      </c>
    </row>
    <row r="9" spans="1:24" x14ac:dyDescent="0.2">
      <c r="A9" t="s">
        <v>77</v>
      </c>
      <c r="Q9" t="s">
        <v>14</v>
      </c>
      <c r="S9" t="s">
        <v>15</v>
      </c>
      <c r="T9" t="s">
        <v>16</v>
      </c>
      <c r="U9" t="s">
        <v>17</v>
      </c>
      <c r="V9" t="s">
        <v>1422</v>
      </c>
      <c r="W9" s="24">
        <v>43831</v>
      </c>
      <c r="X9" s="24">
        <v>43863</v>
      </c>
    </row>
    <row r="10" spans="1:24" x14ac:dyDescent="0.2">
      <c r="A10" t="s">
        <v>84</v>
      </c>
      <c r="Q10" t="s">
        <v>18</v>
      </c>
      <c r="S10" t="s">
        <v>19</v>
      </c>
      <c r="T10" t="s">
        <v>20</v>
      </c>
      <c r="U10" t="s">
        <v>21</v>
      </c>
    </row>
    <row r="11" spans="1:24" x14ac:dyDescent="0.2">
      <c r="A11" t="s">
        <v>90</v>
      </c>
      <c r="V11" t="s">
        <v>1423</v>
      </c>
    </row>
    <row r="12" spans="1:24" x14ac:dyDescent="0.2">
      <c r="A12" t="s">
        <v>100</v>
      </c>
      <c r="V12" t="s">
        <v>1424</v>
      </c>
    </row>
    <row r="13" spans="1:24" x14ac:dyDescent="0.2">
      <c r="A13" t="s">
        <v>108</v>
      </c>
      <c r="V13" t="s">
        <v>1425</v>
      </c>
    </row>
    <row r="14" spans="1:24" x14ac:dyDescent="0.2">
      <c r="A14" t="s">
        <v>1286</v>
      </c>
      <c r="V14" t="s">
        <v>1426</v>
      </c>
    </row>
    <row r="15" spans="1:24" x14ac:dyDescent="0.2">
      <c r="A15" t="s">
        <v>135</v>
      </c>
      <c r="Q15" t="s">
        <v>22</v>
      </c>
      <c r="S15" t="s">
        <v>23</v>
      </c>
      <c r="T15" t="s">
        <v>24</v>
      </c>
      <c r="U15" t="s">
        <v>25</v>
      </c>
    </row>
    <row r="16" spans="1:24" x14ac:dyDescent="0.2">
      <c r="A16" t="s">
        <v>151</v>
      </c>
      <c r="Q16" t="s">
        <v>26</v>
      </c>
      <c r="S16" t="s">
        <v>27</v>
      </c>
      <c r="T16" t="s">
        <v>28</v>
      </c>
      <c r="U16" t="s">
        <v>29</v>
      </c>
    </row>
    <row r="17" spans="1:24" x14ac:dyDescent="0.2">
      <c r="A17" t="s">
        <v>160</v>
      </c>
      <c r="S17" t="s">
        <v>30</v>
      </c>
      <c r="T17" t="s">
        <v>31</v>
      </c>
    </row>
    <row r="18" spans="1:24" x14ac:dyDescent="0.2">
      <c r="A18" t="s">
        <v>168</v>
      </c>
      <c r="S18" t="s">
        <v>32</v>
      </c>
      <c r="T18" t="s">
        <v>33</v>
      </c>
    </row>
    <row r="19" spans="1:24" x14ac:dyDescent="0.2">
      <c r="A19" t="s">
        <v>177</v>
      </c>
      <c r="S19" t="s">
        <v>34</v>
      </c>
      <c r="T19" t="s">
        <v>35</v>
      </c>
    </row>
    <row r="20" spans="1:24" x14ac:dyDescent="0.2">
      <c r="A20" t="s">
        <v>185</v>
      </c>
      <c r="S20" t="s">
        <v>36</v>
      </c>
      <c r="V20" t="s">
        <v>37</v>
      </c>
    </row>
    <row r="21" spans="1:24" x14ac:dyDescent="0.2">
      <c r="A21" t="s">
        <v>194</v>
      </c>
      <c r="S21" t="s">
        <v>38</v>
      </c>
    </row>
    <row r="22" spans="1:24" x14ac:dyDescent="0.2">
      <c r="A22" t="s">
        <v>206</v>
      </c>
      <c r="S22" t="s">
        <v>39</v>
      </c>
    </row>
    <row r="23" spans="1:24" x14ac:dyDescent="0.2">
      <c r="A23" t="s">
        <v>213</v>
      </c>
      <c r="S23" t="s">
        <v>40</v>
      </c>
    </row>
    <row r="24" spans="1:24" x14ac:dyDescent="0.2">
      <c r="A24" t="s">
        <v>220</v>
      </c>
      <c r="S24" t="s">
        <v>41</v>
      </c>
    </row>
    <row r="25" spans="1:24" x14ac:dyDescent="0.2">
      <c r="A25" t="s">
        <v>225</v>
      </c>
      <c r="S25" t="s">
        <v>42</v>
      </c>
    </row>
    <row r="26" spans="1:24" x14ac:dyDescent="0.2">
      <c r="A26" t="s">
        <v>232</v>
      </c>
    </row>
    <row r="27" spans="1:24" x14ac:dyDescent="0.2">
      <c r="A27" t="s">
        <v>243</v>
      </c>
      <c r="Q27" t="s">
        <v>43</v>
      </c>
      <c r="R27" t="s">
        <v>3</v>
      </c>
      <c r="U27" t="s">
        <v>5</v>
      </c>
    </row>
    <row r="28" spans="1:24" x14ac:dyDescent="0.2">
      <c r="A28" t="s">
        <v>251</v>
      </c>
      <c r="Q28" t="s">
        <v>6</v>
      </c>
      <c r="R28" t="s">
        <v>44</v>
      </c>
      <c r="S28" t="s">
        <v>8</v>
      </c>
      <c r="T28" t="s">
        <v>9</v>
      </c>
      <c r="U28" t="s">
        <v>45</v>
      </c>
      <c r="V28" t="s">
        <v>11</v>
      </c>
      <c r="W28" t="s">
        <v>12</v>
      </c>
      <c r="X28" t="s">
        <v>13</v>
      </c>
    </row>
    <row r="29" spans="1:24" x14ac:dyDescent="0.2">
      <c r="A29" t="s">
        <v>256</v>
      </c>
      <c r="Q29" t="s">
        <v>46</v>
      </c>
      <c r="S29" t="s">
        <v>47</v>
      </c>
      <c r="T29" t="s">
        <v>48</v>
      </c>
      <c r="U29" t="s">
        <v>49</v>
      </c>
      <c r="V29" s="24">
        <v>43923</v>
      </c>
      <c r="W29" s="25">
        <v>31048</v>
      </c>
      <c r="X29" s="24">
        <v>43954</v>
      </c>
    </row>
    <row r="30" spans="1:24" x14ac:dyDescent="0.2">
      <c r="A30" t="s">
        <v>269</v>
      </c>
      <c r="Q30" t="s">
        <v>50</v>
      </c>
      <c r="R30" t="s">
        <v>51</v>
      </c>
      <c r="U30" t="s">
        <v>52</v>
      </c>
    </row>
    <row r="31" spans="1:24" x14ac:dyDescent="0.2">
      <c r="A31" t="s">
        <v>278</v>
      </c>
    </row>
    <row r="32" spans="1:24" x14ac:dyDescent="0.2">
      <c r="A32" t="s">
        <v>287</v>
      </c>
    </row>
    <row r="33" spans="1:24" x14ac:dyDescent="0.2">
      <c r="A33" t="s">
        <v>301</v>
      </c>
    </row>
    <row r="34" spans="1:24" x14ac:dyDescent="0.2">
      <c r="A34" t="s">
        <v>308</v>
      </c>
      <c r="Q34" t="s">
        <v>53</v>
      </c>
      <c r="R34" t="s">
        <v>3</v>
      </c>
      <c r="S34" t="s">
        <v>54</v>
      </c>
      <c r="U34" t="s">
        <v>5</v>
      </c>
    </row>
    <row r="35" spans="1:24" x14ac:dyDescent="0.2">
      <c r="A35" t="s">
        <v>323</v>
      </c>
      <c r="Q35" t="s">
        <v>6</v>
      </c>
      <c r="R35" t="s">
        <v>55</v>
      </c>
      <c r="S35" t="s">
        <v>8</v>
      </c>
      <c r="T35" t="s">
        <v>9</v>
      </c>
      <c r="U35">
        <v>345</v>
      </c>
      <c r="V35" t="s">
        <v>11</v>
      </c>
      <c r="W35" t="s">
        <v>12</v>
      </c>
      <c r="X35" t="s">
        <v>13</v>
      </c>
    </row>
    <row r="36" spans="1:24" x14ac:dyDescent="0.2">
      <c r="A36" t="s">
        <v>337</v>
      </c>
      <c r="Q36" t="s">
        <v>56</v>
      </c>
      <c r="T36" t="s">
        <v>57</v>
      </c>
      <c r="V36" s="24">
        <v>43832</v>
      </c>
      <c r="W36" t="s">
        <v>1427</v>
      </c>
      <c r="X36" s="24">
        <v>43837</v>
      </c>
    </row>
    <row r="37" spans="1:24" x14ac:dyDescent="0.2">
      <c r="A37" t="s">
        <v>329</v>
      </c>
      <c r="Q37" t="s">
        <v>58</v>
      </c>
      <c r="T37" t="s">
        <v>59</v>
      </c>
    </row>
    <row r="38" spans="1:24" x14ac:dyDescent="0.2">
      <c r="A38" t="s">
        <v>340</v>
      </c>
    </row>
    <row r="39" spans="1:24" x14ac:dyDescent="0.2">
      <c r="A39" t="s">
        <v>352</v>
      </c>
    </row>
    <row r="40" spans="1:24" x14ac:dyDescent="0.2">
      <c r="A40" t="s">
        <v>359</v>
      </c>
      <c r="Q40" t="s">
        <v>60</v>
      </c>
      <c r="R40" t="s">
        <v>3</v>
      </c>
      <c r="U40" t="s">
        <v>5</v>
      </c>
    </row>
    <row r="41" spans="1:24" x14ac:dyDescent="0.2">
      <c r="A41" t="s">
        <v>368</v>
      </c>
      <c r="Q41" t="s">
        <v>6</v>
      </c>
      <c r="R41" t="s">
        <v>61</v>
      </c>
      <c r="S41" t="s">
        <v>8</v>
      </c>
      <c r="T41" t="s">
        <v>9</v>
      </c>
      <c r="U41">
        <v>356</v>
      </c>
      <c r="V41" t="s">
        <v>11</v>
      </c>
      <c r="W41" t="s">
        <v>12</v>
      </c>
      <c r="X41" t="s">
        <v>13</v>
      </c>
    </row>
    <row r="42" spans="1:24" x14ac:dyDescent="0.2">
      <c r="A42" t="s">
        <v>375</v>
      </c>
      <c r="Q42" t="s">
        <v>62</v>
      </c>
      <c r="S42" t="s">
        <v>63</v>
      </c>
      <c r="T42" t="s">
        <v>64</v>
      </c>
      <c r="V42" s="24">
        <v>43892</v>
      </c>
      <c r="W42" s="24">
        <v>44075</v>
      </c>
      <c r="X42" s="24">
        <v>43954</v>
      </c>
    </row>
    <row r="43" spans="1:24" x14ac:dyDescent="0.2">
      <c r="A43" t="s">
        <v>381</v>
      </c>
    </row>
    <row r="44" spans="1:24" x14ac:dyDescent="0.2">
      <c r="A44" t="s">
        <v>386</v>
      </c>
    </row>
    <row r="45" spans="1:24" x14ac:dyDescent="0.2">
      <c r="A45" t="s">
        <v>392</v>
      </c>
    </row>
    <row r="46" spans="1:24" x14ac:dyDescent="0.2">
      <c r="A46" t="s">
        <v>399</v>
      </c>
      <c r="Q46" t="s">
        <v>65</v>
      </c>
      <c r="R46" t="s">
        <v>3</v>
      </c>
      <c r="S46" t="s">
        <v>66</v>
      </c>
      <c r="U46" t="s">
        <v>5</v>
      </c>
    </row>
    <row r="47" spans="1:24" x14ac:dyDescent="0.2">
      <c r="A47" t="s">
        <v>408</v>
      </c>
      <c r="Q47" t="s">
        <v>6</v>
      </c>
      <c r="R47" t="s">
        <v>67</v>
      </c>
      <c r="S47" t="s">
        <v>8</v>
      </c>
      <c r="T47" t="s">
        <v>9</v>
      </c>
      <c r="U47">
        <v>875</v>
      </c>
      <c r="V47" t="s">
        <v>11</v>
      </c>
      <c r="W47" t="s">
        <v>12</v>
      </c>
      <c r="X47" t="s">
        <v>13</v>
      </c>
    </row>
    <row r="48" spans="1:24" x14ac:dyDescent="0.2">
      <c r="A48" t="s">
        <v>416</v>
      </c>
      <c r="Q48" t="s">
        <v>68</v>
      </c>
      <c r="S48" t="s">
        <v>1428</v>
      </c>
      <c r="T48" t="s">
        <v>69</v>
      </c>
      <c r="V48" s="24">
        <v>43832</v>
      </c>
      <c r="W48" s="24">
        <v>43832</v>
      </c>
      <c r="X48" s="24">
        <v>44076</v>
      </c>
    </row>
    <row r="49" spans="1:24" x14ac:dyDescent="0.2">
      <c r="A49" t="s">
        <v>462</v>
      </c>
      <c r="S49" t="s">
        <v>70</v>
      </c>
      <c r="T49" t="s">
        <v>71</v>
      </c>
    </row>
    <row r="50" spans="1:24" x14ac:dyDescent="0.2">
      <c r="A50" t="s">
        <v>468</v>
      </c>
      <c r="S50" t="s">
        <v>72</v>
      </c>
      <c r="T50" t="s">
        <v>73</v>
      </c>
    </row>
    <row r="51" spans="1:24" x14ac:dyDescent="0.2">
      <c r="A51" t="s">
        <v>474</v>
      </c>
      <c r="S51" t="s">
        <v>74</v>
      </c>
      <c r="T51" t="s">
        <v>75</v>
      </c>
    </row>
    <row r="52" spans="1:24" x14ac:dyDescent="0.2">
      <c r="A52" t="s">
        <v>482</v>
      </c>
      <c r="S52" t="s">
        <v>76</v>
      </c>
    </row>
    <row r="53" spans="1:24" x14ac:dyDescent="0.2">
      <c r="A53" t="s">
        <v>490</v>
      </c>
    </row>
    <row r="54" spans="1:24" x14ac:dyDescent="0.2">
      <c r="A54" t="s">
        <v>501</v>
      </c>
      <c r="Q54" t="s">
        <v>77</v>
      </c>
      <c r="R54" t="s">
        <v>3</v>
      </c>
      <c r="S54" t="s">
        <v>78</v>
      </c>
      <c r="U54" t="s">
        <v>5</v>
      </c>
    </row>
    <row r="55" spans="1:24" x14ac:dyDescent="0.2">
      <c r="A55" t="s">
        <v>505</v>
      </c>
      <c r="R55" t="s">
        <v>79</v>
      </c>
      <c r="S55" t="s">
        <v>8</v>
      </c>
      <c r="T55" t="s">
        <v>9</v>
      </c>
      <c r="U55">
        <v>436</v>
      </c>
      <c r="V55" t="s">
        <v>11</v>
      </c>
      <c r="W55" t="s">
        <v>12</v>
      </c>
      <c r="X55" t="s">
        <v>13</v>
      </c>
    </row>
    <row r="56" spans="1:24" x14ac:dyDescent="0.2">
      <c r="A56" t="s">
        <v>508</v>
      </c>
      <c r="Q56" t="s">
        <v>80</v>
      </c>
      <c r="S56" t="s">
        <v>81</v>
      </c>
      <c r="T56" t="s">
        <v>82</v>
      </c>
      <c r="V56" s="24">
        <v>44014</v>
      </c>
      <c r="W56" s="24">
        <v>44044</v>
      </c>
      <c r="X56" s="24">
        <v>43985</v>
      </c>
    </row>
    <row r="57" spans="1:24" x14ac:dyDescent="0.2">
      <c r="T57" t="s">
        <v>83</v>
      </c>
    </row>
    <row r="60" spans="1:24" x14ac:dyDescent="0.2">
      <c r="Q60" t="s">
        <v>84</v>
      </c>
      <c r="R60" t="s">
        <v>3</v>
      </c>
      <c r="S60" t="s">
        <v>85</v>
      </c>
      <c r="U60" t="s">
        <v>5</v>
      </c>
    </row>
    <row r="61" spans="1:24" x14ac:dyDescent="0.2">
      <c r="R61" t="s">
        <v>86</v>
      </c>
      <c r="S61" t="s">
        <v>8</v>
      </c>
      <c r="T61" t="s">
        <v>9</v>
      </c>
      <c r="U61">
        <v>1177</v>
      </c>
      <c r="V61" t="s">
        <v>11</v>
      </c>
      <c r="W61" t="s">
        <v>12</v>
      </c>
      <c r="X61" t="s">
        <v>13</v>
      </c>
    </row>
    <row r="62" spans="1:24" x14ac:dyDescent="0.2">
      <c r="Q62" t="s">
        <v>87</v>
      </c>
      <c r="V62" s="24">
        <v>43862</v>
      </c>
      <c r="W62" s="24">
        <v>43952</v>
      </c>
      <c r="X62" s="24">
        <v>44076</v>
      </c>
    </row>
    <row r="63" spans="1:24" x14ac:dyDescent="0.2">
      <c r="Q63" t="s">
        <v>88</v>
      </c>
    </row>
    <row r="64" spans="1:24" x14ac:dyDescent="0.2">
      <c r="Q64" t="s">
        <v>89</v>
      </c>
    </row>
    <row r="67" spans="17:24" x14ac:dyDescent="0.2">
      <c r="Q67" t="s">
        <v>90</v>
      </c>
      <c r="R67" t="s">
        <v>3</v>
      </c>
      <c r="S67" t="s">
        <v>91</v>
      </c>
      <c r="U67" t="s">
        <v>5</v>
      </c>
    </row>
    <row r="68" spans="17:24" x14ac:dyDescent="0.2">
      <c r="R68" t="s">
        <v>92</v>
      </c>
      <c r="S68" t="s">
        <v>8</v>
      </c>
      <c r="T68" t="s">
        <v>9</v>
      </c>
      <c r="U68" t="s">
        <v>93</v>
      </c>
      <c r="V68" t="s">
        <v>11</v>
      </c>
      <c r="W68" t="s">
        <v>12</v>
      </c>
      <c r="X68" t="s">
        <v>13</v>
      </c>
    </row>
    <row r="69" spans="17:24" x14ac:dyDescent="0.2">
      <c r="Q69" t="s">
        <v>94</v>
      </c>
      <c r="S69" t="s">
        <v>95</v>
      </c>
      <c r="T69" t="s">
        <v>96</v>
      </c>
      <c r="U69" t="s">
        <v>97</v>
      </c>
      <c r="V69" s="24">
        <v>43832</v>
      </c>
      <c r="W69" s="24">
        <v>44075</v>
      </c>
      <c r="X69" s="24">
        <v>43834</v>
      </c>
    </row>
    <row r="70" spans="17:24" x14ac:dyDescent="0.2">
      <c r="S70" t="s">
        <v>98</v>
      </c>
      <c r="T70" t="s">
        <v>99</v>
      </c>
    </row>
    <row r="73" spans="17:24" x14ac:dyDescent="0.2">
      <c r="Q73" t="s">
        <v>100</v>
      </c>
      <c r="R73" t="s">
        <v>3</v>
      </c>
      <c r="S73" t="s">
        <v>101</v>
      </c>
      <c r="U73" t="s">
        <v>5</v>
      </c>
    </row>
    <row r="74" spans="17:24" x14ac:dyDescent="0.2">
      <c r="R74" t="s">
        <v>102</v>
      </c>
      <c r="S74" t="s">
        <v>8</v>
      </c>
      <c r="T74" t="s">
        <v>9</v>
      </c>
      <c r="U74" t="s">
        <v>103</v>
      </c>
      <c r="V74" t="s">
        <v>11</v>
      </c>
      <c r="W74" t="s">
        <v>12</v>
      </c>
      <c r="X74" t="s">
        <v>13</v>
      </c>
    </row>
    <row r="75" spans="17:24" x14ac:dyDescent="0.2">
      <c r="Q75" t="s">
        <v>104</v>
      </c>
      <c r="T75" t="s">
        <v>105</v>
      </c>
      <c r="U75" t="s">
        <v>106</v>
      </c>
      <c r="V75" s="24">
        <v>43831</v>
      </c>
      <c r="W75" t="s">
        <v>1422</v>
      </c>
      <c r="X75" s="24">
        <v>43985</v>
      </c>
    </row>
    <row r="76" spans="17:24" x14ac:dyDescent="0.2">
      <c r="T76" t="s">
        <v>107</v>
      </c>
    </row>
    <row r="79" spans="17:24" x14ac:dyDescent="0.2">
      <c r="Q79" t="s">
        <v>108</v>
      </c>
      <c r="R79" t="s">
        <v>3</v>
      </c>
      <c r="S79" t="s">
        <v>109</v>
      </c>
      <c r="U79" t="s">
        <v>5</v>
      </c>
    </row>
    <row r="80" spans="17:24" x14ac:dyDescent="0.2">
      <c r="R80" t="s">
        <v>110</v>
      </c>
      <c r="S80" t="s">
        <v>8</v>
      </c>
      <c r="T80" t="s">
        <v>9</v>
      </c>
      <c r="U80" t="s">
        <v>111</v>
      </c>
      <c r="V80" t="s">
        <v>11</v>
      </c>
      <c r="W80" t="s">
        <v>12</v>
      </c>
      <c r="X80" t="s">
        <v>13</v>
      </c>
    </row>
    <row r="81" spans="17:24" x14ac:dyDescent="0.2">
      <c r="Q81" t="s">
        <v>112</v>
      </c>
      <c r="S81" t="s">
        <v>113</v>
      </c>
      <c r="T81" t="s">
        <v>114</v>
      </c>
      <c r="U81" t="s">
        <v>115</v>
      </c>
      <c r="V81" s="24">
        <v>44044</v>
      </c>
      <c r="W81" t="s">
        <v>1422</v>
      </c>
      <c r="X81" s="24">
        <v>44014</v>
      </c>
    </row>
    <row r="82" spans="17:24" x14ac:dyDescent="0.2">
      <c r="Q82" t="s">
        <v>62</v>
      </c>
      <c r="S82" t="s">
        <v>63</v>
      </c>
      <c r="T82" t="s">
        <v>116</v>
      </c>
    </row>
    <row r="83" spans="17:24" x14ac:dyDescent="0.2">
      <c r="S83" t="s">
        <v>15</v>
      </c>
      <c r="T83" t="s">
        <v>117</v>
      </c>
    </row>
    <row r="84" spans="17:24" x14ac:dyDescent="0.2">
      <c r="S84" t="s">
        <v>19</v>
      </c>
      <c r="T84" t="s">
        <v>118</v>
      </c>
    </row>
    <row r="85" spans="17:24" x14ac:dyDescent="0.2">
      <c r="S85" t="s">
        <v>23</v>
      </c>
    </row>
    <row r="86" spans="17:24" x14ac:dyDescent="0.2">
      <c r="S86" t="s">
        <v>27</v>
      </c>
    </row>
    <row r="87" spans="17:24" x14ac:dyDescent="0.2">
      <c r="S87" t="s">
        <v>30</v>
      </c>
    </row>
    <row r="88" spans="17:24" x14ac:dyDescent="0.2">
      <c r="S88" t="s">
        <v>32</v>
      </c>
    </row>
    <row r="89" spans="17:24" x14ac:dyDescent="0.2">
      <c r="S89" t="s">
        <v>34</v>
      </c>
    </row>
    <row r="90" spans="17:24" x14ac:dyDescent="0.2">
      <c r="S90" t="s">
        <v>36</v>
      </c>
    </row>
    <row r="91" spans="17:24" x14ac:dyDescent="0.2">
      <c r="S91" t="s">
        <v>38</v>
      </c>
    </row>
    <row r="92" spans="17:24" x14ac:dyDescent="0.2">
      <c r="S92" t="s">
        <v>39</v>
      </c>
    </row>
    <row r="93" spans="17:24" x14ac:dyDescent="0.2">
      <c r="S93" t="s">
        <v>40</v>
      </c>
    </row>
    <row r="94" spans="17:24" x14ac:dyDescent="0.2">
      <c r="S94" t="s">
        <v>41</v>
      </c>
    </row>
    <row r="95" spans="17:24" x14ac:dyDescent="0.2">
      <c r="S95" t="s">
        <v>42</v>
      </c>
    </row>
    <row r="97" spans="17:24" x14ac:dyDescent="0.2">
      <c r="Q97" t="s">
        <v>119</v>
      </c>
      <c r="R97" t="s">
        <v>3</v>
      </c>
      <c r="S97" t="s">
        <v>120</v>
      </c>
      <c r="U97" t="s">
        <v>5</v>
      </c>
    </row>
    <row r="98" spans="17:24" x14ac:dyDescent="0.2">
      <c r="R98" t="s">
        <v>121</v>
      </c>
      <c r="S98" t="s">
        <v>8</v>
      </c>
      <c r="T98" t="s">
        <v>9</v>
      </c>
      <c r="U98" t="s">
        <v>122</v>
      </c>
      <c r="V98" t="s">
        <v>11</v>
      </c>
      <c r="W98" t="s">
        <v>12</v>
      </c>
      <c r="X98" t="s">
        <v>13</v>
      </c>
    </row>
    <row r="99" spans="17:24" x14ac:dyDescent="0.2">
      <c r="Q99" t="s">
        <v>123</v>
      </c>
      <c r="R99" t="s">
        <v>124</v>
      </c>
      <c r="S99" t="s">
        <v>125</v>
      </c>
      <c r="T99" t="s">
        <v>126</v>
      </c>
      <c r="U99" t="s">
        <v>127</v>
      </c>
      <c r="V99" s="24">
        <v>43983</v>
      </c>
      <c r="W99" s="24">
        <v>43862</v>
      </c>
      <c r="X99" s="24">
        <v>44078</v>
      </c>
    </row>
    <row r="100" spans="17:24" x14ac:dyDescent="0.2">
      <c r="Q100" t="s">
        <v>128</v>
      </c>
      <c r="S100" t="s">
        <v>63</v>
      </c>
      <c r="T100" t="s">
        <v>129</v>
      </c>
      <c r="V100" t="s">
        <v>1423</v>
      </c>
    </row>
    <row r="101" spans="17:24" x14ac:dyDescent="0.2">
      <c r="V101" t="s">
        <v>1424</v>
      </c>
    </row>
    <row r="102" spans="17:24" x14ac:dyDescent="0.2">
      <c r="V102" t="s">
        <v>1429</v>
      </c>
    </row>
    <row r="103" spans="17:24" x14ac:dyDescent="0.2">
      <c r="Q103" t="s">
        <v>94</v>
      </c>
      <c r="S103" t="s">
        <v>130</v>
      </c>
      <c r="T103" t="s">
        <v>131</v>
      </c>
    </row>
    <row r="104" spans="17:24" x14ac:dyDescent="0.2">
      <c r="Q104" t="s">
        <v>112</v>
      </c>
      <c r="T104" t="s">
        <v>132</v>
      </c>
    </row>
    <row r="105" spans="17:24" x14ac:dyDescent="0.2">
      <c r="Q105" t="s">
        <v>133</v>
      </c>
    </row>
    <row r="106" spans="17:24" x14ac:dyDescent="0.2">
      <c r="Q106" t="s">
        <v>134</v>
      </c>
    </row>
    <row r="107" spans="17:24" x14ac:dyDescent="0.2">
      <c r="Q107" t="s">
        <v>62</v>
      </c>
    </row>
    <row r="111" spans="17:24" x14ac:dyDescent="0.2">
      <c r="Q111" t="s">
        <v>135</v>
      </c>
      <c r="R111" t="s">
        <v>3</v>
      </c>
      <c r="S111" t="s">
        <v>136</v>
      </c>
      <c r="U111" t="s">
        <v>5</v>
      </c>
    </row>
    <row r="112" spans="17:24" x14ac:dyDescent="0.2">
      <c r="R112" t="s">
        <v>137</v>
      </c>
      <c r="S112" t="s">
        <v>8</v>
      </c>
      <c r="T112" t="s">
        <v>9</v>
      </c>
      <c r="U112" t="s">
        <v>138</v>
      </c>
      <c r="V112" t="s">
        <v>11</v>
      </c>
      <c r="W112" t="s">
        <v>12</v>
      </c>
      <c r="X112" t="s">
        <v>13</v>
      </c>
    </row>
    <row r="113" spans="17:24" x14ac:dyDescent="0.2">
      <c r="Q113" t="s">
        <v>14</v>
      </c>
      <c r="S113" t="s">
        <v>139</v>
      </c>
      <c r="T113" t="s">
        <v>140</v>
      </c>
      <c r="U113" t="s">
        <v>106</v>
      </c>
      <c r="V113" s="24">
        <v>43891</v>
      </c>
      <c r="W113" s="24">
        <v>43983</v>
      </c>
      <c r="X113" s="24">
        <v>43864</v>
      </c>
    </row>
    <row r="114" spans="17:24" x14ac:dyDescent="0.2">
      <c r="S114" t="s">
        <v>141</v>
      </c>
      <c r="T114" t="s">
        <v>142</v>
      </c>
      <c r="U114" t="s">
        <v>143</v>
      </c>
      <c r="V114" t="s">
        <v>144</v>
      </c>
    </row>
    <row r="115" spans="17:24" x14ac:dyDescent="0.2">
      <c r="T115" t="s">
        <v>145</v>
      </c>
      <c r="U115" t="s">
        <v>146</v>
      </c>
      <c r="V115" t="s">
        <v>1423</v>
      </c>
    </row>
    <row r="116" spans="17:24" x14ac:dyDescent="0.2">
      <c r="V116" t="s">
        <v>1424</v>
      </c>
    </row>
    <row r="117" spans="17:24" x14ac:dyDescent="0.2">
      <c r="V117" t="s">
        <v>1429</v>
      </c>
    </row>
    <row r="118" spans="17:24" x14ac:dyDescent="0.2">
      <c r="T118" t="s">
        <v>147</v>
      </c>
    </row>
    <row r="119" spans="17:24" x14ac:dyDescent="0.2">
      <c r="T119" t="s">
        <v>148</v>
      </c>
    </row>
    <row r="120" spans="17:24" x14ac:dyDescent="0.2">
      <c r="T120" t="s">
        <v>149</v>
      </c>
    </row>
    <row r="121" spans="17:24" x14ac:dyDescent="0.2">
      <c r="T121" t="s">
        <v>150</v>
      </c>
    </row>
    <row r="123" spans="17:24" x14ac:dyDescent="0.2">
      <c r="Q123" t="s">
        <v>151</v>
      </c>
      <c r="R123" t="s">
        <v>3</v>
      </c>
      <c r="S123" t="s">
        <v>152</v>
      </c>
      <c r="U123" t="s">
        <v>5</v>
      </c>
    </row>
    <row r="124" spans="17:24" x14ac:dyDescent="0.2">
      <c r="R124" t="s">
        <v>153</v>
      </c>
      <c r="S124" t="s">
        <v>8</v>
      </c>
      <c r="T124" t="s">
        <v>9</v>
      </c>
      <c r="U124">
        <v>1425</v>
      </c>
      <c r="V124" t="s">
        <v>11</v>
      </c>
      <c r="W124" t="s">
        <v>12</v>
      </c>
      <c r="X124" t="s">
        <v>13</v>
      </c>
    </row>
    <row r="125" spans="17:24" x14ac:dyDescent="0.2">
      <c r="Q125" t="s">
        <v>112</v>
      </c>
      <c r="S125" t="s">
        <v>154</v>
      </c>
      <c r="T125" t="s">
        <v>155</v>
      </c>
      <c r="V125" t="s">
        <v>1422</v>
      </c>
      <c r="W125" s="24">
        <v>43831</v>
      </c>
      <c r="X125" s="24">
        <v>43863</v>
      </c>
    </row>
    <row r="126" spans="17:24" x14ac:dyDescent="0.2">
      <c r="Q126" t="s">
        <v>26</v>
      </c>
      <c r="T126" t="s">
        <v>156</v>
      </c>
    </row>
    <row r="127" spans="17:24" x14ac:dyDescent="0.2">
      <c r="V127" t="s">
        <v>1423</v>
      </c>
    </row>
    <row r="128" spans="17:24" x14ac:dyDescent="0.2">
      <c r="V128" t="s">
        <v>1424</v>
      </c>
    </row>
    <row r="129" spans="17:24" x14ac:dyDescent="0.2">
      <c r="V129" t="s">
        <v>1429</v>
      </c>
    </row>
    <row r="130" spans="17:24" x14ac:dyDescent="0.2">
      <c r="Q130" t="s">
        <v>157</v>
      </c>
      <c r="T130" t="s">
        <v>158</v>
      </c>
    </row>
    <row r="131" spans="17:24" x14ac:dyDescent="0.2">
      <c r="T131" t="s">
        <v>159</v>
      </c>
    </row>
    <row r="135" spans="17:24" x14ac:dyDescent="0.2">
      <c r="Q135" t="s">
        <v>160</v>
      </c>
      <c r="R135" t="s">
        <v>3</v>
      </c>
      <c r="S135" t="s">
        <v>161</v>
      </c>
      <c r="U135" t="s">
        <v>5</v>
      </c>
    </row>
    <row r="136" spans="17:24" x14ac:dyDescent="0.2">
      <c r="R136" t="s">
        <v>162</v>
      </c>
      <c r="S136" t="s">
        <v>8</v>
      </c>
      <c r="T136" t="s">
        <v>9</v>
      </c>
      <c r="U136" t="s">
        <v>163</v>
      </c>
      <c r="V136" t="s">
        <v>11</v>
      </c>
      <c r="W136" t="s">
        <v>12</v>
      </c>
      <c r="X136" t="s">
        <v>13</v>
      </c>
    </row>
    <row r="137" spans="17:24" x14ac:dyDescent="0.2">
      <c r="Q137" t="s">
        <v>164</v>
      </c>
      <c r="S137" t="s">
        <v>165</v>
      </c>
      <c r="T137" t="s">
        <v>166</v>
      </c>
      <c r="U137" t="s">
        <v>167</v>
      </c>
      <c r="V137" s="24">
        <v>43833</v>
      </c>
      <c r="W137" s="24">
        <v>43832</v>
      </c>
      <c r="X137" s="24">
        <v>43835</v>
      </c>
    </row>
    <row r="141" spans="17:24" x14ac:dyDescent="0.2">
      <c r="Q141" t="s">
        <v>168</v>
      </c>
      <c r="R141" t="s">
        <v>3</v>
      </c>
      <c r="S141" t="s">
        <v>169</v>
      </c>
      <c r="U141" t="s">
        <v>5</v>
      </c>
    </row>
    <row r="142" spans="17:24" x14ac:dyDescent="0.2">
      <c r="R142" t="s">
        <v>170</v>
      </c>
      <c r="S142" t="s">
        <v>8</v>
      </c>
      <c r="T142" t="s">
        <v>9</v>
      </c>
      <c r="U142" t="s">
        <v>171</v>
      </c>
      <c r="V142" t="s">
        <v>11</v>
      </c>
      <c r="W142" t="s">
        <v>12</v>
      </c>
      <c r="X142" t="s">
        <v>13</v>
      </c>
    </row>
    <row r="143" spans="17:24" x14ac:dyDescent="0.2">
      <c r="S143" t="s">
        <v>172</v>
      </c>
      <c r="T143" t="s">
        <v>173</v>
      </c>
      <c r="U143" t="s">
        <v>174</v>
      </c>
      <c r="V143" t="s">
        <v>1422</v>
      </c>
      <c r="W143" t="s">
        <v>1430</v>
      </c>
      <c r="X143" s="24">
        <v>43892</v>
      </c>
    </row>
    <row r="144" spans="17:24" x14ac:dyDescent="0.2">
      <c r="S144" t="s">
        <v>175</v>
      </c>
      <c r="T144" t="s">
        <v>176</v>
      </c>
      <c r="V144" t="s">
        <v>1431</v>
      </c>
    </row>
    <row r="145" spans="17:24" x14ac:dyDescent="0.2">
      <c r="V145" t="s">
        <v>1432</v>
      </c>
    </row>
    <row r="146" spans="17:24" x14ac:dyDescent="0.2">
      <c r="V146" t="s">
        <v>1429</v>
      </c>
    </row>
    <row r="153" spans="17:24" x14ac:dyDescent="0.2">
      <c r="Q153" t="s">
        <v>177</v>
      </c>
      <c r="R153" t="s">
        <v>3</v>
      </c>
      <c r="S153" t="s">
        <v>178</v>
      </c>
      <c r="U153" t="s">
        <v>5</v>
      </c>
    </row>
    <row r="154" spans="17:24" x14ac:dyDescent="0.2">
      <c r="R154" t="s">
        <v>179</v>
      </c>
      <c r="S154" t="s">
        <v>8</v>
      </c>
      <c r="T154" t="s">
        <v>9</v>
      </c>
      <c r="U154" t="s">
        <v>180</v>
      </c>
      <c r="V154" t="s">
        <v>11</v>
      </c>
      <c r="W154" t="s">
        <v>12</v>
      </c>
      <c r="X154" t="s">
        <v>13</v>
      </c>
    </row>
    <row r="155" spans="17:24" x14ac:dyDescent="0.2">
      <c r="T155" t="s">
        <v>181</v>
      </c>
      <c r="U155" t="s">
        <v>182</v>
      </c>
      <c r="V155" s="24">
        <v>43833</v>
      </c>
      <c r="W155" s="24">
        <v>43832</v>
      </c>
      <c r="X155" s="24">
        <v>43835</v>
      </c>
    </row>
    <row r="156" spans="17:24" x14ac:dyDescent="0.2">
      <c r="T156" t="s">
        <v>183</v>
      </c>
      <c r="U156" t="s">
        <v>184</v>
      </c>
      <c r="V156" t="s">
        <v>1433</v>
      </c>
    </row>
    <row r="160" spans="17:24" x14ac:dyDescent="0.2">
      <c r="Q160" t="s">
        <v>185</v>
      </c>
      <c r="R160" t="s">
        <v>3</v>
      </c>
      <c r="S160" t="s">
        <v>186</v>
      </c>
      <c r="U160" t="s">
        <v>5</v>
      </c>
    </row>
    <row r="161" spans="17:24" x14ac:dyDescent="0.2">
      <c r="R161" t="s">
        <v>187</v>
      </c>
      <c r="S161" t="s">
        <v>8</v>
      </c>
      <c r="T161" t="s">
        <v>9</v>
      </c>
      <c r="U161" t="s">
        <v>188</v>
      </c>
      <c r="V161" t="s">
        <v>11</v>
      </c>
      <c r="W161" t="s">
        <v>12</v>
      </c>
      <c r="X161" t="s">
        <v>13</v>
      </c>
    </row>
    <row r="162" spans="17:24" x14ac:dyDescent="0.2">
      <c r="Q162" t="s">
        <v>189</v>
      </c>
      <c r="T162" t="s">
        <v>190</v>
      </c>
      <c r="U162" t="s">
        <v>191</v>
      </c>
      <c r="V162" s="24">
        <v>44014</v>
      </c>
      <c r="W162" s="24">
        <v>44075</v>
      </c>
      <c r="X162" s="24">
        <v>43896</v>
      </c>
    </row>
    <row r="163" spans="17:24" x14ac:dyDescent="0.2">
      <c r="T163" t="s">
        <v>192</v>
      </c>
    </row>
    <row r="164" spans="17:24" x14ac:dyDescent="0.2">
      <c r="T164" t="s">
        <v>193</v>
      </c>
    </row>
    <row r="167" spans="17:24" x14ac:dyDescent="0.2">
      <c r="Q167" t="s">
        <v>194</v>
      </c>
      <c r="R167" t="s">
        <v>3</v>
      </c>
      <c r="S167" t="s">
        <v>195</v>
      </c>
      <c r="U167" t="s">
        <v>5</v>
      </c>
    </row>
    <row r="168" spans="17:24" x14ac:dyDescent="0.2">
      <c r="R168" t="s">
        <v>196</v>
      </c>
      <c r="S168" t="s">
        <v>8</v>
      </c>
      <c r="T168" t="s">
        <v>9</v>
      </c>
      <c r="U168" t="s">
        <v>197</v>
      </c>
      <c r="V168" t="s">
        <v>11</v>
      </c>
      <c r="W168" t="s">
        <v>12</v>
      </c>
      <c r="X168" t="s">
        <v>13</v>
      </c>
    </row>
    <row r="169" spans="17:24" x14ac:dyDescent="0.2">
      <c r="Q169" t="s">
        <v>198</v>
      </c>
      <c r="T169" t="s">
        <v>199</v>
      </c>
      <c r="U169" t="s">
        <v>200</v>
      </c>
      <c r="V169" s="24">
        <v>44076</v>
      </c>
      <c r="W169" s="24">
        <v>43832</v>
      </c>
      <c r="X169" s="24">
        <v>43865</v>
      </c>
    </row>
    <row r="170" spans="17:24" x14ac:dyDescent="0.2">
      <c r="Q170" t="s">
        <v>201</v>
      </c>
      <c r="T170" t="s">
        <v>202</v>
      </c>
      <c r="U170" t="s">
        <v>203</v>
      </c>
      <c r="V170" t="s">
        <v>1434</v>
      </c>
    </row>
    <row r="171" spans="17:24" x14ac:dyDescent="0.2">
      <c r="V171" t="s">
        <v>1435</v>
      </c>
    </row>
    <row r="172" spans="17:24" x14ac:dyDescent="0.2">
      <c r="V172" t="s">
        <v>1429</v>
      </c>
    </row>
    <row r="173" spans="17:24" x14ac:dyDescent="0.2">
      <c r="T173" t="s">
        <v>204</v>
      </c>
    </row>
    <row r="174" spans="17:24" x14ac:dyDescent="0.2">
      <c r="T174" t="s">
        <v>205</v>
      </c>
    </row>
    <row r="179" spans="17:24" x14ac:dyDescent="0.2">
      <c r="Q179" t="s">
        <v>206</v>
      </c>
      <c r="R179" t="s">
        <v>3</v>
      </c>
      <c r="S179" t="s">
        <v>207</v>
      </c>
      <c r="U179" t="s">
        <v>5</v>
      </c>
    </row>
    <row r="180" spans="17:24" x14ac:dyDescent="0.2">
      <c r="R180" t="s">
        <v>208</v>
      </c>
      <c r="S180" t="s">
        <v>8</v>
      </c>
      <c r="T180" t="s">
        <v>9</v>
      </c>
      <c r="U180">
        <v>4286</v>
      </c>
      <c r="V180" t="s">
        <v>11</v>
      </c>
      <c r="W180" t="s">
        <v>12</v>
      </c>
      <c r="X180" t="s">
        <v>13</v>
      </c>
    </row>
    <row r="181" spans="17:24" x14ac:dyDescent="0.2">
      <c r="Q181" t="s">
        <v>209</v>
      </c>
      <c r="T181" t="s">
        <v>210</v>
      </c>
      <c r="V181" s="24">
        <v>44076</v>
      </c>
      <c r="W181" s="24">
        <v>43832</v>
      </c>
      <c r="X181" s="24">
        <v>43865</v>
      </c>
    </row>
    <row r="182" spans="17:24" x14ac:dyDescent="0.2">
      <c r="Q182" t="s">
        <v>211</v>
      </c>
    </row>
    <row r="183" spans="17:24" x14ac:dyDescent="0.2">
      <c r="Q183" t="s">
        <v>212</v>
      </c>
    </row>
    <row r="187" spans="17:24" x14ac:dyDescent="0.2">
      <c r="Q187" t="s">
        <v>213</v>
      </c>
      <c r="R187" t="s">
        <v>3</v>
      </c>
      <c r="S187" t="s">
        <v>214</v>
      </c>
      <c r="U187" t="s">
        <v>5</v>
      </c>
    </row>
    <row r="188" spans="17:24" x14ac:dyDescent="0.2">
      <c r="R188" t="s">
        <v>1436</v>
      </c>
      <c r="S188" t="s">
        <v>8</v>
      </c>
      <c r="T188" t="s">
        <v>9</v>
      </c>
      <c r="U188">
        <v>7500</v>
      </c>
      <c r="V188" t="s">
        <v>11</v>
      </c>
      <c r="W188" t="s">
        <v>12</v>
      </c>
      <c r="X188" t="s">
        <v>13</v>
      </c>
    </row>
    <row r="189" spans="17:24" x14ac:dyDescent="0.2">
      <c r="Q189" t="s">
        <v>215</v>
      </c>
      <c r="R189" t="s">
        <v>216</v>
      </c>
      <c r="T189" t="s">
        <v>217</v>
      </c>
      <c r="V189" s="24">
        <v>44076</v>
      </c>
      <c r="W189" s="24">
        <v>43832</v>
      </c>
      <c r="X189" s="24">
        <v>43865</v>
      </c>
    </row>
    <row r="190" spans="17:24" x14ac:dyDescent="0.2">
      <c r="Q190" t="s">
        <v>218</v>
      </c>
      <c r="T190" t="s">
        <v>219</v>
      </c>
    </row>
    <row r="194" spans="17:24" x14ac:dyDescent="0.2">
      <c r="Q194" t="s">
        <v>220</v>
      </c>
      <c r="R194" t="s">
        <v>3</v>
      </c>
      <c r="S194" t="s">
        <v>221</v>
      </c>
      <c r="U194" t="s">
        <v>5</v>
      </c>
    </row>
    <row r="195" spans="17:24" x14ac:dyDescent="0.2">
      <c r="R195" t="s">
        <v>222</v>
      </c>
      <c r="S195" t="s">
        <v>8</v>
      </c>
      <c r="T195" t="s">
        <v>9</v>
      </c>
      <c r="U195">
        <v>747</v>
      </c>
      <c r="V195" t="s">
        <v>11</v>
      </c>
      <c r="W195" t="s">
        <v>12</v>
      </c>
      <c r="X195" t="s">
        <v>13</v>
      </c>
    </row>
    <row r="196" spans="17:24" x14ac:dyDescent="0.2">
      <c r="T196" t="s">
        <v>223</v>
      </c>
      <c r="V196" s="24">
        <v>44076</v>
      </c>
      <c r="W196" s="24">
        <v>43832</v>
      </c>
      <c r="X196" s="24">
        <v>43865</v>
      </c>
    </row>
    <row r="197" spans="17:24" x14ac:dyDescent="0.2">
      <c r="T197" t="s">
        <v>224</v>
      </c>
    </row>
    <row r="200" spans="17:24" x14ac:dyDescent="0.2">
      <c r="Q200" t="s">
        <v>225</v>
      </c>
      <c r="R200" t="s">
        <v>3</v>
      </c>
      <c r="S200" t="s">
        <v>226</v>
      </c>
      <c r="U200" t="s">
        <v>5</v>
      </c>
    </row>
    <row r="201" spans="17:24" x14ac:dyDescent="0.2">
      <c r="R201" t="s">
        <v>227</v>
      </c>
      <c r="S201" t="s">
        <v>8</v>
      </c>
      <c r="T201" t="s">
        <v>9</v>
      </c>
      <c r="U201">
        <v>924</v>
      </c>
      <c r="V201" t="s">
        <v>11</v>
      </c>
      <c r="W201" t="s">
        <v>12</v>
      </c>
      <c r="X201" t="s">
        <v>13</v>
      </c>
    </row>
    <row r="202" spans="17:24" x14ac:dyDescent="0.2">
      <c r="Q202" t="s">
        <v>228</v>
      </c>
      <c r="T202" t="s">
        <v>229</v>
      </c>
      <c r="V202" t="s">
        <v>1422</v>
      </c>
      <c r="W202" t="s">
        <v>1430</v>
      </c>
      <c r="X202" s="24">
        <v>43892</v>
      </c>
    </row>
    <row r="203" spans="17:24" x14ac:dyDescent="0.2">
      <c r="T203" t="s">
        <v>230</v>
      </c>
      <c r="V203" t="s">
        <v>1434</v>
      </c>
    </row>
    <row r="204" spans="17:24" x14ac:dyDescent="0.2">
      <c r="V204" t="s">
        <v>1435</v>
      </c>
    </row>
    <row r="205" spans="17:24" x14ac:dyDescent="0.2">
      <c r="V205" t="s">
        <v>1429</v>
      </c>
    </row>
    <row r="206" spans="17:24" x14ac:dyDescent="0.2">
      <c r="T206" t="s">
        <v>231</v>
      </c>
    </row>
    <row r="211" spans="17:24" x14ac:dyDescent="0.2">
      <c r="Q211" t="s">
        <v>232</v>
      </c>
      <c r="R211" t="s">
        <v>3</v>
      </c>
      <c r="S211" t="s">
        <v>233</v>
      </c>
      <c r="U211" t="s">
        <v>5</v>
      </c>
    </row>
    <row r="212" spans="17:24" x14ac:dyDescent="0.2">
      <c r="R212" t="s">
        <v>234</v>
      </c>
      <c r="S212" t="s">
        <v>8</v>
      </c>
      <c r="T212" t="s">
        <v>9</v>
      </c>
      <c r="U212" t="s">
        <v>235</v>
      </c>
      <c r="V212" t="s">
        <v>11</v>
      </c>
      <c r="W212" t="s">
        <v>12</v>
      </c>
      <c r="X212" t="s">
        <v>13</v>
      </c>
    </row>
    <row r="213" spans="17:24" x14ac:dyDescent="0.2">
      <c r="Q213" t="s">
        <v>236</v>
      </c>
      <c r="T213" t="s">
        <v>237</v>
      </c>
      <c r="U213" t="s">
        <v>238</v>
      </c>
      <c r="V213" s="24">
        <v>43832</v>
      </c>
      <c r="W213" s="25">
        <v>31048</v>
      </c>
      <c r="X213" s="24">
        <v>44076</v>
      </c>
    </row>
    <row r="214" spans="17:24" x14ac:dyDescent="0.2">
      <c r="Q214" t="s">
        <v>239</v>
      </c>
      <c r="T214" t="s">
        <v>240</v>
      </c>
    </row>
    <row r="215" spans="17:24" x14ac:dyDescent="0.2">
      <c r="Q215" t="s">
        <v>241</v>
      </c>
    </row>
    <row r="216" spans="17:24" x14ac:dyDescent="0.2">
      <c r="Q216" t="s">
        <v>242</v>
      </c>
    </row>
    <row r="219" spans="17:24" x14ac:dyDescent="0.2">
      <c r="Q219" t="s">
        <v>243</v>
      </c>
      <c r="R219" t="s">
        <v>3</v>
      </c>
      <c r="U219" t="s">
        <v>5</v>
      </c>
    </row>
    <row r="220" spans="17:24" x14ac:dyDescent="0.2">
      <c r="R220" t="s">
        <v>244</v>
      </c>
      <c r="S220" t="s">
        <v>8</v>
      </c>
      <c r="T220" t="s">
        <v>9</v>
      </c>
      <c r="U220">
        <v>689</v>
      </c>
      <c r="V220" t="s">
        <v>11</v>
      </c>
      <c r="W220" t="s">
        <v>12</v>
      </c>
      <c r="X220" t="s">
        <v>13</v>
      </c>
    </row>
    <row r="221" spans="17:24" x14ac:dyDescent="0.2">
      <c r="Q221" t="s">
        <v>245</v>
      </c>
      <c r="S221" t="s">
        <v>246</v>
      </c>
      <c r="T221" t="s">
        <v>247</v>
      </c>
      <c r="V221" s="24">
        <v>43833</v>
      </c>
      <c r="W221" s="24">
        <v>43922</v>
      </c>
      <c r="X221" s="24">
        <v>43954</v>
      </c>
    </row>
    <row r="222" spans="17:24" x14ac:dyDescent="0.2">
      <c r="Q222" t="s">
        <v>248</v>
      </c>
      <c r="T222" t="s">
        <v>249</v>
      </c>
    </row>
    <row r="223" spans="17:24" x14ac:dyDescent="0.2">
      <c r="T223" t="s">
        <v>250</v>
      </c>
    </row>
    <row r="225" spans="17:24" x14ac:dyDescent="0.2">
      <c r="Q225" t="s">
        <v>251</v>
      </c>
      <c r="R225" t="s">
        <v>3</v>
      </c>
      <c r="S225" t="s">
        <v>252</v>
      </c>
      <c r="U225" t="s">
        <v>5</v>
      </c>
    </row>
    <row r="226" spans="17:24" x14ac:dyDescent="0.2">
      <c r="R226" t="s">
        <v>253</v>
      </c>
      <c r="S226" t="s">
        <v>8</v>
      </c>
      <c r="T226" t="s">
        <v>9</v>
      </c>
      <c r="U226">
        <v>378</v>
      </c>
      <c r="V226" t="s">
        <v>11</v>
      </c>
      <c r="W226" t="s">
        <v>12</v>
      </c>
      <c r="X226" t="s">
        <v>13</v>
      </c>
    </row>
    <row r="227" spans="17:24" x14ac:dyDescent="0.2">
      <c r="Q227" t="s">
        <v>254</v>
      </c>
      <c r="T227" t="s">
        <v>255</v>
      </c>
      <c r="V227" s="24">
        <v>44014</v>
      </c>
      <c r="W227" s="24">
        <v>44075</v>
      </c>
      <c r="X227" s="24">
        <v>43896</v>
      </c>
    </row>
    <row r="230" spans="17:24" x14ac:dyDescent="0.2">
      <c r="Q230" t="s">
        <v>256</v>
      </c>
      <c r="R230" t="s">
        <v>3</v>
      </c>
      <c r="S230" t="s">
        <v>257</v>
      </c>
      <c r="U230" t="s">
        <v>5</v>
      </c>
    </row>
    <row r="231" spans="17:24" x14ac:dyDescent="0.2">
      <c r="R231" t="s">
        <v>258</v>
      </c>
      <c r="S231" t="s">
        <v>8</v>
      </c>
      <c r="T231" t="s">
        <v>9</v>
      </c>
      <c r="U231">
        <v>8794</v>
      </c>
      <c r="V231" t="s">
        <v>11</v>
      </c>
      <c r="W231" t="s">
        <v>12</v>
      </c>
      <c r="X231" t="s">
        <v>13</v>
      </c>
    </row>
    <row r="232" spans="17:24" x14ac:dyDescent="0.2">
      <c r="Q232" t="s">
        <v>259</v>
      </c>
      <c r="S232" t="s">
        <v>63</v>
      </c>
      <c r="T232" t="s">
        <v>260</v>
      </c>
      <c r="V232" t="s">
        <v>1437</v>
      </c>
      <c r="W232" t="s">
        <v>1430</v>
      </c>
      <c r="X232" s="24">
        <v>44075</v>
      </c>
    </row>
    <row r="233" spans="17:24" x14ac:dyDescent="0.2">
      <c r="Q233" t="s">
        <v>112</v>
      </c>
      <c r="S233" t="s">
        <v>261</v>
      </c>
      <c r="T233" t="s">
        <v>262</v>
      </c>
      <c r="V233" t="s">
        <v>1434</v>
      </c>
    </row>
    <row r="234" spans="17:24" x14ac:dyDescent="0.2">
      <c r="V234" t="s">
        <v>1435</v>
      </c>
    </row>
    <row r="235" spans="17:24" x14ac:dyDescent="0.2">
      <c r="V235" t="s">
        <v>1429</v>
      </c>
    </row>
    <row r="236" spans="17:24" x14ac:dyDescent="0.2">
      <c r="Q236" t="s">
        <v>263</v>
      </c>
      <c r="S236" t="s">
        <v>264</v>
      </c>
      <c r="T236" t="s">
        <v>265</v>
      </c>
    </row>
    <row r="237" spans="17:24" x14ac:dyDescent="0.2">
      <c r="Q237" t="s">
        <v>266</v>
      </c>
      <c r="S237" t="s">
        <v>267</v>
      </c>
      <c r="T237" t="s">
        <v>268</v>
      </c>
    </row>
    <row r="242" spans="17:24" x14ac:dyDescent="0.2">
      <c r="Q242" t="s">
        <v>269</v>
      </c>
      <c r="R242" t="s">
        <v>3</v>
      </c>
      <c r="S242" t="s">
        <v>270</v>
      </c>
      <c r="U242" t="s">
        <v>5</v>
      </c>
    </row>
    <row r="243" spans="17:24" x14ac:dyDescent="0.2">
      <c r="R243" t="s">
        <v>271</v>
      </c>
      <c r="S243" t="s">
        <v>8</v>
      </c>
      <c r="T243" t="s">
        <v>9</v>
      </c>
      <c r="U243" t="s">
        <v>272</v>
      </c>
      <c r="V243" t="s">
        <v>11</v>
      </c>
      <c r="W243" t="s">
        <v>12</v>
      </c>
      <c r="X243" t="s">
        <v>13</v>
      </c>
    </row>
    <row r="244" spans="17:24" x14ac:dyDescent="0.2">
      <c r="Q244" t="s">
        <v>273</v>
      </c>
      <c r="T244" t="s">
        <v>274</v>
      </c>
      <c r="U244" t="s">
        <v>275</v>
      </c>
      <c r="V244" s="24">
        <v>43984</v>
      </c>
      <c r="W244" s="24">
        <v>43922</v>
      </c>
      <c r="X244" s="24">
        <v>43833</v>
      </c>
    </row>
    <row r="245" spans="17:24" x14ac:dyDescent="0.2">
      <c r="T245" t="s">
        <v>276</v>
      </c>
    </row>
    <row r="246" spans="17:24" x14ac:dyDescent="0.2">
      <c r="T246" t="s">
        <v>277</v>
      </c>
    </row>
    <row r="249" spans="17:24" x14ac:dyDescent="0.2">
      <c r="Q249" t="s">
        <v>278</v>
      </c>
      <c r="R249" t="s">
        <v>3</v>
      </c>
      <c r="S249" t="s">
        <v>279</v>
      </c>
      <c r="U249" t="s">
        <v>5</v>
      </c>
    </row>
    <row r="250" spans="17:24" x14ac:dyDescent="0.2">
      <c r="R250" t="s">
        <v>280</v>
      </c>
      <c r="S250" t="s">
        <v>8</v>
      </c>
      <c r="T250" t="s">
        <v>9</v>
      </c>
      <c r="U250" t="s">
        <v>281</v>
      </c>
      <c r="V250" t="s">
        <v>11</v>
      </c>
      <c r="W250" t="s">
        <v>12</v>
      </c>
      <c r="X250" t="s">
        <v>13</v>
      </c>
    </row>
    <row r="251" spans="17:24" x14ac:dyDescent="0.2">
      <c r="Q251" t="s">
        <v>282</v>
      </c>
      <c r="T251" t="s">
        <v>283</v>
      </c>
      <c r="U251" t="s">
        <v>284</v>
      </c>
      <c r="V251" s="24">
        <v>44013</v>
      </c>
      <c r="W251" s="24">
        <v>43831</v>
      </c>
      <c r="X251" s="24">
        <v>43892</v>
      </c>
    </row>
    <row r="252" spans="17:24" x14ac:dyDescent="0.2">
      <c r="T252" t="s">
        <v>285</v>
      </c>
    </row>
    <row r="253" spans="17:24" x14ac:dyDescent="0.2">
      <c r="T253" t="s">
        <v>286</v>
      </c>
    </row>
    <row r="257" spans="17:24" x14ac:dyDescent="0.2">
      <c r="Q257" t="s">
        <v>287</v>
      </c>
      <c r="R257" t="s">
        <v>3</v>
      </c>
      <c r="S257" t="s">
        <v>288</v>
      </c>
      <c r="U257" t="s">
        <v>5</v>
      </c>
    </row>
    <row r="258" spans="17:24" x14ac:dyDescent="0.2">
      <c r="R258" t="s">
        <v>289</v>
      </c>
      <c r="S258" t="s">
        <v>8</v>
      </c>
      <c r="T258" t="s">
        <v>9</v>
      </c>
      <c r="U258">
        <v>1354</v>
      </c>
      <c r="V258" t="s">
        <v>11</v>
      </c>
      <c r="W258" t="s">
        <v>12</v>
      </c>
      <c r="X258" t="s">
        <v>13</v>
      </c>
    </row>
    <row r="259" spans="17:24" x14ac:dyDescent="0.2">
      <c r="Q259" t="s">
        <v>290</v>
      </c>
      <c r="S259" t="s">
        <v>291</v>
      </c>
      <c r="T259" t="s">
        <v>292</v>
      </c>
      <c r="V259" s="24">
        <v>44014</v>
      </c>
      <c r="W259" s="24">
        <v>44075</v>
      </c>
      <c r="X259" s="24">
        <v>43834</v>
      </c>
    </row>
    <row r="260" spans="17:24" x14ac:dyDescent="0.2">
      <c r="S260" t="s">
        <v>293</v>
      </c>
      <c r="T260" t="s">
        <v>294</v>
      </c>
    </row>
    <row r="261" spans="17:24" x14ac:dyDescent="0.2">
      <c r="S261" t="s">
        <v>295</v>
      </c>
      <c r="T261" t="s">
        <v>296</v>
      </c>
    </row>
    <row r="262" spans="17:24" x14ac:dyDescent="0.2">
      <c r="T262" t="s">
        <v>297</v>
      </c>
    </row>
    <row r="263" spans="17:24" x14ac:dyDescent="0.2">
      <c r="T263" t="s">
        <v>298</v>
      </c>
    </row>
    <row r="264" spans="17:24" x14ac:dyDescent="0.2">
      <c r="T264" t="s">
        <v>299</v>
      </c>
    </row>
    <row r="265" spans="17:24" x14ac:dyDescent="0.2">
      <c r="T265" t="s">
        <v>300</v>
      </c>
    </row>
    <row r="269" spans="17:24" x14ac:dyDescent="0.2">
      <c r="Q269" t="s">
        <v>301</v>
      </c>
      <c r="R269" t="s">
        <v>3</v>
      </c>
      <c r="S269" t="s">
        <v>302</v>
      </c>
      <c r="U269" t="s">
        <v>5</v>
      </c>
    </row>
    <row r="270" spans="17:24" x14ac:dyDescent="0.2">
      <c r="R270" t="s">
        <v>303</v>
      </c>
      <c r="S270" t="s">
        <v>8</v>
      </c>
      <c r="T270" t="s">
        <v>9</v>
      </c>
      <c r="U270">
        <v>245</v>
      </c>
      <c r="V270" t="s">
        <v>11</v>
      </c>
      <c r="W270" t="s">
        <v>12</v>
      </c>
      <c r="X270" t="s">
        <v>13</v>
      </c>
    </row>
    <row r="271" spans="17:24" x14ac:dyDescent="0.2">
      <c r="S271" t="s">
        <v>304</v>
      </c>
      <c r="T271" t="s">
        <v>305</v>
      </c>
      <c r="V271" s="24">
        <v>43864</v>
      </c>
      <c r="W271" s="24">
        <v>43953</v>
      </c>
      <c r="X271" t="s">
        <v>306</v>
      </c>
    </row>
    <row r="272" spans="17:24" x14ac:dyDescent="0.2">
      <c r="T272" t="s">
        <v>307</v>
      </c>
    </row>
    <row r="275" spans="17:24" x14ac:dyDescent="0.2">
      <c r="Q275" t="s">
        <v>308</v>
      </c>
      <c r="R275" t="s">
        <v>3</v>
      </c>
      <c r="S275" t="s">
        <v>309</v>
      </c>
      <c r="U275" t="s">
        <v>5</v>
      </c>
    </row>
    <row r="276" spans="17:24" x14ac:dyDescent="0.2">
      <c r="R276" t="s">
        <v>310</v>
      </c>
      <c r="S276" t="s">
        <v>8</v>
      </c>
      <c r="T276" t="s">
        <v>9</v>
      </c>
      <c r="U276">
        <v>52</v>
      </c>
      <c r="V276" t="s">
        <v>11</v>
      </c>
      <c r="W276" t="s">
        <v>12</v>
      </c>
      <c r="X276" t="s">
        <v>13</v>
      </c>
    </row>
    <row r="277" spans="17:24" x14ac:dyDescent="0.2">
      <c r="Q277" t="s">
        <v>311</v>
      </c>
      <c r="S277" t="s">
        <v>312</v>
      </c>
      <c r="T277" t="s">
        <v>313</v>
      </c>
      <c r="V277" s="24">
        <v>44013</v>
      </c>
      <c r="W277" s="24">
        <v>43891</v>
      </c>
      <c r="X277" s="24">
        <v>43892</v>
      </c>
    </row>
    <row r="278" spans="17:24" x14ac:dyDescent="0.2">
      <c r="Q278" t="s">
        <v>314</v>
      </c>
      <c r="S278" t="s">
        <v>315</v>
      </c>
      <c r="T278" t="s">
        <v>316</v>
      </c>
    </row>
    <row r="279" spans="17:24" x14ac:dyDescent="0.2">
      <c r="Q279" t="s">
        <v>317</v>
      </c>
      <c r="T279" t="s">
        <v>318</v>
      </c>
    </row>
    <row r="280" spans="17:24" x14ac:dyDescent="0.2">
      <c r="Q280" t="s">
        <v>319</v>
      </c>
      <c r="R280" t="s">
        <v>320</v>
      </c>
      <c r="T280" t="s">
        <v>321</v>
      </c>
    </row>
    <row r="281" spans="17:24" x14ac:dyDescent="0.2">
      <c r="Q281" t="s">
        <v>322</v>
      </c>
    </row>
    <row r="282" spans="17:24" x14ac:dyDescent="0.2">
      <c r="Q282" t="s">
        <v>263</v>
      </c>
    </row>
    <row r="288" spans="17:24" x14ac:dyDescent="0.2">
      <c r="Q288" t="s">
        <v>323</v>
      </c>
      <c r="R288" t="s">
        <v>3</v>
      </c>
      <c r="U288" t="s">
        <v>5</v>
      </c>
    </row>
    <row r="289" spans="17:24" x14ac:dyDescent="0.2">
      <c r="R289" t="s">
        <v>137</v>
      </c>
      <c r="S289" t="s">
        <v>8</v>
      </c>
      <c r="T289" t="s">
        <v>9</v>
      </c>
      <c r="U289">
        <v>102</v>
      </c>
      <c r="V289" t="s">
        <v>11</v>
      </c>
      <c r="W289" t="s">
        <v>12</v>
      </c>
      <c r="X289" t="s">
        <v>13</v>
      </c>
    </row>
    <row r="290" spans="17:24" x14ac:dyDescent="0.2">
      <c r="Q290" t="s">
        <v>324</v>
      </c>
      <c r="S290" t="s">
        <v>325</v>
      </c>
      <c r="T290" t="s">
        <v>326</v>
      </c>
      <c r="V290" s="24">
        <v>44045</v>
      </c>
      <c r="W290" t="s">
        <v>1422</v>
      </c>
      <c r="X290" s="24">
        <v>44077</v>
      </c>
    </row>
    <row r="291" spans="17:24" x14ac:dyDescent="0.2">
      <c r="T291" t="s">
        <v>327</v>
      </c>
    </row>
    <row r="292" spans="17:24" x14ac:dyDescent="0.2">
      <c r="T292" t="s">
        <v>328</v>
      </c>
    </row>
    <row r="295" spans="17:24" x14ac:dyDescent="0.2">
      <c r="Q295" t="s">
        <v>329</v>
      </c>
      <c r="R295" t="s">
        <v>3</v>
      </c>
      <c r="S295" t="s">
        <v>330</v>
      </c>
      <c r="U295" t="s">
        <v>5</v>
      </c>
    </row>
    <row r="296" spans="17:24" x14ac:dyDescent="0.2">
      <c r="R296" t="s">
        <v>331</v>
      </c>
      <c r="S296" t="s">
        <v>8</v>
      </c>
      <c r="T296" t="s">
        <v>9</v>
      </c>
      <c r="U296">
        <v>834</v>
      </c>
      <c r="V296" t="s">
        <v>11</v>
      </c>
      <c r="W296" t="s">
        <v>12</v>
      </c>
      <c r="X296" t="s">
        <v>13</v>
      </c>
    </row>
    <row r="297" spans="17:24" x14ac:dyDescent="0.2">
      <c r="Q297" t="s">
        <v>332</v>
      </c>
      <c r="S297" t="s">
        <v>333</v>
      </c>
      <c r="T297" t="s">
        <v>334</v>
      </c>
      <c r="V297" s="24">
        <v>43831</v>
      </c>
      <c r="W297" t="s">
        <v>1430</v>
      </c>
      <c r="X297" s="24">
        <v>43833</v>
      </c>
    </row>
    <row r="298" spans="17:24" x14ac:dyDescent="0.2">
      <c r="T298" t="s">
        <v>335</v>
      </c>
    </row>
    <row r="299" spans="17:24" x14ac:dyDescent="0.2">
      <c r="T299" t="s">
        <v>336</v>
      </c>
    </row>
    <row r="303" spans="17:24" x14ac:dyDescent="0.2">
      <c r="Q303" t="s">
        <v>337</v>
      </c>
      <c r="R303" t="s">
        <v>3</v>
      </c>
      <c r="S303" t="s">
        <v>338</v>
      </c>
      <c r="U303" t="s">
        <v>5</v>
      </c>
    </row>
    <row r="304" spans="17:24" x14ac:dyDescent="0.2">
      <c r="R304" t="s">
        <v>339</v>
      </c>
      <c r="S304" t="s">
        <v>8</v>
      </c>
      <c r="T304" t="s">
        <v>9</v>
      </c>
      <c r="U304">
        <v>900</v>
      </c>
      <c r="V304" t="s">
        <v>11</v>
      </c>
      <c r="W304" t="s">
        <v>12</v>
      </c>
      <c r="X304" t="s">
        <v>13</v>
      </c>
    </row>
    <row r="305" spans="17:24" x14ac:dyDescent="0.2">
      <c r="Q305" t="s">
        <v>1438</v>
      </c>
      <c r="V305" s="24">
        <v>43832</v>
      </c>
      <c r="W305" s="24">
        <v>43952</v>
      </c>
      <c r="X305" t="s">
        <v>306</v>
      </c>
    </row>
    <row r="306" spans="17:24" x14ac:dyDescent="0.2">
      <c r="V306" t="s">
        <v>1439</v>
      </c>
    </row>
    <row r="310" spans="17:24" x14ac:dyDescent="0.2">
      <c r="Q310" t="s">
        <v>340</v>
      </c>
      <c r="R310" t="s">
        <v>3</v>
      </c>
      <c r="S310" t="s">
        <v>341</v>
      </c>
      <c r="U310" t="s">
        <v>5</v>
      </c>
    </row>
    <row r="311" spans="17:24" x14ac:dyDescent="0.2">
      <c r="R311" t="s">
        <v>342</v>
      </c>
      <c r="S311" t="s">
        <v>8</v>
      </c>
      <c r="T311" t="s">
        <v>9</v>
      </c>
      <c r="U311" t="s">
        <v>343</v>
      </c>
      <c r="V311" t="s">
        <v>11</v>
      </c>
      <c r="W311" t="s">
        <v>12</v>
      </c>
      <c r="X311" t="s">
        <v>13</v>
      </c>
    </row>
    <row r="312" spans="17:24" x14ac:dyDescent="0.2">
      <c r="Q312" t="s">
        <v>344</v>
      </c>
      <c r="S312" t="s">
        <v>345</v>
      </c>
      <c r="T312" t="s">
        <v>346</v>
      </c>
      <c r="U312" t="s">
        <v>347</v>
      </c>
      <c r="V312" s="24">
        <v>43831</v>
      </c>
      <c r="W312" t="s">
        <v>1422</v>
      </c>
      <c r="X312" s="24">
        <v>43985</v>
      </c>
    </row>
    <row r="313" spans="17:24" x14ac:dyDescent="0.2">
      <c r="S313" t="s">
        <v>348</v>
      </c>
      <c r="T313" t="s">
        <v>349</v>
      </c>
      <c r="V313" t="s">
        <v>1440</v>
      </c>
    </row>
    <row r="314" spans="17:24" x14ac:dyDescent="0.2">
      <c r="T314" t="s">
        <v>350</v>
      </c>
    </row>
    <row r="315" spans="17:24" x14ac:dyDescent="0.2">
      <c r="T315" t="s">
        <v>351</v>
      </c>
    </row>
    <row r="317" spans="17:24" x14ac:dyDescent="0.2">
      <c r="Q317" t="s">
        <v>352</v>
      </c>
      <c r="R317" t="s">
        <v>3</v>
      </c>
      <c r="S317" t="s">
        <v>353</v>
      </c>
      <c r="U317" t="s">
        <v>5</v>
      </c>
    </row>
    <row r="318" spans="17:24" x14ac:dyDescent="0.2">
      <c r="R318" t="s">
        <v>354</v>
      </c>
      <c r="S318" t="s">
        <v>8</v>
      </c>
      <c r="T318" t="s">
        <v>9</v>
      </c>
      <c r="U318">
        <v>450</v>
      </c>
      <c r="V318" t="s">
        <v>11</v>
      </c>
      <c r="W318" t="s">
        <v>12</v>
      </c>
      <c r="X318" t="s">
        <v>13</v>
      </c>
    </row>
    <row r="319" spans="17:24" x14ac:dyDescent="0.2">
      <c r="Q319" t="s">
        <v>355</v>
      </c>
      <c r="T319" t="s">
        <v>356</v>
      </c>
      <c r="V319">
        <v>2</v>
      </c>
      <c r="W319" s="24">
        <v>43983</v>
      </c>
      <c r="X319" s="24">
        <v>43834</v>
      </c>
    </row>
    <row r="320" spans="17:24" x14ac:dyDescent="0.2">
      <c r="T320" t="s">
        <v>357</v>
      </c>
    </row>
    <row r="321" spans="17:24" x14ac:dyDescent="0.2">
      <c r="T321" t="s">
        <v>358</v>
      </c>
    </row>
    <row r="323" spans="17:24" x14ac:dyDescent="0.2">
      <c r="Q323" t="s">
        <v>359</v>
      </c>
      <c r="R323" t="s">
        <v>3</v>
      </c>
      <c r="S323" t="s">
        <v>360</v>
      </c>
      <c r="U323" t="s">
        <v>5</v>
      </c>
    </row>
    <row r="324" spans="17:24" x14ac:dyDescent="0.2">
      <c r="R324" t="s">
        <v>361</v>
      </c>
      <c r="S324" t="s">
        <v>8</v>
      </c>
      <c r="T324" t="s">
        <v>9</v>
      </c>
      <c r="U324" t="s">
        <v>362</v>
      </c>
      <c r="V324" t="s">
        <v>11</v>
      </c>
      <c r="W324" t="s">
        <v>12</v>
      </c>
      <c r="X324" t="s">
        <v>13</v>
      </c>
    </row>
    <row r="325" spans="17:24" x14ac:dyDescent="0.2">
      <c r="Q325" t="s">
        <v>363</v>
      </c>
      <c r="T325" t="s">
        <v>364</v>
      </c>
      <c r="U325" t="s">
        <v>365</v>
      </c>
      <c r="V325" s="24">
        <v>44045</v>
      </c>
      <c r="W325" s="25">
        <v>31413</v>
      </c>
      <c r="X325" s="24">
        <v>44016</v>
      </c>
    </row>
    <row r="326" spans="17:24" x14ac:dyDescent="0.2">
      <c r="T326" t="s">
        <v>366</v>
      </c>
      <c r="U326" t="s">
        <v>367</v>
      </c>
    </row>
    <row r="327" spans="17:24" x14ac:dyDescent="0.2">
      <c r="T327" t="s">
        <v>33</v>
      </c>
    </row>
    <row r="331" spans="17:24" x14ac:dyDescent="0.2">
      <c r="Q331" t="s">
        <v>368</v>
      </c>
      <c r="R331" t="s">
        <v>3</v>
      </c>
      <c r="S331" t="s">
        <v>369</v>
      </c>
      <c r="T331" t="s">
        <v>370</v>
      </c>
      <c r="U331" t="s">
        <v>5</v>
      </c>
    </row>
    <row r="332" spans="17:24" x14ac:dyDescent="0.2">
      <c r="R332" t="s">
        <v>371</v>
      </c>
      <c r="S332" t="s">
        <v>8</v>
      </c>
      <c r="T332" t="s">
        <v>9</v>
      </c>
      <c r="U332">
        <v>221</v>
      </c>
      <c r="V332" t="s">
        <v>11</v>
      </c>
      <c r="W332" t="s">
        <v>12</v>
      </c>
      <c r="X332" t="s">
        <v>13</v>
      </c>
    </row>
    <row r="333" spans="17:24" x14ac:dyDescent="0.2">
      <c r="Q333" t="s">
        <v>1441</v>
      </c>
      <c r="T333" t="s">
        <v>372</v>
      </c>
      <c r="V333">
        <v>2</v>
      </c>
      <c r="W333" s="24">
        <v>43983</v>
      </c>
      <c r="X333" s="24">
        <v>43834</v>
      </c>
    </row>
    <row r="334" spans="17:24" x14ac:dyDescent="0.2">
      <c r="T334" t="s">
        <v>373</v>
      </c>
    </row>
    <row r="335" spans="17:24" x14ac:dyDescent="0.2">
      <c r="T335" t="s">
        <v>374</v>
      </c>
    </row>
    <row r="336" spans="17:24" x14ac:dyDescent="0.2">
      <c r="T336" t="s">
        <v>24</v>
      </c>
    </row>
    <row r="341" spans="17:24" x14ac:dyDescent="0.2">
      <c r="Q341" t="s">
        <v>375</v>
      </c>
      <c r="R341" t="s">
        <v>3</v>
      </c>
      <c r="S341" t="s">
        <v>376</v>
      </c>
      <c r="U341" t="s">
        <v>5</v>
      </c>
    </row>
    <row r="342" spans="17:24" x14ac:dyDescent="0.2">
      <c r="R342" t="s">
        <v>377</v>
      </c>
      <c r="S342" t="s">
        <v>8</v>
      </c>
      <c r="T342" t="s">
        <v>9</v>
      </c>
      <c r="U342">
        <v>12.5</v>
      </c>
      <c r="V342" t="s">
        <v>11</v>
      </c>
      <c r="W342" t="s">
        <v>12</v>
      </c>
      <c r="X342" t="s">
        <v>13</v>
      </c>
    </row>
    <row r="343" spans="17:24" x14ac:dyDescent="0.2">
      <c r="Q343" t="s">
        <v>211</v>
      </c>
      <c r="S343" t="s">
        <v>378</v>
      </c>
      <c r="T343" t="s">
        <v>379</v>
      </c>
      <c r="V343" s="24">
        <v>44076</v>
      </c>
      <c r="W343" s="24">
        <v>43832</v>
      </c>
      <c r="X343" s="24">
        <v>44016</v>
      </c>
    </row>
    <row r="344" spans="17:24" x14ac:dyDescent="0.2">
      <c r="Q344" t="s">
        <v>380</v>
      </c>
      <c r="S344" t="s">
        <v>63</v>
      </c>
    </row>
    <row r="345" spans="17:24" x14ac:dyDescent="0.2">
      <c r="Q345" t="s">
        <v>359</v>
      </c>
    </row>
    <row r="347" spans="17:24" x14ac:dyDescent="0.2">
      <c r="Q347" t="s">
        <v>381</v>
      </c>
      <c r="R347" t="s">
        <v>3</v>
      </c>
      <c r="S347" t="s">
        <v>382</v>
      </c>
      <c r="U347" t="s">
        <v>5</v>
      </c>
    </row>
    <row r="348" spans="17:24" x14ac:dyDescent="0.2">
      <c r="R348" t="s">
        <v>383</v>
      </c>
      <c r="S348" t="s">
        <v>8</v>
      </c>
      <c r="T348" t="s">
        <v>9</v>
      </c>
      <c r="U348">
        <v>1396</v>
      </c>
      <c r="V348" t="s">
        <v>11</v>
      </c>
      <c r="W348" t="s">
        <v>12</v>
      </c>
      <c r="X348" t="s">
        <v>13</v>
      </c>
    </row>
    <row r="349" spans="17:24" x14ac:dyDescent="0.2">
      <c r="T349" t="s">
        <v>384</v>
      </c>
      <c r="V349" s="24">
        <v>44045</v>
      </c>
      <c r="W349" s="24">
        <v>43832</v>
      </c>
      <c r="X349" s="24">
        <v>44018</v>
      </c>
    </row>
    <row r="350" spans="17:24" x14ac:dyDescent="0.2">
      <c r="T350" t="s">
        <v>385</v>
      </c>
    </row>
    <row r="353" spans="17:24" x14ac:dyDescent="0.2">
      <c r="Q353" t="s">
        <v>386</v>
      </c>
      <c r="R353" t="s">
        <v>3</v>
      </c>
      <c r="S353" t="s">
        <v>387</v>
      </c>
      <c r="U353" t="s">
        <v>5</v>
      </c>
    </row>
    <row r="354" spans="17:24" x14ac:dyDescent="0.2">
      <c r="R354" t="s">
        <v>388</v>
      </c>
      <c r="S354" t="s">
        <v>8</v>
      </c>
      <c r="T354" t="s">
        <v>9</v>
      </c>
      <c r="U354" t="s">
        <v>389</v>
      </c>
      <c r="V354" t="s">
        <v>11</v>
      </c>
      <c r="W354" t="s">
        <v>12</v>
      </c>
      <c r="X354" t="s">
        <v>13</v>
      </c>
    </row>
    <row r="355" spans="17:24" x14ac:dyDescent="0.2">
      <c r="Q355" t="s">
        <v>239</v>
      </c>
      <c r="T355" t="s">
        <v>390</v>
      </c>
      <c r="U355" t="s">
        <v>143</v>
      </c>
      <c r="V355" s="24">
        <v>44014</v>
      </c>
      <c r="W355" s="24">
        <v>43863</v>
      </c>
      <c r="X355" s="24">
        <v>43987</v>
      </c>
    </row>
    <row r="356" spans="17:24" x14ac:dyDescent="0.2">
      <c r="T356" t="s">
        <v>391</v>
      </c>
    </row>
    <row r="357" spans="17:24" x14ac:dyDescent="0.2">
      <c r="T357" t="s">
        <v>149</v>
      </c>
    </row>
    <row r="360" spans="17:24" x14ac:dyDescent="0.2">
      <c r="Q360" t="s">
        <v>392</v>
      </c>
      <c r="R360" t="s">
        <v>3</v>
      </c>
      <c r="S360" t="s">
        <v>393</v>
      </c>
      <c r="U360" t="s">
        <v>5</v>
      </c>
    </row>
    <row r="361" spans="17:24" x14ac:dyDescent="0.2">
      <c r="R361" t="s">
        <v>394</v>
      </c>
      <c r="S361" t="s">
        <v>8</v>
      </c>
      <c r="T361" t="s">
        <v>9</v>
      </c>
      <c r="U361">
        <v>1211</v>
      </c>
      <c r="V361" t="s">
        <v>11</v>
      </c>
      <c r="W361" t="s">
        <v>12</v>
      </c>
      <c r="X361" t="s">
        <v>13</v>
      </c>
    </row>
    <row r="362" spans="17:24" x14ac:dyDescent="0.2">
      <c r="Q362" t="s">
        <v>395</v>
      </c>
      <c r="T362" t="s">
        <v>396</v>
      </c>
      <c r="V362" s="24">
        <v>43831</v>
      </c>
      <c r="W362" t="s">
        <v>1442</v>
      </c>
      <c r="X362" s="24">
        <v>43833</v>
      </c>
    </row>
    <row r="363" spans="17:24" x14ac:dyDescent="0.2">
      <c r="T363" t="s">
        <v>397</v>
      </c>
    </row>
    <row r="364" spans="17:24" x14ac:dyDescent="0.2">
      <c r="T364" t="s">
        <v>398</v>
      </c>
    </row>
    <row r="366" spans="17:24" x14ac:dyDescent="0.2">
      <c r="Q366" t="s">
        <v>399</v>
      </c>
      <c r="R366" t="s">
        <v>3</v>
      </c>
      <c r="S366" t="s">
        <v>400</v>
      </c>
      <c r="U366" t="s">
        <v>5</v>
      </c>
    </row>
    <row r="367" spans="17:24" x14ac:dyDescent="0.2">
      <c r="R367" t="s">
        <v>401</v>
      </c>
      <c r="S367" t="s">
        <v>8</v>
      </c>
      <c r="T367" t="s">
        <v>9</v>
      </c>
      <c r="U367" t="s">
        <v>402</v>
      </c>
      <c r="V367" t="s">
        <v>11</v>
      </c>
      <c r="W367" t="s">
        <v>12</v>
      </c>
      <c r="X367" t="s">
        <v>13</v>
      </c>
    </row>
    <row r="368" spans="17:24" x14ac:dyDescent="0.2">
      <c r="Q368" t="s">
        <v>403</v>
      </c>
      <c r="S368" t="s">
        <v>404</v>
      </c>
      <c r="T368" t="s">
        <v>405</v>
      </c>
      <c r="U368" t="s">
        <v>406</v>
      </c>
      <c r="V368" t="s">
        <v>1442</v>
      </c>
      <c r="W368" t="s">
        <v>1443</v>
      </c>
      <c r="X368" s="24">
        <v>43832</v>
      </c>
    </row>
    <row r="369" spans="17:24" x14ac:dyDescent="0.2">
      <c r="S369" t="s">
        <v>63</v>
      </c>
    </row>
    <row r="370" spans="17:24" x14ac:dyDescent="0.2">
      <c r="S370" t="s">
        <v>407</v>
      </c>
    </row>
    <row r="373" spans="17:24" x14ac:dyDescent="0.2">
      <c r="Q373" t="s">
        <v>408</v>
      </c>
      <c r="R373" t="s">
        <v>3</v>
      </c>
      <c r="S373" t="s">
        <v>409</v>
      </c>
      <c r="U373" t="s">
        <v>5</v>
      </c>
    </row>
    <row r="374" spans="17:24" x14ac:dyDescent="0.2">
      <c r="R374" t="s">
        <v>410</v>
      </c>
      <c r="S374" t="s">
        <v>8</v>
      </c>
      <c r="T374" t="s">
        <v>9</v>
      </c>
      <c r="U374">
        <v>219</v>
      </c>
      <c r="V374" t="s">
        <v>11</v>
      </c>
      <c r="W374" t="s">
        <v>12</v>
      </c>
      <c r="X374" t="s">
        <v>13</v>
      </c>
    </row>
    <row r="375" spans="17:24" x14ac:dyDescent="0.2">
      <c r="Q375" t="s">
        <v>411</v>
      </c>
      <c r="V375" s="24">
        <v>43864</v>
      </c>
      <c r="W375" s="24">
        <v>44076</v>
      </c>
      <c r="X375" s="24">
        <v>43987</v>
      </c>
    </row>
    <row r="376" spans="17:24" x14ac:dyDescent="0.2">
      <c r="Q376" t="s">
        <v>412</v>
      </c>
      <c r="V376" t="s">
        <v>413</v>
      </c>
    </row>
    <row r="377" spans="17:24" x14ac:dyDescent="0.2">
      <c r="Q377" t="s">
        <v>414</v>
      </c>
      <c r="V377" t="s">
        <v>415</v>
      </c>
    </row>
    <row r="378" spans="17:24" x14ac:dyDescent="0.2">
      <c r="Q378" t="s">
        <v>314</v>
      </c>
    </row>
    <row r="386" spans="17:24" x14ac:dyDescent="0.2">
      <c r="Q386" t="s">
        <v>416</v>
      </c>
      <c r="R386" t="s">
        <v>3</v>
      </c>
      <c r="S386" t="s">
        <v>417</v>
      </c>
      <c r="U386" t="s">
        <v>5</v>
      </c>
      <c r="V386" t="s">
        <v>37</v>
      </c>
    </row>
    <row r="387" spans="17:24" x14ac:dyDescent="0.2">
      <c r="R387" t="s">
        <v>418</v>
      </c>
      <c r="S387" t="s">
        <v>8</v>
      </c>
      <c r="T387" t="s">
        <v>9</v>
      </c>
      <c r="U387" t="s">
        <v>419</v>
      </c>
      <c r="V387" t="s">
        <v>11</v>
      </c>
      <c r="W387" t="s">
        <v>12</v>
      </c>
      <c r="X387" t="s">
        <v>13</v>
      </c>
    </row>
    <row r="388" spans="17:24" x14ac:dyDescent="0.2">
      <c r="Q388" t="s">
        <v>218</v>
      </c>
      <c r="S388" t="s">
        <v>1444</v>
      </c>
      <c r="T388" t="s">
        <v>420</v>
      </c>
      <c r="U388" t="s">
        <v>421</v>
      </c>
      <c r="V388" s="24">
        <v>43923</v>
      </c>
      <c r="W388" s="25">
        <v>31048</v>
      </c>
      <c r="X388" s="24">
        <v>43954</v>
      </c>
    </row>
    <row r="389" spans="17:24" x14ac:dyDescent="0.2">
      <c r="Q389" t="s">
        <v>422</v>
      </c>
      <c r="S389" t="s">
        <v>423</v>
      </c>
      <c r="U389" t="s">
        <v>424</v>
      </c>
    </row>
    <row r="390" spans="17:24" x14ac:dyDescent="0.2">
      <c r="Q390" t="s">
        <v>411</v>
      </c>
      <c r="S390" t="s">
        <v>425</v>
      </c>
      <c r="U390" t="s">
        <v>426</v>
      </c>
    </row>
    <row r="391" spans="17:24" x14ac:dyDescent="0.2">
      <c r="Q391" t="s">
        <v>104</v>
      </c>
      <c r="S391" t="s">
        <v>427</v>
      </c>
      <c r="U391" t="s">
        <v>428</v>
      </c>
    </row>
    <row r="392" spans="17:24" x14ac:dyDescent="0.2">
      <c r="Q392" t="s">
        <v>429</v>
      </c>
      <c r="S392" t="s">
        <v>63</v>
      </c>
    </row>
    <row r="393" spans="17:24" x14ac:dyDescent="0.2">
      <c r="Q393" t="s">
        <v>430</v>
      </c>
      <c r="S393" t="s">
        <v>431</v>
      </c>
    </row>
    <row r="394" spans="17:24" x14ac:dyDescent="0.2">
      <c r="Q394" t="s">
        <v>112</v>
      </c>
      <c r="S394" t="s">
        <v>19</v>
      </c>
    </row>
    <row r="395" spans="17:24" x14ac:dyDescent="0.2">
      <c r="Q395" t="s">
        <v>198</v>
      </c>
      <c r="S395" t="s">
        <v>432</v>
      </c>
    </row>
    <row r="396" spans="17:24" x14ac:dyDescent="0.2">
      <c r="Q396" t="s">
        <v>433</v>
      </c>
      <c r="S396" t="s">
        <v>27</v>
      </c>
    </row>
    <row r="397" spans="17:24" x14ac:dyDescent="0.2">
      <c r="Q397" t="s">
        <v>14</v>
      </c>
      <c r="S397" t="s">
        <v>30</v>
      </c>
    </row>
    <row r="398" spans="17:24" x14ac:dyDescent="0.2">
      <c r="Q398" t="s">
        <v>94</v>
      </c>
      <c r="S398" t="s">
        <v>434</v>
      </c>
    </row>
    <row r="399" spans="17:24" x14ac:dyDescent="0.2">
      <c r="Q399" t="s">
        <v>46</v>
      </c>
      <c r="S399" t="s">
        <v>34</v>
      </c>
    </row>
    <row r="400" spans="17:24" x14ac:dyDescent="0.2">
      <c r="Q400" t="s">
        <v>435</v>
      </c>
      <c r="S400" t="s">
        <v>36</v>
      </c>
    </row>
    <row r="401" spans="17:19" x14ac:dyDescent="0.2">
      <c r="Q401" t="s">
        <v>128</v>
      </c>
      <c r="S401" t="s">
        <v>38</v>
      </c>
    </row>
    <row r="402" spans="17:19" x14ac:dyDescent="0.2">
      <c r="Q402" t="s">
        <v>50</v>
      </c>
      <c r="S402" t="s">
        <v>40</v>
      </c>
    </row>
    <row r="403" spans="17:19" x14ac:dyDescent="0.2">
      <c r="Q403" t="s">
        <v>436</v>
      </c>
      <c r="R403" t="s">
        <v>437</v>
      </c>
      <c r="S403" t="s">
        <v>41</v>
      </c>
    </row>
    <row r="404" spans="17:19" x14ac:dyDescent="0.2">
      <c r="Q404" t="s">
        <v>438</v>
      </c>
      <c r="R404" t="s">
        <v>87</v>
      </c>
      <c r="S404" t="s">
        <v>378</v>
      </c>
    </row>
    <row r="405" spans="17:19" x14ac:dyDescent="0.2">
      <c r="Q405" t="s">
        <v>439</v>
      </c>
      <c r="R405" t="s">
        <v>363</v>
      </c>
      <c r="S405" t="s">
        <v>345</v>
      </c>
    </row>
    <row r="406" spans="17:19" x14ac:dyDescent="0.2">
      <c r="Q406" t="s">
        <v>440</v>
      </c>
      <c r="R406" t="s">
        <v>441</v>
      </c>
      <c r="S406" t="s">
        <v>325</v>
      </c>
    </row>
    <row r="407" spans="17:19" x14ac:dyDescent="0.2">
      <c r="Q407" t="s">
        <v>442</v>
      </c>
      <c r="R407" t="s">
        <v>164</v>
      </c>
      <c r="S407" t="s">
        <v>261</v>
      </c>
    </row>
    <row r="408" spans="17:19" x14ac:dyDescent="0.2">
      <c r="Q408" t="s">
        <v>89</v>
      </c>
      <c r="R408" t="s">
        <v>443</v>
      </c>
      <c r="S408" t="s">
        <v>264</v>
      </c>
    </row>
    <row r="409" spans="17:19" x14ac:dyDescent="0.2">
      <c r="Q409" t="s">
        <v>236</v>
      </c>
      <c r="R409" t="s">
        <v>412</v>
      </c>
      <c r="S409" t="s">
        <v>267</v>
      </c>
    </row>
    <row r="410" spans="17:19" x14ac:dyDescent="0.2">
      <c r="Q410" t="s">
        <v>444</v>
      </c>
      <c r="R410" t="s">
        <v>189</v>
      </c>
      <c r="S410" t="s">
        <v>291</v>
      </c>
    </row>
    <row r="411" spans="17:19" x14ac:dyDescent="0.2">
      <c r="Q411" t="s">
        <v>445</v>
      </c>
      <c r="R411" t="s">
        <v>317</v>
      </c>
      <c r="S411" t="s">
        <v>293</v>
      </c>
    </row>
    <row r="412" spans="17:19" x14ac:dyDescent="0.2">
      <c r="Q412" t="s">
        <v>446</v>
      </c>
      <c r="R412" t="s">
        <v>447</v>
      </c>
      <c r="S412" t="s">
        <v>295</v>
      </c>
    </row>
    <row r="413" spans="17:19" x14ac:dyDescent="0.2">
      <c r="Q413" t="s">
        <v>448</v>
      </c>
      <c r="R413" t="s">
        <v>68</v>
      </c>
      <c r="S413" t="s">
        <v>315</v>
      </c>
    </row>
    <row r="414" spans="17:19" x14ac:dyDescent="0.2">
      <c r="Q414" t="s">
        <v>449</v>
      </c>
      <c r="R414" t="s">
        <v>18</v>
      </c>
      <c r="S414" t="s">
        <v>165</v>
      </c>
    </row>
    <row r="415" spans="17:19" x14ac:dyDescent="0.2">
      <c r="Q415" t="s">
        <v>22</v>
      </c>
      <c r="R415" t="s">
        <v>123</v>
      </c>
      <c r="S415" t="s">
        <v>450</v>
      </c>
    </row>
    <row r="416" spans="17:19" x14ac:dyDescent="0.2">
      <c r="Q416" t="s">
        <v>239</v>
      </c>
      <c r="R416" t="s">
        <v>26</v>
      </c>
      <c r="S416" t="s">
        <v>451</v>
      </c>
    </row>
    <row r="417" spans="17:24" x14ac:dyDescent="0.2">
      <c r="Q417" t="s">
        <v>201</v>
      </c>
      <c r="R417" t="s">
        <v>380</v>
      </c>
      <c r="S417" t="s">
        <v>452</v>
      </c>
    </row>
    <row r="418" spans="17:24" x14ac:dyDescent="0.2">
      <c r="Q418" t="s">
        <v>453</v>
      </c>
      <c r="R418" t="s">
        <v>454</v>
      </c>
      <c r="S418" t="s">
        <v>130</v>
      </c>
    </row>
    <row r="419" spans="17:24" x14ac:dyDescent="0.2">
      <c r="Q419" t="s">
        <v>455</v>
      </c>
      <c r="R419" t="s">
        <v>456</v>
      </c>
      <c r="S419" t="s">
        <v>139</v>
      </c>
    </row>
    <row r="420" spans="17:24" x14ac:dyDescent="0.2">
      <c r="Q420" t="s">
        <v>395</v>
      </c>
      <c r="R420" t="s">
        <v>457</v>
      </c>
      <c r="S420" t="s">
        <v>141</v>
      </c>
    </row>
    <row r="421" spans="17:24" x14ac:dyDescent="0.2">
      <c r="Q421" t="s">
        <v>458</v>
      </c>
      <c r="R421" t="s">
        <v>259</v>
      </c>
      <c r="S421" t="s">
        <v>76</v>
      </c>
    </row>
    <row r="422" spans="17:24" x14ac:dyDescent="0.2">
      <c r="Q422" t="s">
        <v>459</v>
      </c>
      <c r="R422" t="s">
        <v>157</v>
      </c>
      <c r="S422" t="s">
        <v>47</v>
      </c>
    </row>
    <row r="423" spans="17:24" x14ac:dyDescent="0.2">
      <c r="Q423" t="s">
        <v>460</v>
      </c>
      <c r="R423" t="s">
        <v>461</v>
      </c>
    </row>
    <row r="424" spans="17:24" x14ac:dyDescent="0.2">
      <c r="Q424" t="s">
        <v>263</v>
      </c>
    </row>
    <row r="425" spans="17:24" x14ac:dyDescent="0.2">
      <c r="Q425" t="s">
        <v>242</v>
      </c>
    </row>
    <row r="426" spans="17:24" x14ac:dyDescent="0.2">
      <c r="Q426" t="s">
        <v>266</v>
      </c>
    </row>
    <row r="427" spans="17:24" x14ac:dyDescent="0.2">
      <c r="Q427" t="s">
        <v>62</v>
      </c>
    </row>
    <row r="429" spans="17:24" x14ac:dyDescent="0.2">
      <c r="Q429" t="s">
        <v>462</v>
      </c>
      <c r="R429" t="s">
        <v>3</v>
      </c>
      <c r="S429" t="s">
        <v>341</v>
      </c>
      <c r="U429" t="s">
        <v>5</v>
      </c>
    </row>
    <row r="430" spans="17:24" x14ac:dyDescent="0.2">
      <c r="R430" t="s">
        <v>463</v>
      </c>
      <c r="S430" t="s">
        <v>8</v>
      </c>
      <c r="T430" t="s">
        <v>9</v>
      </c>
      <c r="U430" t="s">
        <v>464</v>
      </c>
      <c r="V430" t="s">
        <v>11</v>
      </c>
      <c r="W430" t="s">
        <v>12</v>
      </c>
      <c r="X430" t="s">
        <v>13</v>
      </c>
    </row>
    <row r="431" spans="17:24" x14ac:dyDescent="0.2">
      <c r="Q431" t="s">
        <v>454</v>
      </c>
      <c r="R431" t="s">
        <v>1445</v>
      </c>
      <c r="S431" t="s">
        <v>63</v>
      </c>
      <c r="T431" t="s">
        <v>465</v>
      </c>
      <c r="U431" t="s">
        <v>466</v>
      </c>
      <c r="V431" s="24">
        <v>43953</v>
      </c>
      <c r="W431" s="24">
        <v>44044</v>
      </c>
      <c r="X431" s="24">
        <v>43894</v>
      </c>
    </row>
    <row r="432" spans="17:24" x14ac:dyDescent="0.2">
      <c r="Q432" t="s">
        <v>89</v>
      </c>
      <c r="T432" t="s">
        <v>166</v>
      </c>
      <c r="U432" t="s">
        <v>467</v>
      </c>
      <c r="V432" t="s">
        <v>1446</v>
      </c>
    </row>
    <row r="433" spans="17:24" x14ac:dyDescent="0.2">
      <c r="V433" t="s">
        <v>1447</v>
      </c>
    </row>
    <row r="434" spans="17:24" x14ac:dyDescent="0.2">
      <c r="V434" t="s">
        <v>1429</v>
      </c>
    </row>
    <row r="435" spans="17:24" x14ac:dyDescent="0.2">
      <c r="Q435" t="s">
        <v>104</v>
      </c>
    </row>
    <row r="440" spans="17:24" x14ac:dyDescent="0.2">
      <c r="Q440" t="s">
        <v>468</v>
      </c>
      <c r="R440" t="s">
        <v>3</v>
      </c>
      <c r="U440" t="s">
        <v>5</v>
      </c>
    </row>
    <row r="441" spans="17:24" x14ac:dyDescent="0.2">
      <c r="R441" t="s">
        <v>469</v>
      </c>
      <c r="S441" t="s">
        <v>8</v>
      </c>
      <c r="T441" t="s">
        <v>9</v>
      </c>
      <c r="U441">
        <v>13500</v>
      </c>
      <c r="V441" t="s">
        <v>11</v>
      </c>
      <c r="W441" t="s">
        <v>12</v>
      </c>
      <c r="X441" t="s">
        <v>13</v>
      </c>
    </row>
    <row r="442" spans="17:24" x14ac:dyDescent="0.2">
      <c r="Q442" t="s">
        <v>14</v>
      </c>
      <c r="S442" t="s">
        <v>452</v>
      </c>
      <c r="T442" t="s">
        <v>470</v>
      </c>
      <c r="V442" s="24">
        <v>43891</v>
      </c>
      <c r="W442" s="24">
        <v>43983</v>
      </c>
      <c r="X442" s="24">
        <v>43864</v>
      </c>
    </row>
    <row r="443" spans="17:24" x14ac:dyDescent="0.2">
      <c r="Q443" t="s">
        <v>453</v>
      </c>
      <c r="S443" t="s">
        <v>451</v>
      </c>
      <c r="T443" t="s">
        <v>471</v>
      </c>
      <c r="V443" t="s">
        <v>144</v>
      </c>
    </row>
    <row r="444" spans="17:24" x14ac:dyDescent="0.2">
      <c r="S444" t="s">
        <v>63</v>
      </c>
      <c r="T444" t="s">
        <v>472</v>
      </c>
      <c r="V444" t="s">
        <v>1448</v>
      </c>
    </row>
    <row r="445" spans="17:24" x14ac:dyDescent="0.2">
      <c r="V445" t="s">
        <v>1449</v>
      </c>
    </row>
    <row r="446" spans="17:24" x14ac:dyDescent="0.2">
      <c r="V446" t="s">
        <v>1429</v>
      </c>
    </row>
    <row r="447" spans="17:24" x14ac:dyDescent="0.2">
      <c r="S447" t="s">
        <v>450</v>
      </c>
      <c r="T447" t="s">
        <v>473</v>
      </c>
    </row>
    <row r="452" spans="17:24" x14ac:dyDescent="0.2">
      <c r="Q452" t="s">
        <v>474</v>
      </c>
      <c r="R452" t="s">
        <v>3</v>
      </c>
      <c r="S452" t="s">
        <v>475</v>
      </c>
      <c r="U452" t="s">
        <v>5</v>
      </c>
    </row>
    <row r="453" spans="17:24" x14ac:dyDescent="0.2">
      <c r="R453" t="s">
        <v>476</v>
      </c>
      <c r="S453" t="s">
        <v>8</v>
      </c>
      <c r="T453" t="s">
        <v>9</v>
      </c>
      <c r="U453">
        <v>254</v>
      </c>
      <c r="V453" t="s">
        <v>11</v>
      </c>
      <c r="W453" t="s">
        <v>12</v>
      </c>
      <c r="X453" t="s">
        <v>13</v>
      </c>
    </row>
    <row r="454" spans="17:24" x14ac:dyDescent="0.2">
      <c r="Q454" t="s">
        <v>447</v>
      </c>
      <c r="S454" t="s">
        <v>477</v>
      </c>
      <c r="T454" t="s">
        <v>478</v>
      </c>
      <c r="V454" s="24">
        <v>43923</v>
      </c>
      <c r="W454" s="24">
        <v>44044</v>
      </c>
      <c r="X454" s="24">
        <v>43985</v>
      </c>
    </row>
    <row r="455" spans="17:24" x14ac:dyDescent="0.2">
      <c r="Q455" t="s">
        <v>239</v>
      </c>
      <c r="S455" t="s">
        <v>479</v>
      </c>
      <c r="T455" t="s">
        <v>480</v>
      </c>
    </row>
    <row r="456" spans="17:24" x14ac:dyDescent="0.2">
      <c r="T456" t="s">
        <v>481</v>
      </c>
    </row>
    <row r="460" spans="17:24" x14ac:dyDescent="0.2">
      <c r="Q460" t="s">
        <v>482</v>
      </c>
      <c r="R460" t="s">
        <v>3</v>
      </c>
      <c r="U460" t="s">
        <v>5</v>
      </c>
    </row>
    <row r="461" spans="17:24" x14ac:dyDescent="0.2">
      <c r="R461" t="s">
        <v>483</v>
      </c>
      <c r="S461" t="s">
        <v>8</v>
      </c>
      <c r="T461" t="s">
        <v>9</v>
      </c>
      <c r="U461">
        <v>1211</v>
      </c>
      <c r="V461" t="s">
        <v>11</v>
      </c>
      <c r="W461" t="s">
        <v>12</v>
      </c>
      <c r="X461" t="s">
        <v>13</v>
      </c>
    </row>
    <row r="462" spans="17:24" x14ac:dyDescent="0.2">
      <c r="Q462" t="s">
        <v>484</v>
      </c>
      <c r="S462" t="s">
        <v>485</v>
      </c>
      <c r="T462" t="s">
        <v>486</v>
      </c>
      <c r="V462" s="24">
        <v>43891</v>
      </c>
      <c r="W462" s="24">
        <v>43983</v>
      </c>
      <c r="X462" s="24">
        <v>43864</v>
      </c>
    </row>
    <row r="463" spans="17:24" x14ac:dyDescent="0.2">
      <c r="Q463" t="s">
        <v>487</v>
      </c>
      <c r="S463" t="s">
        <v>488</v>
      </c>
      <c r="T463" t="s">
        <v>489</v>
      </c>
      <c r="V463" t="s">
        <v>1446</v>
      </c>
    </row>
    <row r="464" spans="17:24" x14ac:dyDescent="0.2">
      <c r="V464" t="s">
        <v>1447</v>
      </c>
    </row>
    <row r="465" spans="17:24" x14ac:dyDescent="0.2">
      <c r="V465" t="s">
        <v>1429</v>
      </c>
    </row>
    <row r="466" spans="17:24" x14ac:dyDescent="0.2">
      <c r="Q466" t="s">
        <v>443</v>
      </c>
    </row>
    <row r="467" spans="17:24" x14ac:dyDescent="0.2">
      <c r="Q467" t="s">
        <v>412</v>
      </c>
    </row>
    <row r="473" spans="17:24" x14ac:dyDescent="0.2">
      <c r="Q473" t="s">
        <v>490</v>
      </c>
      <c r="R473" t="s">
        <v>3</v>
      </c>
      <c r="S473" t="s">
        <v>491</v>
      </c>
      <c r="U473" t="s">
        <v>5</v>
      </c>
    </row>
    <row r="474" spans="17:24" x14ac:dyDescent="0.2">
      <c r="R474" t="s">
        <v>492</v>
      </c>
      <c r="S474" t="s">
        <v>8</v>
      </c>
      <c r="T474" t="s">
        <v>9</v>
      </c>
      <c r="U474">
        <v>4218</v>
      </c>
      <c r="V474" t="s">
        <v>11</v>
      </c>
      <c r="W474" t="s">
        <v>12</v>
      </c>
      <c r="X474" t="s">
        <v>13</v>
      </c>
    </row>
    <row r="475" spans="17:24" x14ac:dyDescent="0.2">
      <c r="Q475" t="s">
        <v>493</v>
      </c>
      <c r="T475" t="s">
        <v>494</v>
      </c>
      <c r="V475" t="s">
        <v>1450</v>
      </c>
      <c r="W475" s="24">
        <v>43831</v>
      </c>
      <c r="X475" s="24">
        <v>43892</v>
      </c>
    </row>
    <row r="476" spans="17:24" x14ac:dyDescent="0.2">
      <c r="Q476" t="s">
        <v>62</v>
      </c>
      <c r="S476" t="s">
        <v>495</v>
      </c>
      <c r="V476" t="s">
        <v>1434</v>
      </c>
    </row>
    <row r="477" spans="17:24" x14ac:dyDescent="0.2">
      <c r="V477" t="s">
        <v>1435</v>
      </c>
    </row>
    <row r="478" spans="17:24" x14ac:dyDescent="0.2">
      <c r="V478" t="s">
        <v>1429</v>
      </c>
    </row>
    <row r="479" spans="17:24" x14ac:dyDescent="0.2">
      <c r="S479" t="s">
        <v>496</v>
      </c>
    </row>
    <row r="480" spans="17:24" x14ac:dyDescent="0.2">
      <c r="S480" t="s">
        <v>497</v>
      </c>
    </row>
    <row r="481" spans="17:24" x14ac:dyDescent="0.2">
      <c r="S481" t="s">
        <v>498</v>
      </c>
    </row>
    <row r="482" spans="17:24" x14ac:dyDescent="0.2">
      <c r="S482" t="s">
        <v>499</v>
      </c>
    </row>
    <row r="483" spans="17:24" x14ac:dyDescent="0.2">
      <c r="S483" t="s">
        <v>500</v>
      </c>
    </row>
    <row r="484" spans="17:24" x14ac:dyDescent="0.2">
      <c r="S484" t="s">
        <v>63</v>
      </c>
    </row>
    <row r="487" spans="17:24" x14ac:dyDescent="0.2">
      <c r="Q487" t="s">
        <v>501</v>
      </c>
      <c r="R487" t="s">
        <v>3</v>
      </c>
      <c r="U487" t="s">
        <v>5</v>
      </c>
    </row>
    <row r="488" spans="17:24" x14ac:dyDescent="0.2">
      <c r="R488" t="s">
        <v>502</v>
      </c>
      <c r="S488" t="s">
        <v>8</v>
      </c>
      <c r="T488" t="s">
        <v>9</v>
      </c>
      <c r="U488">
        <v>532</v>
      </c>
      <c r="V488" t="s">
        <v>11</v>
      </c>
      <c r="W488" t="s">
        <v>12</v>
      </c>
      <c r="X488" t="s">
        <v>13</v>
      </c>
    </row>
    <row r="489" spans="17:24" x14ac:dyDescent="0.2">
      <c r="Q489" t="s">
        <v>242</v>
      </c>
      <c r="T489" t="s">
        <v>1451</v>
      </c>
      <c r="V489" s="24">
        <v>43984</v>
      </c>
      <c r="W489" s="24">
        <v>43863</v>
      </c>
      <c r="X489" s="24">
        <v>43894</v>
      </c>
    </row>
    <row r="490" spans="17:24" x14ac:dyDescent="0.2">
      <c r="T490" t="s">
        <v>503</v>
      </c>
    </row>
    <row r="491" spans="17:24" x14ac:dyDescent="0.2">
      <c r="T491" t="s">
        <v>504</v>
      </c>
    </row>
    <row r="494" spans="17:24" x14ac:dyDescent="0.2">
      <c r="Q494" t="s">
        <v>505</v>
      </c>
      <c r="R494" t="s">
        <v>3</v>
      </c>
      <c r="S494" t="s">
        <v>506</v>
      </c>
      <c r="U494" t="s">
        <v>5</v>
      </c>
    </row>
    <row r="495" spans="17:24" x14ac:dyDescent="0.2">
      <c r="R495" t="s">
        <v>507</v>
      </c>
      <c r="S495" t="s">
        <v>8</v>
      </c>
      <c r="T495" t="s">
        <v>9</v>
      </c>
      <c r="U495">
        <v>96</v>
      </c>
      <c r="V495" t="s">
        <v>11</v>
      </c>
      <c r="W495" t="s">
        <v>12</v>
      </c>
      <c r="X495" t="s">
        <v>13</v>
      </c>
    </row>
    <row r="496" spans="17:24" x14ac:dyDescent="0.2">
      <c r="V496" t="s">
        <v>306</v>
      </c>
      <c r="W496" t="s">
        <v>306</v>
      </c>
      <c r="X496" t="s">
        <v>306</v>
      </c>
    </row>
    <row r="501" spans="17:24" x14ac:dyDescent="0.2">
      <c r="Q501" t="s">
        <v>508</v>
      </c>
      <c r="R501" t="s">
        <v>3</v>
      </c>
      <c r="S501" t="s">
        <v>509</v>
      </c>
      <c r="U501" t="s">
        <v>5</v>
      </c>
    </row>
    <row r="502" spans="17:24" x14ac:dyDescent="0.2">
      <c r="R502" t="s">
        <v>510</v>
      </c>
      <c r="S502" t="s">
        <v>8</v>
      </c>
      <c r="T502" t="s">
        <v>9</v>
      </c>
      <c r="U502" t="s">
        <v>511</v>
      </c>
      <c r="V502" t="s">
        <v>11</v>
      </c>
      <c r="W502" t="s">
        <v>12</v>
      </c>
      <c r="X502" t="s">
        <v>13</v>
      </c>
    </row>
    <row r="503" spans="17:24" x14ac:dyDescent="0.2">
      <c r="Q503" t="s">
        <v>512</v>
      </c>
      <c r="S503" t="s">
        <v>513</v>
      </c>
      <c r="T503" t="s">
        <v>514</v>
      </c>
      <c r="U503" t="s">
        <v>515</v>
      </c>
      <c r="V503" s="24">
        <v>43923</v>
      </c>
      <c r="W503" s="24">
        <v>43952</v>
      </c>
      <c r="X503" s="25">
        <v>31107</v>
      </c>
    </row>
    <row r="504" spans="17:24" x14ac:dyDescent="0.2">
      <c r="S504" t="s">
        <v>516</v>
      </c>
      <c r="T504" t="s">
        <v>517</v>
      </c>
    </row>
    <row r="505" spans="17:24" x14ac:dyDescent="0.2">
      <c r="S505" t="s">
        <v>518</v>
      </c>
      <c r="T505" t="s">
        <v>519</v>
      </c>
    </row>
    <row r="506" spans="17:24" x14ac:dyDescent="0.2">
      <c r="S506" t="s">
        <v>520</v>
      </c>
      <c r="T506" t="s">
        <v>521</v>
      </c>
    </row>
    <row r="507" spans="17:24" x14ac:dyDescent="0.2">
      <c r="S507" t="s">
        <v>522</v>
      </c>
    </row>
    <row r="508" spans="17:24" x14ac:dyDescent="0.2">
      <c r="S508" t="s">
        <v>63</v>
      </c>
    </row>
  </sheetData>
  <sortState xmlns:xlrd2="http://schemas.microsoft.com/office/spreadsheetml/2017/richdata2" ref="A4:A103">
    <sortCondition ref="A4"/>
  </sortState>
  <pageMargins left="0.7" right="0.7" top="0.75" bottom="0.75" header="0.3" footer="0.3"/>
  <legacyDrawing r:id="rId1"/>
  <tableParts count="1">
    <tablePart r:id="rId2"/>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855949-B69D-4E5C-A6F2-0BA738580555}">
  <dimension ref="A7:Q113"/>
  <sheetViews>
    <sheetView workbookViewId="0">
      <selection activeCell="F20" sqref="F20"/>
    </sheetView>
  </sheetViews>
  <sheetFormatPr defaultRowHeight="14.25" x14ac:dyDescent="0.2"/>
  <cols>
    <col min="3" max="3" width="26.6640625" customWidth="1"/>
    <col min="6" max="8" width="8.88671875" style="1"/>
    <col min="11" max="11" width="14.6640625" customWidth="1"/>
    <col min="12" max="12" width="10" customWidth="1"/>
    <col min="14" max="14" width="12.88671875" customWidth="1"/>
    <col min="17" max="17" width="12.5546875" customWidth="1"/>
  </cols>
  <sheetData>
    <row r="7" spans="3:12" x14ac:dyDescent="0.2">
      <c r="K7" t="s">
        <v>1735</v>
      </c>
      <c r="L7" t="s">
        <v>1736</v>
      </c>
    </row>
    <row r="8" spans="3:12" x14ac:dyDescent="0.2">
      <c r="J8">
        <v>1</v>
      </c>
      <c r="K8">
        <v>3</v>
      </c>
      <c r="L8" t="s">
        <v>1737</v>
      </c>
    </row>
    <row r="9" spans="3:12" x14ac:dyDescent="0.2">
      <c r="J9">
        <v>2</v>
      </c>
      <c r="K9">
        <v>10</v>
      </c>
      <c r="L9" t="s">
        <v>1738</v>
      </c>
    </row>
    <row r="10" spans="3:12" ht="15" thickBot="1" x14ac:dyDescent="0.25">
      <c r="J10">
        <v>3</v>
      </c>
      <c r="K10">
        <v>10</v>
      </c>
      <c r="L10" t="s">
        <v>1739</v>
      </c>
    </row>
    <row r="11" spans="3:12" ht="18" thickTop="1" thickBot="1" x14ac:dyDescent="0.35">
      <c r="C11" s="113" t="s">
        <v>2094</v>
      </c>
      <c r="D11" s="102" t="str" cm="1">
        <f t="array" aca="1" ref="D11" ca="1">INDEX(Таблиця21[From],RANDBETWEEN(1,5),1)</f>
        <v>1. Tower</v>
      </c>
      <c r="F11"/>
      <c r="G11" t="str" cm="1">
        <f t="array" aca="1" ref="G11" ca="1">INDEX(Таблиця25[Assault/Raid: ],RANDBETWEEN(1,5),1)</f>
        <v>You must attack and kill/retrieve a macguffin</v>
      </c>
      <c r="J11">
        <v>4</v>
      </c>
      <c r="K11">
        <v>15</v>
      </c>
      <c r="L11" t="s">
        <v>1740</v>
      </c>
    </row>
    <row r="12" spans="3:12" ht="15.75" thickTop="1" thickBot="1" x14ac:dyDescent="0.25">
      <c r="C12" t="s">
        <v>1734</v>
      </c>
      <c r="D12" t="s">
        <v>2094</v>
      </c>
      <c r="F12" s="118" t="s">
        <v>1734</v>
      </c>
      <c r="G12" s="1" t="s">
        <v>2142</v>
      </c>
      <c r="J12">
        <v>5</v>
      </c>
      <c r="K12">
        <v>18</v>
      </c>
      <c r="L12" t="s">
        <v>1741</v>
      </c>
    </row>
    <row r="13" spans="3:12" x14ac:dyDescent="0.2">
      <c r="C13">
        <v>1</v>
      </c>
      <c r="D13" t="s">
        <v>2095</v>
      </c>
      <c r="F13">
        <v>1</v>
      </c>
      <c r="G13" s="1" t="s">
        <v>2143</v>
      </c>
    </row>
    <row r="14" spans="3:12" x14ac:dyDescent="0.2">
      <c r="C14">
        <v>2</v>
      </c>
      <c r="D14" t="s">
        <v>2096</v>
      </c>
      <c r="F14">
        <v>2</v>
      </c>
      <c r="G14" s="1" t="s">
        <v>2144</v>
      </c>
    </row>
    <row r="15" spans="3:12" x14ac:dyDescent="0.2">
      <c r="C15">
        <v>3</v>
      </c>
      <c r="D15" t="s">
        <v>2097</v>
      </c>
      <c r="F15">
        <v>3</v>
      </c>
      <c r="G15" s="1" t="s">
        <v>2145</v>
      </c>
    </row>
    <row r="16" spans="3:12" x14ac:dyDescent="0.2">
      <c r="C16">
        <v>4</v>
      </c>
      <c r="D16" t="s">
        <v>2098</v>
      </c>
      <c r="F16">
        <v>4</v>
      </c>
      <c r="G16" s="1" t="s">
        <v>2146</v>
      </c>
    </row>
    <row r="17" spans="1:17" x14ac:dyDescent="0.2">
      <c r="C17">
        <v>5</v>
      </c>
      <c r="D17" t="s">
        <v>2099</v>
      </c>
      <c r="F17">
        <v>5</v>
      </c>
      <c r="G17" s="1" t="s">
        <v>2147</v>
      </c>
    </row>
    <row r="20" spans="1:17" ht="15" thickBot="1" x14ac:dyDescent="0.25">
      <c r="L20" s="1" t="s">
        <v>2130</v>
      </c>
    </row>
    <row r="21" spans="1:17" ht="18" thickTop="1" thickBot="1" x14ac:dyDescent="0.35">
      <c r="A21" s="113" t="s">
        <v>2100</v>
      </c>
      <c r="C21" t="s">
        <v>1734</v>
      </c>
      <c r="D21" t="s">
        <v>2100</v>
      </c>
      <c r="F21" s="119" t="s">
        <v>1734</v>
      </c>
      <c r="G21" s="1" t="s">
        <v>2148</v>
      </c>
      <c r="L21" s="1" t="s">
        <v>2131</v>
      </c>
      <c r="P21" s="117" t="s">
        <v>1734</v>
      </c>
      <c r="Q21" s="1" t="s">
        <v>2131</v>
      </c>
    </row>
    <row r="22" spans="1:17" ht="17.25" thickTop="1" x14ac:dyDescent="0.3">
      <c r="A22" s="102" t="str" cm="1">
        <f t="array" aca="1" ref="A22" ca="1">INDEX(Таблиця20[1. Extraction (Voluntary/Involuntary)],RANDBETWEEN(1,8),1)</f>
        <v>4. Prisoner of war</v>
      </c>
      <c r="C22">
        <v>1</v>
      </c>
      <c r="D22" t="s">
        <v>2101</v>
      </c>
      <c r="F22">
        <v>1</v>
      </c>
      <c r="G22" s="1" t="s">
        <v>2149</v>
      </c>
      <c r="L22" s="1" t="s">
        <v>2134</v>
      </c>
      <c r="P22">
        <v>1</v>
      </c>
      <c r="Q22" s="1" t="s">
        <v>2132</v>
      </c>
    </row>
    <row r="23" spans="1:17" ht="16.5" x14ac:dyDescent="0.3">
      <c r="A23" s="102" t="str" cm="1">
        <f t="array" aca="1" ref="A23" ca="1">INDEX(Таблиця26[Extraction:],RANDBETWEEN(1,8),1)</f>
        <v>You are the macguffin to be retrieved</v>
      </c>
      <c r="C23">
        <v>2</v>
      </c>
      <c r="D23" t="s">
        <v>2102</v>
      </c>
      <c r="F23">
        <v>2</v>
      </c>
      <c r="G23" s="1" t="s">
        <v>2150</v>
      </c>
      <c r="L23" s="1" t="s">
        <v>2135</v>
      </c>
      <c r="P23">
        <v>2</v>
      </c>
      <c r="Q23" s="1" t="s">
        <v>2133</v>
      </c>
    </row>
    <row r="24" spans="1:17" x14ac:dyDescent="0.2">
      <c r="C24">
        <v>3</v>
      </c>
      <c r="D24" t="s">
        <v>2103</v>
      </c>
      <c r="F24" s="1">
        <v>3</v>
      </c>
      <c r="G24" s="1" t="s">
        <v>2151</v>
      </c>
      <c r="L24" s="1" t="s">
        <v>2136</v>
      </c>
    </row>
    <row r="25" spans="1:17" x14ac:dyDescent="0.2">
      <c r="C25">
        <v>4</v>
      </c>
      <c r="D25" t="s">
        <v>2104</v>
      </c>
      <c r="F25" s="1">
        <v>4</v>
      </c>
      <c r="G25" s="1" t="s">
        <v>2152</v>
      </c>
      <c r="L25" s="1" t="s">
        <v>2137</v>
      </c>
    </row>
    <row r="26" spans="1:17" x14ac:dyDescent="0.2">
      <c r="C26">
        <v>5</v>
      </c>
      <c r="D26" t="s">
        <v>2105</v>
      </c>
      <c r="F26" s="1">
        <v>5</v>
      </c>
      <c r="G26" s="1" t="s">
        <v>2153</v>
      </c>
      <c r="L26" s="1" t="s">
        <v>2138</v>
      </c>
    </row>
    <row r="27" spans="1:17" x14ac:dyDescent="0.2">
      <c r="C27">
        <v>6</v>
      </c>
      <c r="D27" t="s">
        <v>2106</v>
      </c>
      <c r="F27" s="1">
        <v>6</v>
      </c>
      <c r="G27" s="1" t="s">
        <v>2154</v>
      </c>
    </row>
    <row r="28" spans="1:17" x14ac:dyDescent="0.2">
      <c r="C28">
        <v>7</v>
      </c>
      <c r="D28" t="s">
        <v>2107</v>
      </c>
      <c r="F28" s="1">
        <v>7</v>
      </c>
      <c r="G28" s="1" t="s">
        <v>2155</v>
      </c>
    </row>
    <row r="29" spans="1:17" x14ac:dyDescent="0.2">
      <c r="C29">
        <v>8</v>
      </c>
      <c r="D29" t="str">
        <f ca="1">C34</f>
        <v>4. Camp</v>
      </c>
      <c r="F29" s="1">
        <v>8</v>
      </c>
      <c r="G29" s="1" t="s">
        <v>2156</v>
      </c>
      <c r="L29" s="1" t="s">
        <v>2139</v>
      </c>
    </row>
    <row r="30" spans="1:17" x14ac:dyDescent="0.2">
      <c r="L30" s="1" t="s">
        <v>2140</v>
      </c>
    </row>
    <row r="31" spans="1:17" x14ac:dyDescent="0.2">
      <c r="L31" s="1" t="s">
        <v>2141</v>
      </c>
    </row>
    <row r="34" spans="3:17" ht="16.5" x14ac:dyDescent="0.3">
      <c r="C34" s="102" t="str" cm="1">
        <f t="array" aca="1" ref="C34" ca="1">INDEX(Таблиця21[From],RANDBETWEEN(1,5),1)</f>
        <v>4. Camp</v>
      </c>
    </row>
    <row r="35" spans="3:17" x14ac:dyDescent="0.2">
      <c r="C35" t="s">
        <v>1734</v>
      </c>
      <c r="D35" t="s">
        <v>2108</v>
      </c>
    </row>
    <row r="36" spans="3:17" x14ac:dyDescent="0.2">
      <c r="C36">
        <v>1</v>
      </c>
      <c r="D36" t="s">
        <v>2109</v>
      </c>
    </row>
    <row r="37" spans="3:17" x14ac:dyDescent="0.2">
      <c r="C37">
        <v>2</v>
      </c>
      <c r="D37" t="s">
        <v>2110</v>
      </c>
    </row>
    <row r="38" spans="3:17" x14ac:dyDescent="0.2">
      <c r="C38">
        <v>3</v>
      </c>
      <c r="D38" t="s">
        <v>2111</v>
      </c>
    </row>
    <row r="39" spans="3:17" x14ac:dyDescent="0.2">
      <c r="C39">
        <v>4</v>
      </c>
      <c r="D39" t="s">
        <v>2112</v>
      </c>
    </row>
    <row r="40" spans="3:17" ht="15" thickBot="1" x14ac:dyDescent="0.25">
      <c r="C40">
        <v>5</v>
      </c>
      <c r="D40" t="s">
        <v>2113</v>
      </c>
    </row>
    <row r="41" spans="3:17" ht="18" thickTop="1" thickBot="1" x14ac:dyDescent="0.35">
      <c r="J41" s="113" t="s">
        <v>2123</v>
      </c>
      <c r="K41" s="102" t="str" cm="1">
        <f t="array" aca="1" ref="K41" ca="1">INDEX(Таблиця22[1. Bounty],RANDBETWEEN(1,6),1)</f>
        <v>6. Hunting (Commercial gain)</v>
      </c>
      <c r="P41" s="119" t="s">
        <v>1734</v>
      </c>
      <c r="Q41" t="s">
        <v>2157</v>
      </c>
    </row>
    <row r="42" spans="3:17" ht="15" thickTop="1" x14ac:dyDescent="0.2">
      <c r="J42" s="115" t="s">
        <v>2129</v>
      </c>
      <c r="K42" s="116"/>
      <c r="P42">
        <v>1</v>
      </c>
      <c r="Q42" t="s">
        <v>2158</v>
      </c>
    </row>
    <row r="43" spans="3:17" ht="16.5" x14ac:dyDescent="0.3">
      <c r="C43" s="114" t="s">
        <v>2114</v>
      </c>
      <c r="D43" s="102"/>
      <c r="P43">
        <v>2</v>
      </c>
      <c r="Q43" t="s">
        <v>2159</v>
      </c>
    </row>
    <row r="44" spans="3:17" x14ac:dyDescent="0.2">
      <c r="C44" t="s">
        <v>1734</v>
      </c>
      <c r="D44" t="s">
        <v>2115</v>
      </c>
      <c r="J44" t="s">
        <v>1734</v>
      </c>
      <c r="K44" s="110" t="s">
        <v>2123</v>
      </c>
      <c r="P44">
        <v>3</v>
      </c>
      <c r="Q44" t="s">
        <v>2160</v>
      </c>
    </row>
    <row r="45" spans="3:17" x14ac:dyDescent="0.2">
      <c r="C45">
        <v>1</v>
      </c>
      <c r="D45" t="s">
        <v>2116</v>
      </c>
      <c r="J45">
        <v>1</v>
      </c>
      <c r="K45" s="111" t="s">
        <v>2124</v>
      </c>
      <c r="P45">
        <v>4</v>
      </c>
      <c r="Q45" t="s">
        <v>2161</v>
      </c>
    </row>
    <row r="46" spans="3:17" x14ac:dyDescent="0.2">
      <c r="C46">
        <v>2</v>
      </c>
      <c r="D46" t="s">
        <v>2117</v>
      </c>
      <c r="J46">
        <v>2</v>
      </c>
      <c r="K46" s="111" t="s">
        <v>2117</v>
      </c>
      <c r="P46">
        <v>5</v>
      </c>
      <c r="Q46" t="s">
        <v>2162</v>
      </c>
    </row>
    <row r="47" spans="3:17" x14ac:dyDescent="0.2">
      <c r="C47">
        <v>3</v>
      </c>
      <c r="D47" t="s">
        <v>2118</v>
      </c>
      <c r="J47" s="1">
        <v>3</v>
      </c>
      <c r="K47" s="111" t="s">
        <v>2125</v>
      </c>
      <c r="P47">
        <v>6</v>
      </c>
      <c r="Q47" t="s">
        <v>2163</v>
      </c>
    </row>
    <row r="48" spans="3:17" x14ac:dyDescent="0.2">
      <c r="C48">
        <v>4</v>
      </c>
      <c r="D48" t="s">
        <v>2119</v>
      </c>
      <c r="J48" s="1">
        <v>4</v>
      </c>
      <c r="K48" s="111" t="s">
        <v>2126</v>
      </c>
    </row>
    <row r="49" spans="3:17" x14ac:dyDescent="0.2">
      <c r="C49">
        <v>5</v>
      </c>
      <c r="D49" t="s">
        <v>2120</v>
      </c>
      <c r="J49" s="1">
        <v>5</v>
      </c>
      <c r="K49" s="111" t="s">
        <v>2127</v>
      </c>
    </row>
    <row r="50" spans="3:17" x14ac:dyDescent="0.2">
      <c r="C50">
        <v>6</v>
      </c>
      <c r="D50" t="s">
        <v>2121</v>
      </c>
      <c r="J50" s="1">
        <v>6</v>
      </c>
      <c r="K50" s="111" t="s">
        <v>2128</v>
      </c>
      <c r="P50" t="s">
        <v>1734</v>
      </c>
      <c r="Q50" t="s">
        <v>2164</v>
      </c>
    </row>
    <row r="51" spans="3:17" x14ac:dyDescent="0.2">
      <c r="C51">
        <v>7</v>
      </c>
      <c r="D51" t="s">
        <v>2122</v>
      </c>
      <c r="P51">
        <v>1</v>
      </c>
      <c r="Q51" t="s">
        <v>2165</v>
      </c>
    </row>
    <row r="52" spans="3:17" x14ac:dyDescent="0.2">
      <c r="P52">
        <v>2</v>
      </c>
      <c r="Q52" t="s">
        <v>2166</v>
      </c>
    </row>
    <row r="53" spans="3:17" x14ac:dyDescent="0.2">
      <c r="P53">
        <v>3</v>
      </c>
      <c r="Q53" t="s">
        <v>2167</v>
      </c>
    </row>
    <row r="54" spans="3:17" x14ac:dyDescent="0.2">
      <c r="P54">
        <v>4</v>
      </c>
      <c r="Q54" t="s">
        <v>2168</v>
      </c>
    </row>
    <row r="55" spans="3:17" x14ac:dyDescent="0.2">
      <c r="P55">
        <v>5</v>
      </c>
      <c r="Q55" t="s">
        <v>2169</v>
      </c>
    </row>
    <row r="56" spans="3:17" x14ac:dyDescent="0.2">
      <c r="P56">
        <v>6</v>
      </c>
      <c r="Q56" t="s">
        <v>2170</v>
      </c>
    </row>
    <row r="59" spans="3:17" x14ac:dyDescent="0.2">
      <c r="P59" s="112" t="s">
        <v>1734</v>
      </c>
      <c r="Q59" s="1" t="s">
        <v>2171</v>
      </c>
    </row>
    <row r="60" spans="3:17" x14ac:dyDescent="0.2">
      <c r="P60">
        <v>1</v>
      </c>
      <c r="Q60" s="1" t="s">
        <v>2172</v>
      </c>
    </row>
    <row r="61" spans="3:17" x14ac:dyDescent="0.2">
      <c r="P61">
        <v>2</v>
      </c>
      <c r="Q61" s="1" t="s">
        <v>2173</v>
      </c>
    </row>
    <row r="62" spans="3:17" x14ac:dyDescent="0.2">
      <c r="P62">
        <v>3</v>
      </c>
      <c r="Q62" s="1" t="s">
        <v>2174</v>
      </c>
    </row>
    <row r="63" spans="3:17" x14ac:dyDescent="0.2">
      <c r="P63">
        <v>4</v>
      </c>
      <c r="Q63" s="1" t="s">
        <v>2175</v>
      </c>
    </row>
    <row r="65" spans="13:17" x14ac:dyDescent="0.2">
      <c r="M65" t="s">
        <v>1734</v>
      </c>
      <c r="N65" t="s">
        <v>2183</v>
      </c>
      <c r="P65" t="s">
        <v>1734</v>
      </c>
      <c r="Q65" s="1" t="s">
        <v>2176</v>
      </c>
    </row>
    <row r="66" spans="13:17" x14ac:dyDescent="0.2">
      <c r="M66">
        <v>1</v>
      </c>
      <c r="N66" t="s">
        <v>2184</v>
      </c>
      <c r="P66">
        <v>1</v>
      </c>
      <c r="Q66" s="1" t="s">
        <v>2177</v>
      </c>
    </row>
    <row r="67" spans="13:17" x14ac:dyDescent="0.2">
      <c r="M67">
        <v>2</v>
      </c>
      <c r="N67" t="s">
        <v>2185</v>
      </c>
      <c r="P67">
        <v>2</v>
      </c>
      <c r="Q67" s="1" t="s">
        <v>2178</v>
      </c>
    </row>
    <row r="68" spans="13:17" x14ac:dyDescent="0.2">
      <c r="M68">
        <v>3</v>
      </c>
      <c r="N68" t="s">
        <v>2186</v>
      </c>
      <c r="P68" s="1">
        <v>3</v>
      </c>
      <c r="Q68" s="1" t="s">
        <v>2179</v>
      </c>
    </row>
    <row r="69" spans="13:17" x14ac:dyDescent="0.2">
      <c r="M69">
        <v>4</v>
      </c>
      <c r="N69" t="s">
        <v>2187</v>
      </c>
      <c r="P69" s="1">
        <v>4</v>
      </c>
      <c r="Q69" s="1" t="s">
        <v>2180</v>
      </c>
    </row>
    <row r="70" spans="13:17" x14ac:dyDescent="0.2">
      <c r="M70">
        <v>5</v>
      </c>
      <c r="N70" t="s">
        <v>2188</v>
      </c>
      <c r="P70" s="1">
        <v>5</v>
      </c>
      <c r="Q70" s="1" t="s">
        <v>2181</v>
      </c>
    </row>
    <row r="71" spans="13:17" x14ac:dyDescent="0.2">
      <c r="M71">
        <v>6</v>
      </c>
      <c r="N71" t="s">
        <v>2189</v>
      </c>
      <c r="P71" s="1">
        <v>6</v>
      </c>
      <c r="Q71" s="1" t="s">
        <v>2182</v>
      </c>
    </row>
    <row r="75" spans="13:17" x14ac:dyDescent="0.2">
      <c r="M75" t="s">
        <v>1734</v>
      </c>
      <c r="N75" s="1" t="s">
        <v>2190</v>
      </c>
    </row>
    <row r="76" spans="13:17" x14ac:dyDescent="0.2">
      <c r="M76">
        <v>1</v>
      </c>
      <c r="N76" s="1" t="s">
        <v>2191</v>
      </c>
    </row>
    <row r="77" spans="13:17" x14ac:dyDescent="0.2">
      <c r="M77">
        <v>2</v>
      </c>
      <c r="N77" s="1" t="s">
        <v>2192</v>
      </c>
    </row>
    <row r="78" spans="13:17" x14ac:dyDescent="0.2">
      <c r="M78">
        <v>3</v>
      </c>
      <c r="N78" s="1" t="s">
        <v>2193</v>
      </c>
    </row>
    <row r="79" spans="13:17" x14ac:dyDescent="0.2">
      <c r="M79">
        <v>4</v>
      </c>
      <c r="N79" s="1" t="s">
        <v>2194</v>
      </c>
    </row>
    <row r="80" spans="13:17" x14ac:dyDescent="0.2">
      <c r="M80">
        <v>4</v>
      </c>
      <c r="N80" s="1" t="s">
        <v>2195</v>
      </c>
    </row>
    <row r="81" spans="13:14" x14ac:dyDescent="0.2">
      <c r="M81">
        <v>5</v>
      </c>
      <c r="N81" s="1" t="s">
        <v>2196</v>
      </c>
    </row>
    <row r="84" spans="13:14" x14ac:dyDescent="0.2">
      <c r="M84" t="s">
        <v>1734</v>
      </c>
      <c r="N84" s="1" t="s">
        <v>2197</v>
      </c>
    </row>
    <row r="85" spans="13:14" x14ac:dyDescent="0.2">
      <c r="M85" s="1">
        <v>1</v>
      </c>
      <c r="N85" s="1" t="s">
        <v>2198</v>
      </c>
    </row>
    <row r="86" spans="13:14" x14ac:dyDescent="0.2">
      <c r="M86" s="1">
        <v>2</v>
      </c>
      <c r="N86" s="1" t="s">
        <v>2199</v>
      </c>
    </row>
    <row r="87" spans="13:14" x14ac:dyDescent="0.2">
      <c r="M87" s="1">
        <v>3</v>
      </c>
      <c r="N87" s="1" t="s">
        <v>2200</v>
      </c>
    </row>
    <row r="88" spans="13:14" x14ac:dyDescent="0.2">
      <c r="M88" s="1">
        <v>4</v>
      </c>
      <c r="N88" s="1" t="s">
        <v>2201</v>
      </c>
    </row>
    <row r="89" spans="13:14" x14ac:dyDescent="0.2">
      <c r="M89" s="1">
        <v>4</v>
      </c>
      <c r="N89" s="1" t="s">
        <v>2202</v>
      </c>
    </row>
    <row r="90" spans="13:14" x14ac:dyDescent="0.2">
      <c r="M90" s="1">
        <v>5</v>
      </c>
      <c r="N90" s="1" t="s">
        <v>2203</v>
      </c>
    </row>
    <row r="91" spans="13:14" x14ac:dyDescent="0.2">
      <c r="M91" s="1">
        <v>6</v>
      </c>
      <c r="N91" s="1" t="s">
        <v>2204</v>
      </c>
    </row>
    <row r="94" spans="13:14" x14ac:dyDescent="0.2">
      <c r="M94" t="s">
        <v>1734</v>
      </c>
      <c r="N94" s="1" t="s">
        <v>2205</v>
      </c>
    </row>
    <row r="95" spans="13:14" x14ac:dyDescent="0.2">
      <c r="M95" s="1">
        <v>1</v>
      </c>
      <c r="N95" s="1" t="s">
        <v>2206</v>
      </c>
    </row>
    <row r="96" spans="13:14" x14ac:dyDescent="0.2">
      <c r="M96" s="1">
        <v>2</v>
      </c>
      <c r="N96" s="1" t="s">
        <v>2207</v>
      </c>
    </row>
    <row r="97" spans="13:14" x14ac:dyDescent="0.2">
      <c r="M97" s="1">
        <v>3</v>
      </c>
      <c r="N97" s="1" t="s">
        <v>2208</v>
      </c>
    </row>
    <row r="98" spans="13:14" x14ac:dyDescent="0.2">
      <c r="M98" s="1">
        <v>4</v>
      </c>
      <c r="N98" s="1" t="s">
        <v>2209</v>
      </c>
    </row>
    <row r="100" spans="13:14" x14ac:dyDescent="0.2">
      <c r="M100" t="s">
        <v>1734</v>
      </c>
      <c r="N100" s="1" t="s">
        <v>2210</v>
      </c>
    </row>
    <row r="101" spans="13:14" x14ac:dyDescent="0.2">
      <c r="M101" s="1">
        <v>1</v>
      </c>
      <c r="N101" s="1" t="s">
        <v>2211</v>
      </c>
    </row>
    <row r="102" spans="13:14" x14ac:dyDescent="0.2">
      <c r="M102" s="1">
        <v>2</v>
      </c>
      <c r="N102" s="1" t="s">
        <v>2212</v>
      </c>
    </row>
    <row r="103" spans="13:14" x14ac:dyDescent="0.2">
      <c r="M103" s="1">
        <v>3</v>
      </c>
      <c r="N103" s="1" t="s">
        <v>2213</v>
      </c>
    </row>
    <row r="104" spans="13:14" x14ac:dyDescent="0.2">
      <c r="M104" s="1">
        <v>4</v>
      </c>
      <c r="N104" s="1" t="s">
        <v>2214</v>
      </c>
    </row>
    <row r="105" spans="13:14" x14ac:dyDescent="0.2">
      <c r="M105" s="1">
        <v>5</v>
      </c>
      <c r="N105" s="1" t="s">
        <v>2215</v>
      </c>
    </row>
    <row r="108" spans="13:14" x14ac:dyDescent="0.2">
      <c r="M108" t="s">
        <v>1734</v>
      </c>
      <c r="N108" s="1" t="s">
        <v>2216</v>
      </c>
    </row>
    <row r="109" spans="13:14" x14ac:dyDescent="0.2">
      <c r="M109" s="1">
        <v>1</v>
      </c>
      <c r="N109" s="1" t="s">
        <v>2217</v>
      </c>
    </row>
    <row r="110" spans="13:14" x14ac:dyDescent="0.2">
      <c r="M110" s="1">
        <v>2</v>
      </c>
      <c r="N110" s="1" t="s">
        <v>2218</v>
      </c>
    </row>
    <row r="111" spans="13:14" x14ac:dyDescent="0.2">
      <c r="M111" s="1">
        <v>3</v>
      </c>
      <c r="N111" s="1" t="s">
        <v>2219</v>
      </c>
    </row>
    <row r="112" spans="13:14" x14ac:dyDescent="0.2">
      <c r="M112" s="1">
        <v>4</v>
      </c>
      <c r="N112" s="1" t="s">
        <v>2220</v>
      </c>
    </row>
    <row r="113" spans="13:14" x14ac:dyDescent="0.2">
      <c r="M113" s="1">
        <v>5</v>
      </c>
      <c r="N113" s="1" t="s">
        <v>2221</v>
      </c>
    </row>
  </sheetData>
  <mergeCells count="1">
    <mergeCell ref="J42:K42"/>
  </mergeCells>
  <pageMargins left="0.7" right="0.7" top="0.75" bottom="0.75" header="0.3" footer="0.3"/>
  <pageSetup paperSize="9" orientation="portrait" r:id="rId1"/>
  <tableParts count="19">
    <tablePart r:id="rId2"/>
    <tablePart r:id="rId3"/>
    <tablePart r:id="rId4"/>
    <tablePart r:id="rId5"/>
    <tablePart r:id="rId6"/>
    <tablePart r:id="rId7"/>
    <tablePart r:id="rId8"/>
    <tablePart r:id="rId9"/>
    <tablePart r:id="rId10"/>
    <tablePart r:id="rId11"/>
    <tablePart r:id="rId12"/>
    <tablePart r:id="rId13"/>
    <tablePart r:id="rId14"/>
    <tablePart r:id="rId15"/>
    <tablePart r:id="rId16"/>
    <tablePart r:id="rId17"/>
    <tablePart r:id="rId18"/>
    <tablePart r:id="rId19"/>
    <tablePart r:id="rId20"/>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78402E-69CF-4B8A-9275-AEA06E10A571}">
  <dimension ref="A1:I478"/>
  <sheetViews>
    <sheetView workbookViewId="0">
      <selection activeCell="E42" sqref="E42"/>
    </sheetView>
  </sheetViews>
  <sheetFormatPr defaultRowHeight="12.75" x14ac:dyDescent="0.2"/>
  <cols>
    <col min="1" max="1" width="17.5546875" style="4" customWidth="1"/>
    <col min="2" max="2" width="18.77734375" style="4" customWidth="1"/>
    <col min="3" max="3" width="37.77734375" style="4" customWidth="1"/>
    <col min="4" max="4" width="20" style="4" customWidth="1"/>
    <col min="5" max="6" width="8.88671875" style="4"/>
    <col min="7" max="7" width="7.6640625" style="4" customWidth="1"/>
    <col min="8" max="8" width="7.44140625" style="4" customWidth="1"/>
    <col min="9" max="10" width="8.88671875" style="4"/>
    <col min="11" max="256" width="7.109375" style="4"/>
    <col min="257" max="257" width="13.5546875" style="4" customWidth="1"/>
    <col min="258" max="258" width="14.5546875" style="4" customWidth="1"/>
    <col min="259" max="259" width="29.33203125" style="4" customWidth="1"/>
    <col min="260" max="260" width="15.5546875" style="4" customWidth="1"/>
    <col min="261" max="262" width="7.109375" style="4"/>
    <col min="263" max="263" width="5.88671875" style="4" customWidth="1"/>
    <col min="264" max="264" width="5.6640625" style="4" customWidth="1"/>
    <col min="265" max="512" width="7.109375" style="4"/>
    <col min="513" max="513" width="13.5546875" style="4" customWidth="1"/>
    <col min="514" max="514" width="14.5546875" style="4" customWidth="1"/>
    <col min="515" max="515" width="29.33203125" style="4" customWidth="1"/>
    <col min="516" max="516" width="15.5546875" style="4" customWidth="1"/>
    <col min="517" max="518" width="7.109375" style="4"/>
    <col min="519" max="519" width="5.88671875" style="4" customWidth="1"/>
    <col min="520" max="520" width="5.6640625" style="4" customWidth="1"/>
    <col min="521" max="768" width="7.109375" style="4"/>
    <col min="769" max="769" width="13.5546875" style="4" customWidth="1"/>
    <col min="770" max="770" width="14.5546875" style="4" customWidth="1"/>
    <col min="771" max="771" width="29.33203125" style="4" customWidth="1"/>
    <col min="772" max="772" width="15.5546875" style="4" customWidth="1"/>
    <col min="773" max="774" width="7.109375" style="4"/>
    <col min="775" max="775" width="5.88671875" style="4" customWidth="1"/>
    <col min="776" max="776" width="5.6640625" style="4" customWidth="1"/>
    <col min="777" max="1024" width="8.88671875" style="4"/>
    <col min="1025" max="1025" width="13.5546875" style="4" customWidth="1"/>
    <col min="1026" max="1026" width="14.5546875" style="4" customWidth="1"/>
    <col min="1027" max="1027" width="29.33203125" style="4" customWidth="1"/>
    <col min="1028" max="1028" width="15.5546875" style="4" customWidth="1"/>
    <col min="1029" max="1030" width="7.109375" style="4"/>
    <col min="1031" max="1031" width="5.88671875" style="4" customWidth="1"/>
    <col min="1032" max="1032" width="5.6640625" style="4" customWidth="1"/>
    <col min="1033" max="1280" width="7.109375" style="4"/>
    <col min="1281" max="1281" width="13.5546875" style="4" customWidth="1"/>
    <col min="1282" max="1282" width="14.5546875" style="4" customWidth="1"/>
    <col min="1283" max="1283" width="29.33203125" style="4" customWidth="1"/>
    <col min="1284" max="1284" width="15.5546875" style="4" customWidth="1"/>
    <col min="1285" max="1286" width="7.109375" style="4"/>
    <col min="1287" max="1287" width="5.88671875" style="4" customWidth="1"/>
    <col min="1288" max="1288" width="5.6640625" style="4" customWidth="1"/>
    <col min="1289" max="1536" width="7.109375" style="4"/>
    <col min="1537" max="1537" width="13.5546875" style="4" customWidth="1"/>
    <col min="1538" max="1538" width="14.5546875" style="4" customWidth="1"/>
    <col min="1539" max="1539" width="29.33203125" style="4" customWidth="1"/>
    <col min="1540" max="1540" width="15.5546875" style="4" customWidth="1"/>
    <col min="1541" max="1542" width="7.109375" style="4"/>
    <col min="1543" max="1543" width="5.88671875" style="4" customWidth="1"/>
    <col min="1544" max="1544" width="5.6640625" style="4" customWidth="1"/>
    <col min="1545" max="1792" width="7.109375" style="4"/>
    <col min="1793" max="1793" width="13.5546875" style="4" customWidth="1"/>
    <col min="1794" max="1794" width="14.5546875" style="4" customWidth="1"/>
    <col min="1795" max="1795" width="29.33203125" style="4" customWidth="1"/>
    <col min="1796" max="1796" width="15.5546875" style="4" customWidth="1"/>
    <col min="1797" max="1798" width="7.109375" style="4"/>
    <col min="1799" max="1799" width="5.88671875" style="4" customWidth="1"/>
    <col min="1800" max="1800" width="5.6640625" style="4" customWidth="1"/>
    <col min="1801" max="2048" width="8.88671875" style="4"/>
    <col min="2049" max="2049" width="13.5546875" style="4" customWidth="1"/>
    <col min="2050" max="2050" width="14.5546875" style="4" customWidth="1"/>
    <col min="2051" max="2051" width="29.33203125" style="4" customWidth="1"/>
    <col min="2052" max="2052" width="15.5546875" style="4" customWidth="1"/>
    <col min="2053" max="2054" width="7.109375" style="4"/>
    <col min="2055" max="2055" width="5.88671875" style="4" customWidth="1"/>
    <col min="2056" max="2056" width="5.6640625" style="4" customWidth="1"/>
    <col min="2057" max="2304" width="7.109375" style="4"/>
    <col min="2305" max="2305" width="13.5546875" style="4" customWidth="1"/>
    <col min="2306" max="2306" width="14.5546875" style="4" customWidth="1"/>
    <col min="2307" max="2307" width="29.33203125" style="4" customWidth="1"/>
    <col min="2308" max="2308" width="15.5546875" style="4" customWidth="1"/>
    <col min="2309" max="2310" width="7.109375" style="4"/>
    <col min="2311" max="2311" width="5.88671875" style="4" customWidth="1"/>
    <col min="2312" max="2312" width="5.6640625" style="4" customWidth="1"/>
    <col min="2313" max="2560" width="7.109375" style="4"/>
    <col min="2561" max="2561" width="13.5546875" style="4" customWidth="1"/>
    <col min="2562" max="2562" width="14.5546875" style="4" customWidth="1"/>
    <col min="2563" max="2563" width="29.33203125" style="4" customWidth="1"/>
    <col min="2564" max="2564" width="15.5546875" style="4" customWidth="1"/>
    <col min="2565" max="2566" width="7.109375" style="4"/>
    <col min="2567" max="2567" width="5.88671875" style="4" customWidth="1"/>
    <col min="2568" max="2568" width="5.6640625" style="4" customWidth="1"/>
    <col min="2569" max="2816" width="7.109375" style="4"/>
    <col min="2817" max="2817" width="13.5546875" style="4" customWidth="1"/>
    <col min="2818" max="2818" width="14.5546875" style="4" customWidth="1"/>
    <col min="2819" max="2819" width="29.33203125" style="4" customWidth="1"/>
    <col min="2820" max="2820" width="15.5546875" style="4" customWidth="1"/>
    <col min="2821" max="2822" width="7.109375" style="4"/>
    <col min="2823" max="2823" width="5.88671875" style="4" customWidth="1"/>
    <col min="2824" max="2824" width="5.6640625" style="4" customWidth="1"/>
    <col min="2825" max="3072" width="8.88671875" style="4"/>
    <col min="3073" max="3073" width="13.5546875" style="4" customWidth="1"/>
    <col min="3074" max="3074" width="14.5546875" style="4" customWidth="1"/>
    <col min="3075" max="3075" width="29.33203125" style="4" customWidth="1"/>
    <col min="3076" max="3076" width="15.5546875" style="4" customWidth="1"/>
    <col min="3077" max="3078" width="7.109375" style="4"/>
    <col min="3079" max="3079" width="5.88671875" style="4" customWidth="1"/>
    <col min="3080" max="3080" width="5.6640625" style="4" customWidth="1"/>
    <col min="3081" max="3328" width="7.109375" style="4"/>
    <col min="3329" max="3329" width="13.5546875" style="4" customWidth="1"/>
    <col min="3330" max="3330" width="14.5546875" style="4" customWidth="1"/>
    <col min="3331" max="3331" width="29.33203125" style="4" customWidth="1"/>
    <col min="3332" max="3332" width="15.5546875" style="4" customWidth="1"/>
    <col min="3333" max="3334" width="7.109375" style="4"/>
    <col min="3335" max="3335" width="5.88671875" style="4" customWidth="1"/>
    <col min="3336" max="3336" width="5.6640625" style="4" customWidth="1"/>
    <col min="3337" max="3584" width="7.109375" style="4"/>
    <col min="3585" max="3585" width="13.5546875" style="4" customWidth="1"/>
    <col min="3586" max="3586" width="14.5546875" style="4" customWidth="1"/>
    <col min="3587" max="3587" width="29.33203125" style="4" customWidth="1"/>
    <col min="3588" max="3588" width="15.5546875" style="4" customWidth="1"/>
    <col min="3589" max="3590" width="7.109375" style="4"/>
    <col min="3591" max="3591" width="5.88671875" style="4" customWidth="1"/>
    <col min="3592" max="3592" width="5.6640625" style="4" customWidth="1"/>
    <col min="3593" max="3840" width="7.109375" style="4"/>
    <col min="3841" max="3841" width="13.5546875" style="4" customWidth="1"/>
    <col min="3842" max="3842" width="14.5546875" style="4" customWidth="1"/>
    <col min="3843" max="3843" width="29.33203125" style="4" customWidth="1"/>
    <col min="3844" max="3844" width="15.5546875" style="4" customWidth="1"/>
    <col min="3845" max="3846" width="7.109375" style="4"/>
    <col min="3847" max="3847" width="5.88671875" style="4" customWidth="1"/>
    <col min="3848" max="3848" width="5.6640625" style="4" customWidth="1"/>
    <col min="3849" max="4096" width="8.88671875" style="4"/>
    <col min="4097" max="4097" width="13.5546875" style="4" customWidth="1"/>
    <col min="4098" max="4098" width="14.5546875" style="4" customWidth="1"/>
    <col min="4099" max="4099" width="29.33203125" style="4" customWidth="1"/>
    <col min="4100" max="4100" width="15.5546875" style="4" customWidth="1"/>
    <col min="4101" max="4102" width="7.109375" style="4"/>
    <col min="4103" max="4103" width="5.88671875" style="4" customWidth="1"/>
    <col min="4104" max="4104" width="5.6640625" style="4" customWidth="1"/>
    <col min="4105" max="4352" width="7.109375" style="4"/>
    <col min="4353" max="4353" width="13.5546875" style="4" customWidth="1"/>
    <col min="4354" max="4354" width="14.5546875" style="4" customWidth="1"/>
    <col min="4355" max="4355" width="29.33203125" style="4" customWidth="1"/>
    <col min="4356" max="4356" width="15.5546875" style="4" customWidth="1"/>
    <col min="4357" max="4358" width="7.109375" style="4"/>
    <col min="4359" max="4359" width="5.88671875" style="4" customWidth="1"/>
    <col min="4360" max="4360" width="5.6640625" style="4" customWidth="1"/>
    <col min="4361" max="4608" width="7.109375" style="4"/>
    <col min="4609" max="4609" width="13.5546875" style="4" customWidth="1"/>
    <col min="4610" max="4610" width="14.5546875" style="4" customWidth="1"/>
    <col min="4611" max="4611" width="29.33203125" style="4" customWidth="1"/>
    <col min="4612" max="4612" width="15.5546875" style="4" customWidth="1"/>
    <col min="4613" max="4614" width="7.109375" style="4"/>
    <col min="4615" max="4615" width="5.88671875" style="4" customWidth="1"/>
    <col min="4616" max="4616" width="5.6640625" style="4" customWidth="1"/>
    <col min="4617" max="4864" width="7.109375" style="4"/>
    <col min="4865" max="4865" width="13.5546875" style="4" customWidth="1"/>
    <col min="4866" max="4866" width="14.5546875" style="4" customWidth="1"/>
    <col min="4867" max="4867" width="29.33203125" style="4" customWidth="1"/>
    <col min="4868" max="4868" width="15.5546875" style="4" customWidth="1"/>
    <col min="4869" max="4870" width="7.109375" style="4"/>
    <col min="4871" max="4871" width="5.88671875" style="4" customWidth="1"/>
    <col min="4872" max="4872" width="5.6640625" style="4" customWidth="1"/>
    <col min="4873" max="5120" width="8.88671875" style="4"/>
    <col min="5121" max="5121" width="13.5546875" style="4" customWidth="1"/>
    <col min="5122" max="5122" width="14.5546875" style="4" customWidth="1"/>
    <col min="5123" max="5123" width="29.33203125" style="4" customWidth="1"/>
    <col min="5124" max="5124" width="15.5546875" style="4" customWidth="1"/>
    <col min="5125" max="5126" width="7.109375" style="4"/>
    <col min="5127" max="5127" width="5.88671875" style="4" customWidth="1"/>
    <col min="5128" max="5128" width="5.6640625" style="4" customWidth="1"/>
    <col min="5129" max="5376" width="7.109375" style="4"/>
    <col min="5377" max="5377" width="13.5546875" style="4" customWidth="1"/>
    <col min="5378" max="5378" width="14.5546875" style="4" customWidth="1"/>
    <col min="5379" max="5379" width="29.33203125" style="4" customWidth="1"/>
    <col min="5380" max="5380" width="15.5546875" style="4" customWidth="1"/>
    <col min="5381" max="5382" width="7.109375" style="4"/>
    <col min="5383" max="5383" width="5.88671875" style="4" customWidth="1"/>
    <col min="5384" max="5384" width="5.6640625" style="4" customWidth="1"/>
    <col min="5385" max="5632" width="7.109375" style="4"/>
    <col min="5633" max="5633" width="13.5546875" style="4" customWidth="1"/>
    <col min="5634" max="5634" width="14.5546875" style="4" customWidth="1"/>
    <col min="5635" max="5635" width="29.33203125" style="4" customWidth="1"/>
    <col min="5636" max="5636" width="15.5546875" style="4" customWidth="1"/>
    <col min="5637" max="5638" width="7.109375" style="4"/>
    <col min="5639" max="5639" width="5.88671875" style="4" customWidth="1"/>
    <col min="5640" max="5640" width="5.6640625" style="4" customWidth="1"/>
    <col min="5641" max="5888" width="7.109375" style="4"/>
    <col min="5889" max="5889" width="13.5546875" style="4" customWidth="1"/>
    <col min="5890" max="5890" width="14.5546875" style="4" customWidth="1"/>
    <col min="5891" max="5891" width="29.33203125" style="4" customWidth="1"/>
    <col min="5892" max="5892" width="15.5546875" style="4" customWidth="1"/>
    <col min="5893" max="5894" width="7.109375" style="4"/>
    <col min="5895" max="5895" width="5.88671875" style="4" customWidth="1"/>
    <col min="5896" max="5896" width="5.6640625" style="4" customWidth="1"/>
    <col min="5897" max="6144" width="8.88671875" style="4"/>
    <col min="6145" max="6145" width="13.5546875" style="4" customWidth="1"/>
    <col min="6146" max="6146" width="14.5546875" style="4" customWidth="1"/>
    <col min="6147" max="6147" width="29.33203125" style="4" customWidth="1"/>
    <col min="6148" max="6148" width="15.5546875" style="4" customWidth="1"/>
    <col min="6149" max="6150" width="7.109375" style="4"/>
    <col min="6151" max="6151" width="5.88671875" style="4" customWidth="1"/>
    <col min="6152" max="6152" width="5.6640625" style="4" customWidth="1"/>
    <col min="6153" max="6400" width="7.109375" style="4"/>
    <col min="6401" max="6401" width="13.5546875" style="4" customWidth="1"/>
    <col min="6402" max="6402" width="14.5546875" style="4" customWidth="1"/>
    <col min="6403" max="6403" width="29.33203125" style="4" customWidth="1"/>
    <col min="6404" max="6404" width="15.5546875" style="4" customWidth="1"/>
    <col min="6405" max="6406" width="7.109375" style="4"/>
    <col min="6407" max="6407" width="5.88671875" style="4" customWidth="1"/>
    <col min="6408" max="6408" width="5.6640625" style="4" customWidth="1"/>
    <col min="6409" max="6656" width="7.109375" style="4"/>
    <col min="6657" max="6657" width="13.5546875" style="4" customWidth="1"/>
    <col min="6658" max="6658" width="14.5546875" style="4" customWidth="1"/>
    <col min="6659" max="6659" width="29.33203125" style="4" customWidth="1"/>
    <col min="6660" max="6660" width="15.5546875" style="4" customWidth="1"/>
    <col min="6661" max="6662" width="7.109375" style="4"/>
    <col min="6663" max="6663" width="5.88671875" style="4" customWidth="1"/>
    <col min="6664" max="6664" width="5.6640625" style="4" customWidth="1"/>
    <col min="6665" max="6912" width="7.109375" style="4"/>
    <col min="6913" max="6913" width="13.5546875" style="4" customWidth="1"/>
    <col min="6914" max="6914" width="14.5546875" style="4" customWidth="1"/>
    <col min="6915" max="6915" width="29.33203125" style="4" customWidth="1"/>
    <col min="6916" max="6916" width="15.5546875" style="4" customWidth="1"/>
    <col min="6917" max="6918" width="7.109375" style="4"/>
    <col min="6919" max="6919" width="5.88671875" style="4" customWidth="1"/>
    <col min="6920" max="6920" width="5.6640625" style="4" customWidth="1"/>
    <col min="6921" max="7168" width="8.88671875" style="4"/>
    <col min="7169" max="7169" width="13.5546875" style="4" customWidth="1"/>
    <col min="7170" max="7170" width="14.5546875" style="4" customWidth="1"/>
    <col min="7171" max="7171" width="29.33203125" style="4" customWidth="1"/>
    <col min="7172" max="7172" width="15.5546875" style="4" customWidth="1"/>
    <col min="7173" max="7174" width="7.109375" style="4"/>
    <col min="7175" max="7175" width="5.88671875" style="4" customWidth="1"/>
    <col min="7176" max="7176" width="5.6640625" style="4" customWidth="1"/>
    <col min="7177" max="7424" width="7.109375" style="4"/>
    <col min="7425" max="7425" width="13.5546875" style="4" customWidth="1"/>
    <col min="7426" max="7426" width="14.5546875" style="4" customWidth="1"/>
    <col min="7427" max="7427" width="29.33203125" style="4" customWidth="1"/>
    <col min="7428" max="7428" width="15.5546875" style="4" customWidth="1"/>
    <col min="7429" max="7430" width="7.109375" style="4"/>
    <col min="7431" max="7431" width="5.88671875" style="4" customWidth="1"/>
    <col min="7432" max="7432" width="5.6640625" style="4" customWidth="1"/>
    <col min="7433" max="7680" width="7.109375" style="4"/>
    <col min="7681" max="7681" width="13.5546875" style="4" customWidth="1"/>
    <col min="7682" max="7682" width="14.5546875" style="4" customWidth="1"/>
    <col min="7683" max="7683" width="29.33203125" style="4" customWidth="1"/>
    <col min="7684" max="7684" width="15.5546875" style="4" customWidth="1"/>
    <col min="7685" max="7686" width="7.109375" style="4"/>
    <col min="7687" max="7687" width="5.88671875" style="4" customWidth="1"/>
    <col min="7688" max="7688" width="5.6640625" style="4" customWidth="1"/>
    <col min="7689" max="7936" width="7.109375" style="4"/>
    <col min="7937" max="7937" width="13.5546875" style="4" customWidth="1"/>
    <col min="7938" max="7938" width="14.5546875" style="4" customWidth="1"/>
    <col min="7939" max="7939" width="29.33203125" style="4" customWidth="1"/>
    <col min="7940" max="7940" width="15.5546875" style="4" customWidth="1"/>
    <col min="7941" max="7942" width="7.109375" style="4"/>
    <col min="7943" max="7943" width="5.88671875" style="4" customWidth="1"/>
    <col min="7944" max="7944" width="5.6640625" style="4" customWidth="1"/>
    <col min="7945" max="8192" width="8.88671875" style="4"/>
    <col min="8193" max="8193" width="13.5546875" style="4" customWidth="1"/>
    <col min="8194" max="8194" width="14.5546875" style="4" customWidth="1"/>
    <col min="8195" max="8195" width="29.33203125" style="4" customWidth="1"/>
    <col min="8196" max="8196" width="15.5546875" style="4" customWidth="1"/>
    <col min="8197" max="8198" width="7.109375" style="4"/>
    <col min="8199" max="8199" width="5.88671875" style="4" customWidth="1"/>
    <col min="8200" max="8200" width="5.6640625" style="4" customWidth="1"/>
    <col min="8201" max="8448" width="7.109375" style="4"/>
    <col min="8449" max="8449" width="13.5546875" style="4" customWidth="1"/>
    <col min="8450" max="8450" width="14.5546875" style="4" customWidth="1"/>
    <col min="8451" max="8451" width="29.33203125" style="4" customWidth="1"/>
    <col min="8452" max="8452" width="15.5546875" style="4" customWidth="1"/>
    <col min="8453" max="8454" width="7.109375" style="4"/>
    <col min="8455" max="8455" width="5.88671875" style="4" customWidth="1"/>
    <col min="8456" max="8456" width="5.6640625" style="4" customWidth="1"/>
    <col min="8457" max="8704" width="7.109375" style="4"/>
    <col min="8705" max="8705" width="13.5546875" style="4" customWidth="1"/>
    <col min="8706" max="8706" width="14.5546875" style="4" customWidth="1"/>
    <col min="8707" max="8707" width="29.33203125" style="4" customWidth="1"/>
    <col min="8708" max="8708" width="15.5546875" style="4" customWidth="1"/>
    <col min="8709" max="8710" width="7.109375" style="4"/>
    <col min="8711" max="8711" width="5.88671875" style="4" customWidth="1"/>
    <col min="8712" max="8712" width="5.6640625" style="4" customWidth="1"/>
    <col min="8713" max="8960" width="7.109375" style="4"/>
    <col min="8961" max="8961" width="13.5546875" style="4" customWidth="1"/>
    <col min="8962" max="8962" width="14.5546875" style="4" customWidth="1"/>
    <col min="8963" max="8963" width="29.33203125" style="4" customWidth="1"/>
    <col min="8964" max="8964" width="15.5546875" style="4" customWidth="1"/>
    <col min="8965" max="8966" width="7.109375" style="4"/>
    <col min="8967" max="8967" width="5.88671875" style="4" customWidth="1"/>
    <col min="8968" max="8968" width="5.6640625" style="4" customWidth="1"/>
    <col min="8969" max="9216" width="8.88671875" style="4"/>
    <col min="9217" max="9217" width="13.5546875" style="4" customWidth="1"/>
    <col min="9218" max="9218" width="14.5546875" style="4" customWidth="1"/>
    <col min="9219" max="9219" width="29.33203125" style="4" customWidth="1"/>
    <col min="9220" max="9220" width="15.5546875" style="4" customWidth="1"/>
    <col min="9221" max="9222" width="7.109375" style="4"/>
    <col min="9223" max="9223" width="5.88671875" style="4" customWidth="1"/>
    <col min="9224" max="9224" width="5.6640625" style="4" customWidth="1"/>
    <col min="9225" max="9472" width="7.109375" style="4"/>
    <col min="9473" max="9473" width="13.5546875" style="4" customWidth="1"/>
    <col min="9474" max="9474" width="14.5546875" style="4" customWidth="1"/>
    <col min="9475" max="9475" width="29.33203125" style="4" customWidth="1"/>
    <col min="9476" max="9476" width="15.5546875" style="4" customWidth="1"/>
    <col min="9477" max="9478" width="7.109375" style="4"/>
    <col min="9479" max="9479" width="5.88671875" style="4" customWidth="1"/>
    <col min="9480" max="9480" width="5.6640625" style="4" customWidth="1"/>
    <col min="9481" max="9728" width="7.109375" style="4"/>
    <col min="9729" max="9729" width="13.5546875" style="4" customWidth="1"/>
    <col min="9730" max="9730" width="14.5546875" style="4" customWidth="1"/>
    <col min="9731" max="9731" width="29.33203125" style="4" customWidth="1"/>
    <col min="9732" max="9732" width="15.5546875" style="4" customWidth="1"/>
    <col min="9733" max="9734" width="7.109375" style="4"/>
    <col min="9735" max="9735" width="5.88671875" style="4" customWidth="1"/>
    <col min="9736" max="9736" width="5.6640625" style="4" customWidth="1"/>
    <col min="9737" max="9984" width="7.109375" style="4"/>
    <col min="9985" max="9985" width="13.5546875" style="4" customWidth="1"/>
    <col min="9986" max="9986" width="14.5546875" style="4" customWidth="1"/>
    <col min="9987" max="9987" width="29.33203125" style="4" customWidth="1"/>
    <col min="9988" max="9988" width="15.5546875" style="4" customWidth="1"/>
    <col min="9989" max="9990" width="7.109375" style="4"/>
    <col min="9991" max="9991" width="5.88671875" style="4" customWidth="1"/>
    <col min="9992" max="9992" width="5.6640625" style="4" customWidth="1"/>
    <col min="9993" max="10240" width="8.88671875" style="4"/>
    <col min="10241" max="10241" width="13.5546875" style="4" customWidth="1"/>
    <col min="10242" max="10242" width="14.5546875" style="4" customWidth="1"/>
    <col min="10243" max="10243" width="29.33203125" style="4" customWidth="1"/>
    <col min="10244" max="10244" width="15.5546875" style="4" customWidth="1"/>
    <col min="10245" max="10246" width="7.109375" style="4"/>
    <col min="10247" max="10247" width="5.88671875" style="4" customWidth="1"/>
    <col min="10248" max="10248" width="5.6640625" style="4" customWidth="1"/>
    <col min="10249" max="10496" width="7.109375" style="4"/>
    <col min="10497" max="10497" width="13.5546875" style="4" customWidth="1"/>
    <col min="10498" max="10498" width="14.5546875" style="4" customWidth="1"/>
    <col min="10499" max="10499" width="29.33203125" style="4" customWidth="1"/>
    <col min="10500" max="10500" width="15.5546875" style="4" customWidth="1"/>
    <col min="10501" max="10502" width="7.109375" style="4"/>
    <col min="10503" max="10503" width="5.88671875" style="4" customWidth="1"/>
    <col min="10504" max="10504" width="5.6640625" style="4" customWidth="1"/>
    <col min="10505" max="10752" width="7.109375" style="4"/>
    <col min="10753" max="10753" width="13.5546875" style="4" customWidth="1"/>
    <col min="10754" max="10754" width="14.5546875" style="4" customWidth="1"/>
    <col min="10755" max="10755" width="29.33203125" style="4" customWidth="1"/>
    <col min="10756" max="10756" width="15.5546875" style="4" customWidth="1"/>
    <col min="10757" max="10758" width="7.109375" style="4"/>
    <col min="10759" max="10759" width="5.88671875" style="4" customWidth="1"/>
    <col min="10760" max="10760" width="5.6640625" style="4" customWidth="1"/>
    <col min="10761" max="11008" width="7.109375" style="4"/>
    <col min="11009" max="11009" width="13.5546875" style="4" customWidth="1"/>
    <col min="11010" max="11010" width="14.5546875" style="4" customWidth="1"/>
    <col min="11011" max="11011" width="29.33203125" style="4" customWidth="1"/>
    <col min="11012" max="11012" width="15.5546875" style="4" customWidth="1"/>
    <col min="11013" max="11014" width="7.109375" style="4"/>
    <col min="11015" max="11015" width="5.88671875" style="4" customWidth="1"/>
    <col min="11016" max="11016" width="5.6640625" style="4" customWidth="1"/>
    <col min="11017" max="11264" width="8.88671875" style="4"/>
    <col min="11265" max="11265" width="13.5546875" style="4" customWidth="1"/>
    <col min="11266" max="11266" width="14.5546875" style="4" customWidth="1"/>
    <col min="11267" max="11267" width="29.33203125" style="4" customWidth="1"/>
    <col min="11268" max="11268" width="15.5546875" style="4" customWidth="1"/>
    <col min="11269" max="11270" width="7.109375" style="4"/>
    <col min="11271" max="11271" width="5.88671875" style="4" customWidth="1"/>
    <col min="11272" max="11272" width="5.6640625" style="4" customWidth="1"/>
    <col min="11273" max="11520" width="7.109375" style="4"/>
    <col min="11521" max="11521" width="13.5546875" style="4" customWidth="1"/>
    <col min="11522" max="11522" width="14.5546875" style="4" customWidth="1"/>
    <col min="11523" max="11523" width="29.33203125" style="4" customWidth="1"/>
    <col min="11524" max="11524" width="15.5546875" style="4" customWidth="1"/>
    <col min="11525" max="11526" width="7.109375" style="4"/>
    <col min="11527" max="11527" width="5.88671875" style="4" customWidth="1"/>
    <col min="11528" max="11528" width="5.6640625" style="4" customWidth="1"/>
    <col min="11529" max="11776" width="7.109375" style="4"/>
    <col min="11777" max="11777" width="13.5546875" style="4" customWidth="1"/>
    <col min="11778" max="11778" width="14.5546875" style="4" customWidth="1"/>
    <col min="11779" max="11779" width="29.33203125" style="4" customWidth="1"/>
    <col min="11780" max="11780" width="15.5546875" style="4" customWidth="1"/>
    <col min="11781" max="11782" width="7.109375" style="4"/>
    <col min="11783" max="11783" width="5.88671875" style="4" customWidth="1"/>
    <col min="11784" max="11784" width="5.6640625" style="4" customWidth="1"/>
    <col min="11785" max="12032" width="7.109375" style="4"/>
    <col min="12033" max="12033" width="13.5546875" style="4" customWidth="1"/>
    <col min="12034" max="12034" width="14.5546875" style="4" customWidth="1"/>
    <col min="12035" max="12035" width="29.33203125" style="4" customWidth="1"/>
    <col min="12036" max="12036" width="15.5546875" style="4" customWidth="1"/>
    <col min="12037" max="12038" width="7.109375" style="4"/>
    <col min="12039" max="12039" width="5.88671875" style="4" customWidth="1"/>
    <col min="12040" max="12040" width="5.6640625" style="4" customWidth="1"/>
    <col min="12041" max="12288" width="8.88671875" style="4"/>
    <col min="12289" max="12289" width="13.5546875" style="4" customWidth="1"/>
    <col min="12290" max="12290" width="14.5546875" style="4" customWidth="1"/>
    <col min="12291" max="12291" width="29.33203125" style="4" customWidth="1"/>
    <col min="12292" max="12292" width="15.5546875" style="4" customWidth="1"/>
    <col min="12293" max="12294" width="7.109375" style="4"/>
    <col min="12295" max="12295" width="5.88671875" style="4" customWidth="1"/>
    <col min="12296" max="12296" width="5.6640625" style="4" customWidth="1"/>
    <col min="12297" max="12544" width="7.109375" style="4"/>
    <col min="12545" max="12545" width="13.5546875" style="4" customWidth="1"/>
    <col min="12546" max="12546" width="14.5546875" style="4" customWidth="1"/>
    <col min="12547" max="12547" width="29.33203125" style="4" customWidth="1"/>
    <col min="12548" max="12548" width="15.5546875" style="4" customWidth="1"/>
    <col min="12549" max="12550" width="7.109375" style="4"/>
    <col min="12551" max="12551" width="5.88671875" style="4" customWidth="1"/>
    <col min="12552" max="12552" width="5.6640625" style="4" customWidth="1"/>
    <col min="12553" max="12800" width="7.109375" style="4"/>
    <col min="12801" max="12801" width="13.5546875" style="4" customWidth="1"/>
    <col min="12802" max="12802" width="14.5546875" style="4" customWidth="1"/>
    <col min="12803" max="12803" width="29.33203125" style="4" customWidth="1"/>
    <col min="12804" max="12804" width="15.5546875" style="4" customWidth="1"/>
    <col min="12805" max="12806" width="7.109375" style="4"/>
    <col min="12807" max="12807" width="5.88671875" style="4" customWidth="1"/>
    <col min="12808" max="12808" width="5.6640625" style="4" customWidth="1"/>
    <col min="12809" max="13056" width="7.109375" style="4"/>
    <col min="13057" max="13057" width="13.5546875" style="4" customWidth="1"/>
    <col min="13058" max="13058" width="14.5546875" style="4" customWidth="1"/>
    <col min="13059" max="13059" width="29.33203125" style="4" customWidth="1"/>
    <col min="13060" max="13060" width="15.5546875" style="4" customWidth="1"/>
    <col min="13061" max="13062" width="7.109375" style="4"/>
    <col min="13063" max="13063" width="5.88671875" style="4" customWidth="1"/>
    <col min="13064" max="13064" width="5.6640625" style="4" customWidth="1"/>
    <col min="13065" max="13312" width="8.88671875" style="4"/>
    <col min="13313" max="13313" width="13.5546875" style="4" customWidth="1"/>
    <col min="13314" max="13314" width="14.5546875" style="4" customWidth="1"/>
    <col min="13315" max="13315" width="29.33203125" style="4" customWidth="1"/>
    <col min="13316" max="13316" width="15.5546875" style="4" customWidth="1"/>
    <col min="13317" max="13318" width="7.109375" style="4"/>
    <col min="13319" max="13319" width="5.88671875" style="4" customWidth="1"/>
    <col min="13320" max="13320" width="5.6640625" style="4" customWidth="1"/>
    <col min="13321" max="13568" width="7.109375" style="4"/>
    <col min="13569" max="13569" width="13.5546875" style="4" customWidth="1"/>
    <col min="13570" max="13570" width="14.5546875" style="4" customWidth="1"/>
    <col min="13571" max="13571" width="29.33203125" style="4" customWidth="1"/>
    <col min="13572" max="13572" width="15.5546875" style="4" customWidth="1"/>
    <col min="13573" max="13574" width="7.109375" style="4"/>
    <col min="13575" max="13575" width="5.88671875" style="4" customWidth="1"/>
    <col min="13576" max="13576" width="5.6640625" style="4" customWidth="1"/>
    <col min="13577" max="13824" width="7.109375" style="4"/>
    <col min="13825" max="13825" width="13.5546875" style="4" customWidth="1"/>
    <col min="13826" max="13826" width="14.5546875" style="4" customWidth="1"/>
    <col min="13827" max="13827" width="29.33203125" style="4" customWidth="1"/>
    <col min="13828" max="13828" width="15.5546875" style="4" customWidth="1"/>
    <col min="13829" max="13830" width="7.109375" style="4"/>
    <col min="13831" max="13831" width="5.88671875" style="4" customWidth="1"/>
    <col min="13832" max="13832" width="5.6640625" style="4" customWidth="1"/>
    <col min="13833" max="14080" width="7.109375" style="4"/>
    <col min="14081" max="14081" width="13.5546875" style="4" customWidth="1"/>
    <col min="14082" max="14082" width="14.5546875" style="4" customWidth="1"/>
    <col min="14083" max="14083" width="29.33203125" style="4" customWidth="1"/>
    <col min="14084" max="14084" width="15.5546875" style="4" customWidth="1"/>
    <col min="14085" max="14086" width="7.109375" style="4"/>
    <col min="14087" max="14087" width="5.88671875" style="4" customWidth="1"/>
    <col min="14088" max="14088" width="5.6640625" style="4" customWidth="1"/>
    <col min="14089" max="14336" width="8.88671875" style="4"/>
    <col min="14337" max="14337" width="13.5546875" style="4" customWidth="1"/>
    <col min="14338" max="14338" width="14.5546875" style="4" customWidth="1"/>
    <col min="14339" max="14339" width="29.33203125" style="4" customWidth="1"/>
    <col min="14340" max="14340" width="15.5546875" style="4" customWidth="1"/>
    <col min="14341" max="14342" width="7.109375" style="4"/>
    <col min="14343" max="14343" width="5.88671875" style="4" customWidth="1"/>
    <col min="14344" max="14344" width="5.6640625" style="4" customWidth="1"/>
    <col min="14345" max="14592" width="7.109375" style="4"/>
    <col min="14593" max="14593" width="13.5546875" style="4" customWidth="1"/>
    <col min="14594" max="14594" width="14.5546875" style="4" customWidth="1"/>
    <col min="14595" max="14595" width="29.33203125" style="4" customWidth="1"/>
    <col min="14596" max="14596" width="15.5546875" style="4" customWidth="1"/>
    <col min="14597" max="14598" width="7.109375" style="4"/>
    <col min="14599" max="14599" width="5.88671875" style="4" customWidth="1"/>
    <col min="14600" max="14600" width="5.6640625" style="4" customWidth="1"/>
    <col min="14601" max="14848" width="7.109375" style="4"/>
    <col min="14849" max="14849" width="13.5546875" style="4" customWidth="1"/>
    <col min="14850" max="14850" width="14.5546875" style="4" customWidth="1"/>
    <col min="14851" max="14851" width="29.33203125" style="4" customWidth="1"/>
    <col min="14852" max="14852" width="15.5546875" style="4" customWidth="1"/>
    <col min="14853" max="14854" width="7.109375" style="4"/>
    <col min="14855" max="14855" width="5.88671875" style="4" customWidth="1"/>
    <col min="14856" max="14856" width="5.6640625" style="4" customWidth="1"/>
    <col min="14857" max="15104" width="7.109375" style="4"/>
    <col min="15105" max="15105" width="13.5546875" style="4" customWidth="1"/>
    <col min="15106" max="15106" width="14.5546875" style="4" customWidth="1"/>
    <col min="15107" max="15107" width="29.33203125" style="4" customWidth="1"/>
    <col min="15108" max="15108" width="15.5546875" style="4" customWidth="1"/>
    <col min="15109" max="15110" width="7.109375" style="4"/>
    <col min="15111" max="15111" width="5.88671875" style="4" customWidth="1"/>
    <col min="15112" max="15112" width="5.6640625" style="4" customWidth="1"/>
    <col min="15113" max="15360" width="8.88671875" style="4"/>
    <col min="15361" max="15361" width="13.5546875" style="4" customWidth="1"/>
    <col min="15362" max="15362" width="14.5546875" style="4" customWidth="1"/>
    <col min="15363" max="15363" width="29.33203125" style="4" customWidth="1"/>
    <col min="15364" max="15364" width="15.5546875" style="4" customWidth="1"/>
    <col min="15365" max="15366" width="7.109375" style="4"/>
    <col min="15367" max="15367" width="5.88671875" style="4" customWidth="1"/>
    <col min="15368" max="15368" width="5.6640625" style="4" customWidth="1"/>
    <col min="15369" max="15616" width="7.109375" style="4"/>
    <col min="15617" max="15617" width="13.5546875" style="4" customWidth="1"/>
    <col min="15618" max="15618" width="14.5546875" style="4" customWidth="1"/>
    <col min="15619" max="15619" width="29.33203125" style="4" customWidth="1"/>
    <col min="15620" max="15620" width="15.5546875" style="4" customWidth="1"/>
    <col min="15621" max="15622" width="7.109375" style="4"/>
    <col min="15623" max="15623" width="5.88671875" style="4" customWidth="1"/>
    <col min="15624" max="15624" width="5.6640625" style="4" customWidth="1"/>
    <col min="15625" max="15872" width="7.109375" style="4"/>
    <col min="15873" max="15873" width="13.5546875" style="4" customWidth="1"/>
    <col min="15874" max="15874" width="14.5546875" style="4" customWidth="1"/>
    <col min="15875" max="15875" width="29.33203125" style="4" customWidth="1"/>
    <col min="15876" max="15876" width="15.5546875" style="4" customWidth="1"/>
    <col min="15877" max="15878" width="7.109375" style="4"/>
    <col min="15879" max="15879" width="5.88671875" style="4" customWidth="1"/>
    <col min="15880" max="15880" width="5.6640625" style="4" customWidth="1"/>
    <col min="15881" max="16128" width="7.109375" style="4"/>
    <col min="16129" max="16129" width="13.5546875" style="4" customWidth="1"/>
    <col min="16130" max="16130" width="14.5546875" style="4" customWidth="1"/>
    <col min="16131" max="16131" width="29.33203125" style="4" customWidth="1"/>
    <col min="16132" max="16132" width="15.5546875" style="4" customWidth="1"/>
    <col min="16133" max="16134" width="7.109375" style="4"/>
    <col min="16135" max="16135" width="5.88671875" style="4" customWidth="1"/>
    <col min="16136" max="16136" width="5.6640625" style="4" customWidth="1"/>
    <col min="16137" max="16384" width="8.88671875" style="4"/>
  </cols>
  <sheetData>
    <row r="1" spans="1:9" x14ac:dyDescent="0.2">
      <c r="A1" s="28" t="s">
        <v>0</v>
      </c>
      <c r="B1" s="28"/>
      <c r="C1" s="28"/>
      <c r="D1" s="28"/>
      <c r="E1" s="28"/>
      <c r="F1" s="28"/>
      <c r="G1" s="28"/>
      <c r="H1" s="28"/>
    </row>
    <row r="2" spans="1:9" x14ac:dyDescent="0.2">
      <c r="A2" s="5" t="s">
        <v>1292</v>
      </c>
      <c r="B2" s="6"/>
      <c r="C2" s="6"/>
      <c r="D2" s="6"/>
      <c r="E2" s="6"/>
      <c r="F2" s="6"/>
      <c r="G2" s="6"/>
      <c r="H2" s="6"/>
    </row>
    <row r="3" spans="1:9" x14ac:dyDescent="0.2">
      <c r="A3" s="5"/>
      <c r="C3" s="6"/>
      <c r="D3" s="6"/>
      <c r="F3" s="6"/>
      <c r="G3" s="6"/>
      <c r="H3" s="6"/>
    </row>
    <row r="4" spans="1:9" x14ac:dyDescent="0.2">
      <c r="A4" s="5" t="s">
        <v>2</v>
      </c>
      <c r="B4" s="7" t="s">
        <v>3</v>
      </c>
      <c r="C4" s="6" t="s">
        <v>4</v>
      </c>
      <c r="D4" s="6"/>
      <c r="E4" s="7" t="s">
        <v>5</v>
      </c>
      <c r="F4" s="6"/>
      <c r="G4" s="6"/>
      <c r="H4" s="6"/>
    </row>
    <row r="5" spans="1:9" x14ac:dyDescent="0.2">
      <c r="A5" s="7" t="s">
        <v>6</v>
      </c>
      <c r="B5" s="8" t="s">
        <v>7</v>
      </c>
      <c r="C5" s="7" t="s">
        <v>8</v>
      </c>
      <c r="D5" s="7" t="s">
        <v>9</v>
      </c>
      <c r="E5" s="9" t="s">
        <v>10</v>
      </c>
      <c r="F5" s="7" t="s">
        <v>11</v>
      </c>
      <c r="G5" s="7" t="s">
        <v>12</v>
      </c>
      <c r="H5" s="7" t="s">
        <v>13</v>
      </c>
      <c r="I5" s="26" t="s">
        <v>1423</v>
      </c>
    </row>
    <row r="6" spans="1:9" x14ac:dyDescent="0.2">
      <c r="A6" s="6" t="s">
        <v>14</v>
      </c>
      <c r="B6" s="6"/>
      <c r="C6" s="6" t="s">
        <v>15</v>
      </c>
      <c r="D6" s="6" t="s">
        <v>16</v>
      </c>
      <c r="E6" s="10" t="s">
        <v>17</v>
      </c>
      <c r="F6" s="11">
        <v>0.9</v>
      </c>
      <c r="G6" s="11">
        <v>1.1000000000000001</v>
      </c>
      <c r="H6" s="11">
        <v>2.2000000000000002</v>
      </c>
      <c r="I6" s="26" t="s">
        <v>1424</v>
      </c>
    </row>
    <row r="7" spans="1:9" x14ac:dyDescent="0.2">
      <c r="A7" s="12" t="s">
        <v>18</v>
      </c>
      <c r="B7" s="12" t="s">
        <v>1293</v>
      </c>
      <c r="C7" s="12" t="s">
        <v>19</v>
      </c>
      <c r="D7" s="12" t="s">
        <v>20</v>
      </c>
      <c r="E7" s="10" t="s">
        <v>21</v>
      </c>
      <c r="F7" s="13" t="s">
        <v>1293</v>
      </c>
      <c r="G7" s="13" t="s">
        <v>1293</v>
      </c>
      <c r="H7" s="13" t="s">
        <v>1293</v>
      </c>
      <c r="I7" s="27" t="s">
        <v>1429</v>
      </c>
    </row>
    <row r="8" spans="1:9" x14ac:dyDescent="0.2">
      <c r="A8" s="12" t="s">
        <v>22</v>
      </c>
      <c r="B8" s="12"/>
      <c r="C8" s="12" t="s">
        <v>23</v>
      </c>
      <c r="D8" s="12" t="s">
        <v>24</v>
      </c>
      <c r="E8" s="10" t="s">
        <v>25</v>
      </c>
      <c r="F8" s="13"/>
      <c r="G8" s="13"/>
      <c r="H8" s="13"/>
    </row>
    <row r="9" spans="1:9" x14ac:dyDescent="0.2">
      <c r="A9" s="12" t="s">
        <v>26</v>
      </c>
      <c r="B9" s="12" t="s">
        <v>1293</v>
      </c>
      <c r="C9" s="12" t="s">
        <v>27</v>
      </c>
      <c r="D9" s="12" t="s">
        <v>28</v>
      </c>
      <c r="E9" s="10" t="s">
        <v>29</v>
      </c>
      <c r="F9" s="13" t="s">
        <v>1293</v>
      </c>
      <c r="G9" s="13" t="s">
        <v>1293</v>
      </c>
      <c r="H9" s="13" t="s">
        <v>1293</v>
      </c>
    </row>
    <row r="10" spans="1:9" x14ac:dyDescent="0.2">
      <c r="A10" s="12"/>
      <c r="B10" s="12"/>
      <c r="C10" s="12" t="s">
        <v>30</v>
      </c>
      <c r="D10" s="12" t="s">
        <v>31</v>
      </c>
      <c r="E10" s="12"/>
      <c r="F10" s="13"/>
      <c r="G10" s="13"/>
      <c r="H10" s="13"/>
    </row>
    <row r="11" spans="1:9" x14ac:dyDescent="0.2">
      <c r="A11" s="12"/>
      <c r="B11" s="12"/>
      <c r="C11" s="12" t="s">
        <v>32</v>
      </c>
      <c r="D11" s="12" t="s">
        <v>33</v>
      </c>
      <c r="E11" s="12"/>
      <c r="F11" s="13"/>
      <c r="G11" s="13"/>
      <c r="H11" s="13"/>
    </row>
    <row r="12" spans="1:9" x14ac:dyDescent="0.2">
      <c r="A12" s="12"/>
      <c r="B12" s="12"/>
      <c r="C12" s="12" t="s">
        <v>34</v>
      </c>
      <c r="D12" s="12" t="s">
        <v>35</v>
      </c>
      <c r="E12" s="12"/>
      <c r="F12" s="13"/>
      <c r="G12" s="13"/>
      <c r="H12" s="13"/>
    </row>
    <row r="13" spans="1:9" ht="12.75" customHeight="1" x14ac:dyDescent="0.2">
      <c r="A13" s="12"/>
      <c r="B13" s="12"/>
      <c r="C13" s="12" t="s">
        <v>36</v>
      </c>
      <c r="D13" s="12"/>
      <c r="E13" s="12"/>
      <c r="F13" s="6" t="s">
        <v>37</v>
      </c>
      <c r="G13" s="13"/>
      <c r="H13" s="13"/>
    </row>
    <row r="14" spans="1:9" ht="12.75" customHeight="1" x14ac:dyDescent="0.2">
      <c r="A14" s="12"/>
      <c r="B14" s="12"/>
      <c r="C14" s="12" t="s">
        <v>38</v>
      </c>
      <c r="D14" s="12"/>
      <c r="E14" s="12"/>
      <c r="F14" s="13"/>
      <c r="G14" s="13"/>
      <c r="H14" s="13"/>
    </row>
    <row r="15" spans="1:9" ht="12.75" customHeight="1" x14ac:dyDescent="0.2">
      <c r="A15" s="12"/>
      <c r="B15" s="12"/>
      <c r="C15" s="12" t="s">
        <v>39</v>
      </c>
      <c r="D15" s="12"/>
      <c r="E15" s="12"/>
      <c r="F15" s="13"/>
      <c r="G15" s="13"/>
      <c r="H15" s="13"/>
    </row>
    <row r="16" spans="1:9" ht="12.75" customHeight="1" x14ac:dyDescent="0.2">
      <c r="A16" s="12"/>
      <c r="B16" s="12"/>
      <c r="C16" s="12" t="s">
        <v>40</v>
      </c>
      <c r="D16" s="12"/>
      <c r="E16" s="12"/>
      <c r="F16" s="13"/>
      <c r="G16" s="13"/>
      <c r="H16" s="13"/>
    </row>
    <row r="17" spans="1:8" ht="12.75" customHeight="1" x14ac:dyDescent="0.2">
      <c r="A17" s="12"/>
      <c r="B17" s="12"/>
      <c r="C17" s="12" t="s">
        <v>41</v>
      </c>
      <c r="D17" s="12"/>
      <c r="E17" s="12"/>
      <c r="F17" s="13"/>
      <c r="G17" s="13"/>
      <c r="H17" s="13"/>
    </row>
    <row r="18" spans="1:8" ht="12.75" customHeight="1" x14ac:dyDescent="0.2">
      <c r="A18" s="12"/>
      <c r="B18" s="12"/>
      <c r="C18" s="12" t="s">
        <v>42</v>
      </c>
      <c r="D18" s="12"/>
      <c r="E18" s="12"/>
      <c r="F18" s="13"/>
      <c r="G18" s="13"/>
      <c r="H18" s="13"/>
    </row>
    <row r="19" spans="1:8" ht="12.75" customHeight="1" x14ac:dyDescent="0.2">
      <c r="A19" s="12"/>
      <c r="B19" s="12"/>
      <c r="C19" s="12"/>
      <c r="D19" s="12"/>
      <c r="E19" s="12"/>
      <c r="F19" s="13"/>
      <c r="G19" s="13"/>
      <c r="H19" s="13"/>
    </row>
    <row r="20" spans="1:8" ht="12.75" customHeight="1" x14ac:dyDescent="0.2">
      <c r="A20" s="5" t="s">
        <v>43</v>
      </c>
      <c r="B20" s="7" t="s">
        <v>3</v>
      </c>
      <c r="C20" s="6"/>
      <c r="D20" s="6"/>
      <c r="E20" s="7" t="s">
        <v>5</v>
      </c>
      <c r="F20" s="13"/>
      <c r="G20" s="13"/>
      <c r="H20" s="13"/>
    </row>
    <row r="21" spans="1:8" x14ac:dyDescent="0.2">
      <c r="A21" s="7" t="s">
        <v>6</v>
      </c>
      <c r="B21" s="8" t="s">
        <v>44</v>
      </c>
      <c r="C21" s="7" t="s">
        <v>8</v>
      </c>
      <c r="D21" s="7" t="s">
        <v>9</v>
      </c>
      <c r="E21" s="10" t="s">
        <v>45</v>
      </c>
      <c r="F21" s="7" t="s">
        <v>11</v>
      </c>
      <c r="G21" s="7" t="s">
        <v>12</v>
      </c>
      <c r="H21" s="7" t="s">
        <v>13</v>
      </c>
    </row>
    <row r="22" spans="1:8" x14ac:dyDescent="0.2">
      <c r="A22" s="6" t="s">
        <v>46</v>
      </c>
      <c r="B22" s="12"/>
      <c r="C22" s="12" t="s">
        <v>47</v>
      </c>
      <c r="D22" s="12" t="s">
        <v>48</v>
      </c>
      <c r="E22" s="10" t="s">
        <v>49</v>
      </c>
      <c r="F22" s="11">
        <v>2.4</v>
      </c>
      <c r="G22" s="11">
        <v>1.85</v>
      </c>
      <c r="H22" s="11">
        <v>3.5</v>
      </c>
    </row>
    <row r="23" spans="1:8" ht="12.75" customHeight="1" x14ac:dyDescent="0.2">
      <c r="A23" s="12" t="s">
        <v>50</v>
      </c>
      <c r="B23" s="12" t="s">
        <v>51</v>
      </c>
      <c r="D23" s="12"/>
      <c r="E23" s="10" t="s">
        <v>52</v>
      </c>
      <c r="F23" s="13"/>
      <c r="G23" s="13"/>
      <c r="H23" s="13"/>
    </row>
    <row r="24" spans="1:8" ht="12.75" customHeight="1" x14ac:dyDescent="0.2">
      <c r="A24" s="12"/>
      <c r="B24" s="12"/>
      <c r="C24" s="12"/>
      <c r="D24" s="12"/>
      <c r="E24" s="12"/>
      <c r="F24" s="13"/>
      <c r="G24" s="13"/>
      <c r="H24" s="13"/>
    </row>
    <row r="25" spans="1:8" ht="12.75" customHeight="1" x14ac:dyDescent="0.2">
      <c r="A25" s="12"/>
      <c r="B25" s="12"/>
      <c r="C25" s="12"/>
      <c r="D25" s="12"/>
      <c r="E25" s="12"/>
      <c r="F25" s="13"/>
      <c r="G25" s="13"/>
      <c r="H25" s="13"/>
    </row>
    <row r="26" spans="1:8" ht="12.75" customHeight="1" x14ac:dyDescent="0.2">
      <c r="A26" s="12"/>
      <c r="B26" s="12"/>
      <c r="C26" s="12"/>
      <c r="D26" s="12"/>
      <c r="E26" s="12"/>
      <c r="F26" s="13"/>
      <c r="G26" s="13"/>
      <c r="H26" s="13"/>
    </row>
    <row r="27" spans="1:8" ht="12.75" customHeight="1" x14ac:dyDescent="0.2">
      <c r="A27" s="5" t="s">
        <v>53</v>
      </c>
      <c r="B27" s="7" t="s">
        <v>3</v>
      </c>
      <c r="C27" s="12" t="s">
        <v>54</v>
      </c>
      <c r="D27" s="6"/>
      <c r="E27" s="7" t="s">
        <v>5</v>
      </c>
      <c r="F27" s="13"/>
      <c r="G27" s="13"/>
      <c r="H27" s="13"/>
    </row>
    <row r="28" spans="1:8" x14ac:dyDescent="0.2">
      <c r="A28" s="7" t="s">
        <v>6</v>
      </c>
      <c r="B28" s="8" t="s">
        <v>55</v>
      </c>
      <c r="C28" s="7" t="s">
        <v>8</v>
      </c>
      <c r="D28" s="7" t="s">
        <v>9</v>
      </c>
      <c r="E28" s="10">
        <v>345</v>
      </c>
      <c r="F28" s="7" t="s">
        <v>11</v>
      </c>
      <c r="G28" s="7" t="s">
        <v>12</v>
      </c>
      <c r="H28" s="7" t="s">
        <v>13</v>
      </c>
    </row>
    <row r="29" spans="1:8" x14ac:dyDescent="0.2">
      <c r="A29" s="12" t="s">
        <v>56</v>
      </c>
      <c r="B29" s="12"/>
      <c r="D29" s="12" t="s">
        <v>57</v>
      </c>
      <c r="E29" s="12"/>
      <c r="F29" s="11">
        <v>2.1</v>
      </c>
      <c r="G29" s="11">
        <v>0.6</v>
      </c>
      <c r="H29" s="11">
        <v>7.1</v>
      </c>
    </row>
    <row r="30" spans="1:8" x14ac:dyDescent="0.2">
      <c r="A30" s="12" t="s">
        <v>58</v>
      </c>
      <c r="B30" s="12"/>
      <c r="C30" s="12"/>
      <c r="D30" s="12" t="s">
        <v>59</v>
      </c>
      <c r="E30" s="12"/>
      <c r="F30" s="13"/>
      <c r="G30" s="13"/>
      <c r="H30" s="13"/>
    </row>
    <row r="31" spans="1:8" ht="12.75" customHeight="1" x14ac:dyDescent="0.2">
      <c r="A31" s="12"/>
      <c r="B31" s="12"/>
      <c r="C31" s="12"/>
      <c r="D31" s="12"/>
      <c r="E31" s="12"/>
      <c r="F31" s="13"/>
      <c r="G31" s="13"/>
      <c r="H31" s="13"/>
    </row>
    <row r="32" spans="1:8" ht="12.75" customHeight="1" x14ac:dyDescent="0.2">
      <c r="A32" s="12"/>
      <c r="B32" s="12"/>
      <c r="C32" s="12"/>
      <c r="D32" s="12"/>
      <c r="E32" s="12"/>
      <c r="F32" s="13"/>
      <c r="G32" s="13"/>
      <c r="H32" s="13"/>
    </row>
    <row r="33" spans="1:8" ht="12.75" customHeight="1" x14ac:dyDescent="0.2">
      <c r="A33" s="5" t="s">
        <v>60</v>
      </c>
      <c r="B33" s="7" t="s">
        <v>3</v>
      </c>
      <c r="C33" s="6"/>
      <c r="D33" s="6"/>
      <c r="E33" s="7" t="s">
        <v>5</v>
      </c>
      <c r="F33" s="13"/>
      <c r="G33" s="13"/>
      <c r="H33" s="13"/>
    </row>
    <row r="34" spans="1:8" x14ac:dyDescent="0.2">
      <c r="A34" s="7" t="s">
        <v>6</v>
      </c>
      <c r="B34" s="8" t="s">
        <v>61</v>
      </c>
      <c r="C34" s="7" t="s">
        <v>8</v>
      </c>
      <c r="D34" s="7" t="s">
        <v>9</v>
      </c>
      <c r="E34" s="10">
        <v>356</v>
      </c>
      <c r="F34" s="7" t="s">
        <v>11</v>
      </c>
      <c r="G34" s="7" t="s">
        <v>12</v>
      </c>
      <c r="H34" s="7" t="s">
        <v>13</v>
      </c>
    </row>
    <row r="35" spans="1:8" x14ac:dyDescent="0.2">
      <c r="A35" s="12" t="s">
        <v>62</v>
      </c>
      <c r="B35" s="12"/>
      <c r="C35" s="12" t="s">
        <v>63</v>
      </c>
      <c r="D35" s="12" t="s">
        <v>64</v>
      </c>
      <c r="E35" s="12"/>
      <c r="F35" s="11">
        <v>2.2999999999999998</v>
      </c>
      <c r="G35" s="11">
        <v>1.9</v>
      </c>
      <c r="H35" s="11">
        <v>3.5</v>
      </c>
    </row>
    <row r="36" spans="1:8" ht="12.75" customHeight="1" x14ac:dyDescent="0.2">
      <c r="A36" s="12"/>
      <c r="B36" s="12"/>
      <c r="C36" s="12"/>
      <c r="D36" s="12"/>
      <c r="E36" s="12"/>
      <c r="F36" s="13"/>
      <c r="G36" s="13"/>
      <c r="H36" s="13"/>
    </row>
    <row r="37" spans="1:8" ht="12.75" customHeight="1" x14ac:dyDescent="0.2">
      <c r="A37" s="12"/>
      <c r="B37" s="12"/>
      <c r="C37" s="12"/>
      <c r="D37" s="12"/>
      <c r="E37" s="12"/>
      <c r="F37" s="13"/>
      <c r="G37" s="13"/>
      <c r="H37" s="13"/>
    </row>
    <row r="38" spans="1:8" ht="12.75" customHeight="1" x14ac:dyDescent="0.2">
      <c r="A38" s="12"/>
      <c r="B38" s="12"/>
      <c r="C38" s="12"/>
      <c r="D38" s="12"/>
      <c r="E38" s="12"/>
      <c r="F38" s="13"/>
      <c r="G38" s="13"/>
      <c r="H38" s="13"/>
    </row>
    <row r="39" spans="1:8" ht="12.75" customHeight="1" x14ac:dyDescent="0.2">
      <c r="A39" s="5" t="s">
        <v>65</v>
      </c>
      <c r="B39" s="7" t="s">
        <v>3</v>
      </c>
      <c r="C39" s="6" t="s">
        <v>66</v>
      </c>
      <c r="D39" s="6"/>
      <c r="E39" s="7" t="s">
        <v>5</v>
      </c>
      <c r="F39" s="13"/>
      <c r="G39" s="13"/>
      <c r="H39" s="13"/>
    </row>
    <row r="40" spans="1:8" x14ac:dyDescent="0.2">
      <c r="A40" s="7" t="s">
        <v>6</v>
      </c>
      <c r="B40" s="8" t="s">
        <v>67</v>
      </c>
      <c r="C40" s="7" t="s">
        <v>8</v>
      </c>
      <c r="D40" s="7" t="s">
        <v>9</v>
      </c>
      <c r="E40" s="10">
        <v>875</v>
      </c>
      <c r="F40" s="7" t="s">
        <v>11</v>
      </c>
      <c r="G40" s="7" t="s">
        <v>12</v>
      </c>
      <c r="H40" s="7" t="s">
        <v>13</v>
      </c>
    </row>
    <row r="41" spans="1:8" x14ac:dyDescent="0.2">
      <c r="A41" s="12" t="s">
        <v>68</v>
      </c>
      <c r="B41" s="12"/>
      <c r="C41" s="12" t="s">
        <v>1294</v>
      </c>
      <c r="D41" s="14" t="s">
        <v>69</v>
      </c>
      <c r="E41" s="12"/>
      <c r="F41" s="11">
        <v>2.1</v>
      </c>
      <c r="G41" s="11">
        <v>2.1</v>
      </c>
      <c r="H41" s="11">
        <v>2.9</v>
      </c>
    </row>
    <row r="42" spans="1:8" x14ac:dyDescent="0.2">
      <c r="A42" s="12"/>
      <c r="B42" s="12"/>
      <c r="C42" s="12" t="s">
        <v>70</v>
      </c>
      <c r="D42" s="14" t="s">
        <v>71</v>
      </c>
      <c r="E42" s="12"/>
      <c r="F42" s="13"/>
      <c r="G42" s="13"/>
      <c r="H42" s="13"/>
    </row>
    <row r="43" spans="1:8" x14ac:dyDescent="0.2">
      <c r="A43" s="12"/>
      <c r="B43" s="12"/>
      <c r="C43" s="12" t="s">
        <v>72</v>
      </c>
      <c r="D43" s="12" t="s">
        <v>73</v>
      </c>
      <c r="E43" s="12"/>
      <c r="F43" s="13"/>
      <c r="G43" s="13"/>
      <c r="H43" s="13"/>
    </row>
    <row r="44" spans="1:8" x14ac:dyDescent="0.2">
      <c r="A44" s="12"/>
      <c r="B44" s="12"/>
      <c r="C44" s="12" t="s">
        <v>74</v>
      </c>
      <c r="D44" s="12" t="s">
        <v>75</v>
      </c>
      <c r="E44" s="12"/>
      <c r="F44" s="13"/>
      <c r="G44" s="13"/>
      <c r="H44" s="13"/>
    </row>
    <row r="45" spans="1:8" ht="12.75" customHeight="1" x14ac:dyDescent="0.2">
      <c r="A45" s="12"/>
      <c r="B45" s="12"/>
      <c r="C45" s="12" t="s">
        <v>76</v>
      </c>
      <c r="D45" s="12"/>
      <c r="E45" s="12"/>
      <c r="F45" s="13"/>
      <c r="G45" s="13"/>
      <c r="H45" s="13"/>
    </row>
    <row r="46" spans="1:8" ht="12.75" customHeight="1" x14ac:dyDescent="0.2">
      <c r="A46" s="12"/>
      <c r="B46" s="12"/>
      <c r="C46" s="12"/>
      <c r="D46" s="12"/>
      <c r="E46" s="12"/>
      <c r="F46" s="13"/>
      <c r="G46" s="13"/>
      <c r="H46" s="13"/>
    </row>
    <row r="47" spans="1:8" ht="12.75" customHeight="1" x14ac:dyDescent="0.2">
      <c r="A47" s="5" t="s">
        <v>77</v>
      </c>
      <c r="B47" s="7" t="s">
        <v>3</v>
      </c>
      <c r="C47" s="6" t="s">
        <v>78</v>
      </c>
      <c r="D47" s="6"/>
      <c r="E47" s="7" t="s">
        <v>5</v>
      </c>
      <c r="F47" s="13"/>
      <c r="G47" s="13"/>
      <c r="H47" s="13"/>
    </row>
    <row r="48" spans="1:8" x14ac:dyDescent="0.2">
      <c r="A48" s="5"/>
      <c r="B48" s="8" t="s">
        <v>79</v>
      </c>
      <c r="C48" s="7" t="s">
        <v>8</v>
      </c>
      <c r="D48" s="7" t="s">
        <v>9</v>
      </c>
      <c r="E48" s="10">
        <v>436</v>
      </c>
      <c r="F48" s="7" t="s">
        <v>11</v>
      </c>
      <c r="G48" s="7" t="s">
        <v>12</v>
      </c>
      <c r="H48" s="7" t="s">
        <v>13</v>
      </c>
    </row>
    <row r="49" spans="1:8" x14ac:dyDescent="0.2">
      <c r="A49" s="12" t="s">
        <v>80</v>
      </c>
      <c r="B49" s="12"/>
      <c r="C49" s="12" t="s">
        <v>81</v>
      </c>
      <c r="D49" s="12" t="s">
        <v>82</v>
      </c>
      <c r="E49" s="12"/>
      <c r="F49" s="11">
        <v>2.7</v>
      </c>
      <c r="G49" s="11">
        <v>1.8</v>
      </c>
      <c r="H49" s="11">
        <v>3.6</v>
      </c>
    </row>
    <row r="50" spans="1:8" x14ac:dyDescent="0.2">
      <c r="A50" s="12"/>
      <c r="B50" s="12"/>
      <c r="C50" s="12"/>
      <c r="D50" s="12" t="s">
        <v>83</v>
      </c>
      <c r="E50" s="12"/>
      <c r="F50" s="13"/>
      <c r="G50" s="13"/>
      <c r="H50" s="13"/>
    </row>
    <row r="51" spans="1:8" ht="12.75" customHeight="1" x14ac:dyDescent="0.2">
      <c r="A51" s="12"/>
      <c r="B51" s="12"/>
      <c r="C51" s="12"/>
      <c r="D51" s="12"/>
      <c r="E51" s="12"/>
      <c r="F51" s="13"/>
      <c r="G51" s="13"/>
      <c r="H51" s="13"/>
    </row>
    <row r="52" spans="1:8" ht="12.75" customHeight="1" x14ac:dyDescent="0.2">
      <c r="A52" s="12"/>
      <c r="B52" s="12"/>
      <c r="C52" s="12"/>
      <c r="D52" s="12"/>
      <c r="E52" s="12"/>
      <c r="F52" s="13"/>
      <c r="G52" s="13"/>
      <c r="H52" s="13"/>
    </row>
    <row r="53" spans="1:8" ht="12.75" customHeight="1" x14ac:dyDescent="0.2">
      <c r="A53" s="5" t="s">
        <v>84</v>
      </c>
      <c r="B53" s="7" t="s">
        <v>3</v>
      </c>
      <c r="C53" s="6" t="s">
        <v>85</v>
      </c>
      <c r="D53" s="6"/>
      <c r="E53" s="7" t="s">
        <v>5</v>
      </c>
      <c r="F53" s="13"/>
      <c r="G53" s="13"/>
      <c r="H53" s="13"/>
    </row>
    <row r="54" spans="1:8" x14ac:dyDescent="0.2">
      <c r="A54" s="5"/>
      <c r="B54" s="8" t="s">
        <v>86</v>
      </c>
      <c r="C54" s="7" t="s">
        <v>8</v>
      </c>
      <c r="D54" s="7" t="s">
        <v>9</v>
      </c>
      <c r="E54" s="10">
        <v>1177</v>
      </c>
      <c r="F54" s="7" t="s">
        <v>11</v>
      </c>
      <c r="G54" s="7" t="s">
        <v>12</v>
      </c>
      <c r="H54" s="7" t="s">
        <v>13</v>
      </c>
    </row>
    <row r="55" spans="1:8" ht="12.75" customHeight="1" x14ac:dyDescent="0.2">
      <c r="A55" s="6" t="s">
        <v>87</v>
      </c>
      <c r="B55" s="12" t="s">
        <v>1293</v>
      </c>
      <c r="C55" s="12" t="s">
        <v>1293</v>
      </c>
      <c r="D55" s="12"/>
      <c r="E55" s="12"/>
      <c r="F55" s="11">
        <v>1.2</v>
      </c>
      <c r="G55" s="11">
        <v>1.5</v>
      </c>
      <c r="H55" s="11">
        <v>2.9</v>
      </c>
    </row>
    <row r="56" spans="1:8" ht="12.75" customHeight="1" x14ac:dyDescent="0.2">
      <c r="A56" s="6" t="s">
        <v>88</v>
      </c>
      <c r="B56" s="12"/>
      <c r="C56" s="12"/>
      <c r="D56" s="12"/>
      <c r="E56" s="12"/>
      <c r="F56" s="13"/>
      <c r="G56" s="13"/>
      <c r="H56" s="13"/>
    </row>
    <row r="57" spans="1:8" ht="12.75" customHeight="1" x14ac:dyDescent="0.2">
      <c r="A57" s="6" t="s">
        <v>89</v>
      </c>
      <c r="B57" s="12"/>
      <c r="C57" s="12"/>
      <c r="D57" s="12"/>
      <c r="E57" s="12"/>
      <c r="F57" s="13"/>
      <c r="G57" s="13"/>
      <c r="H57" s="13"/>
    </row>
    <row r="58" spans="1:8" ht="12.75" customHeight="1" x14ac:dyDescent="0.2">
      <c r="A58" s="6"/>
      <c r="B58" s="12"/>
      <c r="C58" s="12"/>
      <c r="D58" s="12"/>
      <c r="E58" s="12"/>
      <c r="F58" s="13"/>
      <c r="G58" s="13"/>
      <c r="H58" s="13"/>
    </row>
    <row r="59" spans="1:8" ht="12.75" customHeight="1" x14ac:dyDescent="0.2">
      <c r="A59" s="6"/>
      <c r="B59" s="12"/>
      <c r="C59" s="12"/>
      <c r="D59" s="12"/>
      <c r="E59" s="12"/>
      <c r="F59" s="13"/>
      <c r="G59" s="13"/>
      <c r="H59" s="13"/>
    </row>
    <row r="60" spans="1:8" ht="12.75" customHeight="1" x14ac:dyDescent="0.2">
      <c r="A60" s="5" t="s">
        <v>90</v>
      </c>
      <c r="B60" s="7" t="s">
        <v>3</v>
      </c>
      <c r="C60" s="6" t="s">
        <v>91</v>
      </c>
      <c r="D60" s="6"/>
      <c r="E60" s="7" t="s">
        <v>5</v>
      </c>
      <c r="F60" s="13"/>
      <c r="G60" s="13"/>
      <c r="H60" s="13"/>
    </row>
    <row r="61" spans="1:8" x14ac:dyDescent="0.2">
      <c r="A61" s="5"/>
      <c r="B61" s="15" t="s">
        <v>92</v>
      </c>
      <c r="C61" s="7" t="s">
        <v>8</v>
      </c>
      <c r="D61" s="7" t="s">
        <v>9</v>
      </c>
      <c r="E61" s="10" t="s">
        <v>93</v>
      </c>
      <c r="F61" s="7" t="s">
        <v>11</v>
      </c>
      <c r="G61" s="7" t="s">
        <v>12</v>
      </c>
      <c r="H61" s="7" t="s">
        <v>13</v>
      </c>
    </row>
    <row r="62" spans="1:8" ht="22.5" x14ac:dyDescent="0.2">
      <c r="A62" s="16" t="s">
        <v>94</v>
      </c>
      <c r="B62" s="12"/>
      <c r="C62" s="12" t="s">
        <v>95</v>
      </c>
      <c r="D62" s="14" t="s">
        <v>96</v>
      </c>
      <c r="E62" s="10" t="s">
        <v>97</v>
      </c>
      <c r="F62" s="11">
        <v>2.1</v>
      </c>
      <c r="G62" s="11">
        <v>1.9</v>
      </c>
      <c r="H62" s="11">
        <v>4.0999999999999996</v>
      </c>
    </row>
    <row r="63" spans="1:8" x14ac:dyDescent="0.2">
      <c r="A63" s="12"/>
      <c r="B63" s="12"/>
      <c r="C63" s="12" t="s">
        <v>98</v>
      </c>
      <c r="D63" s="14" t="s">
        <v>99</v>
      </c>
      <c r="E63" s="12"/>
      <c r="F63" s="13"/>
      <c r="G63" s="13"/>
      <c r="H63" s="13"/>
    </row>
    <row r="64" spans="1:8" ht="12.75" customHeight="1" x14ac:dyDescent="0.2">
      <c r="A64" s="12"/>
      <c r="B64" s="12"/>
      <c r="C64" s="12"/>
      <c r="D64" s="14"/>
      <c r="E64" s="12"/>
      <c r="F64" s="13"/>
      <c r="G64" s="13"/>
      <c r="H64" s="13"/>
    </row>
    <row r="65" spans="1:8" ht="12.75" customHeight="1" x14ac:dyDescent="0.2">
      <c r="A65" s="12"/>
      <c r="B65" s="12"/>
      <c r="C65" s="12"/>
      <c r="D65" s="12"/>
      <c r="E65" s="12"/>
      <c r="F65" s="13"/>
      <c r="G65" s="13"/>
      <c r="H65" s="13"/>
    </row>
    <row r="66" spans="1:8" ht="12.75" customHeight="1" x14ac:dyDescent="0.2">
      <c r="A66" s="5" t="s">
        <v>100</v>
      </c>
      <c r="B66" s="7" t="s">
        <v>3</v>
      </c>
      <c r="C66" s="6" t="s">
        <v>101</v>
      </c>
      <c r="D66" s="6"/>
      <c r="E66" s="7" t="s">
        <v>5</v>
      </c>
      <c r="F66" s="6"/>
      <c r="G66" s="6"/>
      <c r="H66" s="6"/>
    </row>
    <row r="67" spans="1:8" x14ac:dyDescent="0.2">
      <c r="A67" s="5"/>
      <c r="B67" s="8" t="s">
        <v>102</v>
      </c>
      <c r="C67" s="7" t="s">
        <v>8</v>
      </c>
      <c r="D67" s="7" t="s">
        <v>9</v>
      </c>
      <c r="E67" s="10" t="s">
        <v>103</v>
      </c>
      <c r="F67" s="7" t="s">
        <v>11</v>
      </c>
      <c r="G67" s="7" t="s">
        <v>12</v>
      </c>
      <c r="H67" s="7" t="s">
        <v>13</v>
      </c>
    </row>
    <row r="68" spans="1:8" x14ac:dyDescent="0.2">
      <c r="A68" s="6" t="s">
        <v>104</v>
      </c>
      <c r="B68" s="6"/>
      <c r="C68" s="6"/>
      <c r="D68" s="6" t="s">
        <v>105</v>
      </c>
      <c r="E68" s="10" t="s">
        <v>106</v>
      </c>
      <c r="F68" s="11">
        <v>1.1000000000000001</v>
      </c>
      <c r="G68" s="11">
        <v>0.9</v>
      </c>
      <c r="H68" s="11">
        <v>3.6</v>
      </c>
    </row>
    <row r="69" spans="1:8" x14ac:dyDescent="0.2">
      <c r="A69" s="6"/>
      <c r="B69" s="6"/>
      <c r="C69" s="6"/>
      <c r="D69" s="6" t="s">
        <v>107</v>
      </c>
      <c r="E69" s="6"/>
      <c r="F69" s="6"/>
      <c r="G69" s="6"/>
      <c r="H69" s="6"/>
    </row>
    <row r="70" spans="1:8" ht="12.75" customHeight="1" x14ac:dyDescent="0.2">
      <c r="A70" s="6"/>
      <c r="B70" s="6"/>
      <c r="C70" s="6"/>
      <c r="D70" s="6"/>
      <c r="E70" s="6"/>
      <c r="F70" s="6"/>
      <c r="G70" s="6"/>
      <c r="H70" s="6"/>
    </row>
    <row r="71" spans="1:8" ht="12.75" customHeight="1" x14ac:dyDescent="0.2">
      <c r="A71" s="6"/>
      <c r="B71" s="6"/>
      <c r="C71" s="6"/>
      <c r="D71" s="6"/>
      <c r="E71" s="6"/>
      <c r="F71" s="6"/>
      <c r="G71" s="6"/>
      <c r="H71" s="6"/>
    </row>
    <row r="72" spans="1:8" ht="12.75" customHeight="1" x14ac:dyDescent="0.2">
      <c r="A72" s="5" t="s">
        <v>108</v>
      </c>
      <c r="B72" s="7" t="s">
        <v>3</v>
      </c>
      <c r="C72" s="6" t="s">
        <v>109</v>
      </c>
      <c r="D72" s="6"/>
      <c r="E72" s="7" t="s">
        <v>5</v>
      </c>
      <c r="F72" s="6"/>
      <c r="G72" s="6"/>
      <c r="H72" s="6"/>
    </row>
    <row r="73" spans="1:8" x14ac:dyDescent="0.2">
      <c r="A73" s="5"/>
      <c r="B73" s="17" t="s">
        <v>110</v>
      </c>
      <c r="C73" s="7" t="s">
        <v>8</v>
      </c>
      <c r="D73" s="7" t="s">
        <v>9</v>
      </c>
      <c r="E73" s="10" t="s">
        <v>111</v>
      </c>
      <c r="F73" s="7" t="s">
        <v>11</v>
      </c>
      <c r="G73" s="7" t="s">
        <v>12</v>
      </c>
      <c r="H73" s="7" t="s">
        <v>13</v>
      </c>
    </row>
    <row r="74" spans="1:8" x14ac:dyDescent="0.2">
      <c r="A74" s="12" t="s">
        <v>112</v>
      </c>
      <c r="B74" s="6"/>
      <c r="C74" s="6" t="s">
        <v>113</v>
      </c>
      <c r="D74" s="6" t="s">
        <v>114</v>
      </c>
      <c r="E74" s="10" t="s">
        <v>115</v>
      </c>
      <c r="F74" s="11">
        <v>1.8</v>
      </c>
      <c r="G74" s="11">
        <v>0.9</v>
      </c>
      <c r="H74" s="11">
        <v>2.7</v>
      </c>
    </row>
    <row r="75" spans="1:8" x14ac:dyDescent="0.2">
      <c r="A75" s="12" t="s">
        <v>1295</v>
      </c>
      <c r="B75" s="6"/>
      <c r="C75" s="12" t="s">
        <v>63</v>
      </c>
      <c r="D75" s="6" t="s">
        <v>116</v>
      </c>
      <c r="E75" s="6"/>
      <c r="F75" s="6"/>
      <c r="G75" s="6"/>
      <c r="H75" s="6"/>
    </row>
    <row r="76" spans="1:8" x14ac:dyDescent="0.2">
      <c r="A76" s="12"/>
      <c r="B76" s="6"/>
      <c r="C76" s="6" t="s">
        <v>15</v>
      </c>
      <c r="D76" s="6" t="s">
        <v>117</v>
      </c>
      <c r="E76" s="6"/>
      <c r="F76" s="6"/>
      <c r="G76" s="6"/>
      <c r="H76" s="6"/>
    </row>
    <row r="77" spans="1:8" x14ac:dyDescent="0.2">
      <c r="A77" s="12"/>
      <c r="B77" s="6"/>
      <c r="C77" s="12" t="s">
        <v>19</v>
      </c>
      <c r="D77" s="6" t="s">
        <v>118</v>
      </c>
      <c r="E77" s="6"/>
      <c r="F77" s="6"/>
      <c r="G77" s="6"/>
      <c r="H77" s="6"/>
    </row>
    <row r="78" spans="1:8" ht="12.75" customHeight="1" x14ac:dyDescent="0.2">
      <c r="A78" s="12"/>
      <c r="B78" s="6"/>
      <c r="C78" s="12" t="s">
        <v>23</v>
      </c>
      <c r="D78" s="6"/>
      <c r="E78" s="6"/>
      <c r="F78" s="6"/>
      <c r="G78" s="6"/>
      <c r="H78" s="6"/>
    </row>
    <row r="79" spans="1:8" ht="12.75" customHeight="1" x14ac:dyDescent="0.2">
      <c r="A79" s="12"/>
      <c r="B79" s="6"/>
      <c r="C79" s="12" t="s">
        <v>27</v>
      </c>
      <c r="D79" s="6"/>
      <c r="E79" s="6"/>
      <c r="F79" s="6"/>
      <c r="G79" s="6"/>
      <c r="H79" s="6"/>
    </row>
    <row r="80" spans="1:8" ht="12.75" customHeight="1" x14ac:dyDescent="0.2">
      <c r="A80" s="12"/>
      <c r="B80" s="6"/>
      <c r="C80" s="12" t="s">
        <v>30</v>
      </c>
      <c r="D80" s="6"/>
      <c r="E80" s="6"/>
      <c r="F80" s="6"/>
      <c r="G80" s="6"/>
      <c r="H80" s="6"/>
    </row>
    <row r="81" spans="1:8" ht="12.75" customHeight="1" x14ac:dyDescent="0.2">
      <c r="A81" s="12"/>
      <c r="B81" s="6"/>
      <c r="C81" s="12" t="s">
        <v>32</v>
      </c>
      <c r="D81" s="6"/>
      <c r="E81" s="6"/>
      <c r="F81" s="6"/>
      <c r="G81" s="6"/>
      <c r="H81" s="6"/>
    </row>
    <row r="82" spans="1:8" ht="12.75" customHeight="1" x14ac:dyDescent="0.2">
      <c r="A82" s="12"/>
      <c r="B82" s="6"/>
      <c r="C82" s="12" t="s">
        <v>34</v>
      </c>
      <c r="D82" s="6"/>
      <c r="E82" s="6"/>
      <c r="F82" s="6"/>
      <c r="G82" s="6"/>
      <c r="H82" s="6"/>
    </row>
    <row r="83" spans="1:8" ht="12.75" customHeight="1" x14ac:dyDescent="0.2">
      <c r="A83" s="12"/>
      <c r="B83" s="6"/>
      <c r="C83" s="12" t="s">
        <v>36</v>
      </c>
      <c r="D83" s="6"/>
      <c r="E83" s="6"/>
      <c r="F83" s="6"/>
      <c r="G83" s="6"/>
      <c r="H83" s="6"/>
    </row>
    <row r="84" spans="1:8" ht="12.75" customHeight="1" x14ac:dyDescent="0.2">
      <c r="A84" s="12"/>
      <c r="B84" s="6"/>
      <c r="C84" s="12" t="s">
        <v>38</v>
      </c>
      <c r="D84" s="6"/>
      <c r="E84" s="6"/>
      <c r="F84" s="6"/>
      <c r="G84" s="6"/>
      <c r="H84" s="6"/>
    </row>
    <row r="85" spans="1:8" ht="12.75" customHeight="1" x14ac:dyDescent="0.2">
      <c r="A85" s="12"/>
      <c r="B85" s="6"/>
      <c r="C85" s="12" t="s">
        <v>39</v>
      </c>
      <c r="D85" s="6"/>
      <c r="E85" s="6"/>
      <c r="F85" s="6"/>
      <c r="G85" s="6"/>
      <c r="H85" s="6"/>
    </row>
    <row r="86" spans="1:8" ht="12.75" customHeight="1" x14ac:dyDescent="0.2">
      <c r="A86" s="12"/>
      <c r="B86" s="6"/>
      <c r="C86" s="12" t="s">
        <v>40</v>
      </c>
      <c r="D86" s="6"/>
      <c r="E86" s="6"/>
      <c r="F86" s="6"/>
      <c r="G86" s="6"/>
      <c r="H86" s="6"/>
    </row>
    <row r="87" spans="1:8" ht="12.75" customHeight="1" x14ac:dyDescent="0.2">
      <c r="A87" s="12"/>
      <c r="B87" s="6"/>
      <c r="C87" s="12" t="s">
        <v>41</v>
      </c>
      <c r="D87" s="6"/>
      <c r="E87" s="6"/>
      <c r="F87" s="6"/>
      <c r="G87" s="6"/>
      <c r="H87" s="6"/>
    </row>
    <row r="88" spans="1:8" ht="12.75" customHeight="1" x14ac:dyDescent="0.2">
      <c r="A88" s="12"/>
      <c r="B88" s="6"/>
      <c r="C88" s="12" t="s">
        <v>42</v>
      </c>
      <c r="D88" s="6"/>
      <c r="E88" s="6"/>
      <c r="F88" s="6"/>
      <c r="G88" s="6"/>
      <c r="H88" s="6"/>
    </row>
    <row r="89" spans="1:8" ht="12.75" customHeight="1" x14ac:dyDescent="0.2">
      <c r="A89" s="12"/>
      <c r="B89" s="6"/>
      <c r="C89" s="12"/>
      <c r="D89" s="6"/>
      <c r="E89" s="6"/>
      <c r="F89" s="6"/>
      <c r="G89" s="6"/>
      <c r="H89" s="6"/>
    </row>
    <row r="90" spans="1:8" ht="12.75" customHeight="1" x14ac:dyDescent="0.2">
      <c r="A90" s="5" t="s">
        <v>1286</v>
      </c>
      <c r="B90" s="7" t="s">
        <v>3</v>
      </c>
      <c r="C90" s="6" t="s">
        <v>120</v>
      </c>
      <c r="D90" s="6"/>
      <c r="E90" s="7" t="s">
        <v>5</v>
      </c>
      <c r="F90" s="6"/>
      <c r="G90" s="6"/>
      <c r="H90" s="6"/>
    </row>
    <row r="91" spans="1:8" x14ac:dyDescent="0.2">
      <c r="A91" s="5"/>
      <c r="B91" s="17" t="s">
        <v>121</v>
      </c>
      <c r="C91" s="7" t="s">
        <v>8</v>
      </c>
      <c r="D91" s="7" t="s">
        <v>9</v>
      </c>
      <c r="E91" s="10" t="s">
        <v>122</v>
      </c>
      <c r="F91" s="7" t="s">
        <v>11</v>
      </c>
      <c r="G91" s="7" t="s">
        <v>12</v>
      </c>
      <c r="H91" s="7" t="s">
        <v>13</v>
      </c>
    </row>
    <row r="92" spans="1:8" x14ac:dyDescent="0.2">
      <c r="A92" s="12" t="s">
        <v>123</v>
      </c>
      <c r="B92" s="12" t="s">
        <v>124</v>
      </c>
      <c r="C92" s="12" t="s">
        <v>125</v>
      </c>
      <c r="D92" s="12" t="s">
        <v>126</v>
      </c>
      <c r="E92" s="10" t="s">
        <v>127</v>
      </c>
      <c r="F92" s="11">
        <v>1.6</v>
      </c>
      <c r="G92" s="11">
        <v>1.2</v>
      </c>
      <c r="H92" s="11">
        <v>4.9000000000000004</v>
      </c>
    </row>
    <row r="93" spans="1:8" x14ac:dyDescent="0.2">
      <c r="A93" s="12" t="s">
        <v>128</v>
      </c>
      <c r="B93" s="12"/>
      <c r="C93" s="12" t="s">
        <v>63</v>
      </c>
      <c r="D93" s="12" t="s">
        <v>129</v>
      </c>
      <c r="E93" s="12"/>
      <c r="F93" s="13"/>
      <c r="G93" s="13"/>
      <c r="H93" s="13"/>
    </row>
    <row r="94" spans="1:8" x14ac:dyDescent="0.2">
      <c r="A94" s="16" t="s">
        <v>94</v>
      </c>
      <c r="B94" s="12"/>
      <c r="C94" s="12" t="s">
        <v>130</v>
      </c>
      <c r="D94" s="12" t="s">
        <v>131</v>
      </c>
      <c r="E94" s="12"/>
      <c r="F94" s="13"/>
      <c r="G94" s="13"/>
      <c r="H94" s="13"/>
    </row>
    <row r="95" spans="1:8" x14ac:dyDescent="0.2">
      <c r="A95" s="12" t="s">
        <v>112</v>
      </c>
      <c r="B95" s="12"/>
      <c r="D95" s="6" t="s">
        <v>132</v>
      </c>
      <c r="E95" s="12"/>
      <c r="F95" s="13"/>
      <c r="G95" s="13"/>
      <c r="H95" s="13"/>
    </row>
    <row r="96" spans="1:8" ht="12.75" customHeight="1" x14ac:dyDescent="0.2">
      <c r="A96" s="12" t="s">
        <v>133</v>
      </c>
      <c r="B96" s="12"/>
      <c r="C96" s="12"/>
      <c r="D96" s="12"/>
      <c r="E96" s="12"/>
      <c r="F96" s="13"/>
      <c r="G96" s="13"/>
      <c r="H96" s="13"/>
    </row>
    <row r="97" spans="1:8" ht="12.75" customHeight="1" x14ac:dyDescent="0.2">
      <c r="A97" s="12" t="s">
        <v>134</v>
      </c>
      <c r="B97" s="12"/>
      <c r="C97" s="12"/>
      <c r="D97" s="12"/>
      <c r="E97" s="12"/>
      <c r="F97" s="13"/>
      <c r="G97" s="13"/>
      <c r="H97" s="13"/>
    </row>
    <row r="98" spans="1:8" ht="12.75" customHeight="1" x14ac:dyDescent="0.2">
      <c r="A98" s="12" t="s">
        <v>62</v>
      </c>
      <c r="B98" s="12"/>
      <c r="D98" s="12"/>
      <c r="E98" s="12"/>
      <c r="F98" s="13"/>
      <c r="G98" s="13"/>
      <c r="H98" s="13"/>
    </row>
    <row r="99" spans="1:8" ht="12.75" customHeight="1" x14ac:dyDescent="0.2">
      <c r="A99" s="12"/>
      <c r="B99" s="12"/>
      <c r="D99" s="12"/>
      <c r="E99" s="12"/>
      <c r="F99" s="13"/>
      <c r="G99" s="13"/>
      <c r="H99" s="13"/>
    </row>
    <row r="100" spans="1:8" ht="12.75" customHeight="1" x14ac:dyDescent="0.2">
      <c r="A100" s="12"/>
      <c r="B100" s="12"/>
      <c r="D100" s="12"/>
      <c r="E100" s="12"/>
      <c r="F100" s="13"/>
      <c r="G100" s="13"/>
      <c r="H100" s="13"/>
    </row>
    <row r="101" spans="1:8" ht="12.75" customHeight="1" x14ac:dyDescent="0.2">
      <c r="A101" s="12"/>
      <c r="B101" s="12"/>
      <c r="D101" s="12"/>
      <c r="E101" s="12"/>
      <c r="F101" s="13"/>
      <c r="G101" s="13"/>
      <c r="H101" s="13"/>
    </row>
    <row r="102" spans="1:8" ht="12.75" customHeight="1" x14ac:dyDescent="0.2">
      <c r="A102" s="5" t="s">
        <v>135</v>
      </c>
      <c r="B102" s="7" t="s">
        <v>3</v>
      </c>
      <c r="C102" s="6" t="s">
        <v>136</v>
      </c>
      <c r="D102" s="6"/>
      <c r="E102" s="7" t="s">
        <v>5</v>
      </c>
      <c r="F102" s="18" t="s">
        <v>1293</v>
      </c>
      <c r="G102" s="18" t="s">
        <v>1293</v>
      </c>
      <c r="H102" s="18" t="s">
        <v>1293</v>
      </c>
    </row>
    <row r="103" spans="1:8" x14ac:dyDescent="0.2">
      <c r="A103" s="5"/>
      <c r="B103" s="17" t="s">
        <v>137</v>
      </c>
      <c r="C103" s="7" t="s">
        <v>8</v>
      </c>
      <c r="D103" s="7" t="s">
        <v>9</v>
      </c>
      <c r="E103" s="10" t="s">
        <v>138</v>
      </c>
      <c r="F103" s="7" t="s">
        <v>11</v>
      </c>
      <c r="G103" s="7" t="s">
        <v>12</v>
      </c>
      <c r="H103" s="7" t="s">
        <v>13</v>
      </c>
    </row>
    <row r="104" spans="1:8" x14ac:dyDescent="0.2">
      <c r="A104" s="6" t="s">
        <v>14</v>
      </c>
      <c r="B104" s="6"/>
      <c r="C104" s="6" t="s">
        <v>139</v>
      </c>
      <c r="D104" s="6" t="s">
        <v>140</v>
      </c>
      <c r="E104" s="10" t="s">
        <v>106</v>
      </c>
      <c r="F104" s="11">
        <v>1.3</v>
      </c>
      <c r="G104" s="11">
        <v>1.6</v>
      </c>
      <c r="H104" s="11">
        <v>3.2</v>
      </c>
    </row>
    <row r="105" spans="1:8" x14ac:dyDescent="0.2">
      <c r="A105" s="6"/>
      <c r="B105" s="6"/>
      <c r="C105" s="6" t="s">
        <v>141</v>
      </c>
      <c r="D105" s="6" t="s">
        <v>142</v>
      </c>
      <c r="E105" s="10" t="s">
        <v>143</v>
      </c>
      <c r="F105" s="6" t="s">
        <v>144</v>
      </c>
      <c r="G105" s="6"/>
      <c r="H105" s="6"/>
    </row>
    <row r="106" spans="1:8" x14ac:dyDescent="0.2">
      <c r="A106" s="6"/>
      <c r="B106" s="6"/>
      <c r="C106" s="6"/>
      <c r="D106" s="6" t="s">
        <v>145</v>
      </c>
      <c r="E106" s="10" t="s">
        <v>146</v>
      </c>
      <c r="F106" s="6"/>
      <c r="G106" s="6"/>
      <c r="H106" s="6"/>
    </row>
    <row r="107" spans="1:8" x14ac:dyDescent="0.2">
      <c r="A107" s="6"/>
      <c r="B107" s="6"/>
      <c r="C107" s="6"/>
      <c r="D107" s="6" t="s">
        <v>147</v>
      </c>
      <c r="E107" s="6"/>
      <c r="F107" s="6"/>
      <c r="G107" s="6"/>
      <c r="H107" s="6"/>
    </row>
    <row r="108" spans="1:8" x14ac:dyDescent="0.2">
      <c r="A108" s="6"/>
      <c r="B108" s="6"/>
      <c r="C108" s="6"/>
      <c r="D108" s="6" t="s">
        <v>148</v>
      </c>
      <c r="E108" s="6"/>
      <c r="F108" s="6"/>
      <c r="G108" s="6"/>
      <c r="H108" s="6"/>
    </row>
    <row r="109" spans="1:8" x14ac:dyDescent="0.2">
      <c r="A109" s="6"/>
      <c r="B109" s="6"/>
      <c r="C109" s="6"/>
      <c r="D109" s="6" t="s">
        <v>149</v>
      </c>
      <c r="E109" s="6"/>
      <c r="F109" s="6"/>
      <c r="G109" s="6"/>
      <c r="H109" s="6"/>
    </row>
    <row r="110" spans="1:8" x14ac:dyDescent="0.2">
      <c r="A110" s="6"/>
      <c r="B110" s="6"/>
      <c r="C110" s="6"/>
      <c r="D110" s="6" t="s">
        <v>150</v>
      </c>
      <c r="E110" s="6"/>
      <c r="F110" s="6"/>
      <c r="G110" s="6"/>
      <c r="H110" s="6"/>
    </row>
    <row r="111" spans="1:8" ht="12.75" customHeight="1" x14ac:dyDescent="0.2">
      <c r="A111" s="6"/>
      <c r="B111" s="6"/>
      <c r="C111" s="6"/>
      <c r="D111" s="6"/>
      <c r="E111" s="6"/>
      <c r="F111" s="6"/>
      <c r="G111" s="6"/>
      <c r="H111" s="6"/>
    </row>
    <row r="112" spans="1:8" ht="12.75" customHeight="1" x14ac:dyDescent="0.2">
      <c r="A112" s="5" t="s">
        <v>151</v>
      </c>
      <c r="B112" s="7" t="s">
        <v>3</v>
      </c>
      <c r="C112" s="6" t="s">
        <v>152</v>
      </c>
      <c r="D112" s="6"/>
      <c r="E112" s="7" t="s">
        <v>5</v>
      </c>
      <c r="F112" s="18" t="s">
        <v>1293</v>
      </c>
      <c r="G112" s="18" t="s">
        <v>1293</v>
      </c>
      <c r="H112" s="18" t="s">
        <v>1293</v>
      </c>
    </row>
    <row r="113" spans="1:8" x14ac:dyDescent="0.2">
      <c r="A113" s="5"/>
      <c r="B113" s="17" t="s">
        <v>153</v>
      </c>
      <c r="C113" s="7" t="s">
        <v>8</v>
      </c>
      <c r="D113" s="7" t="s">
        <v>9</v>
      </c>
      <c r="E113" s="10">
        <v>1425</v>
      </c>
      <c r="F113" s="7" t="s">
        <v>11</v>
      </c>
      <c r="G113" s="7" t="s">
        <v>12</v>
      </c>
      <c r="H113" s="7" t="s">
        <v>13</v>
      </c>
    </row>
    <row r="114" spans="1:8" x14ac:dyDescent="0.2">
      <c r="A114" s="6" t="s">
        <v>112</v>
      </c>
      <c r="B114" s="6"/>
      <c r="C114" s="12" t="s">
        <v>154</v>
      </c>
      <c r="D114" s="6" t="s">
        <v>155</v>
      </c>
      <c r="E114" s="6"/>
      <c r="F114" s="11">
        <v>0.9</v>
      </c>
      <c r="G114" s="11">
        <v>1.1000000000000001</v>
      </c>
      <c r="H114" s="11">
        <v>2.2000000000000002</v>
      </c>
    </row>
    <row r="115" spans="1:8" x14ac:dyDescent="0.2">
      <c r="A115" s="12" t="s">
        <v>26</v>
      </c>
      <c r="B115" s="12" t="s">
        <v>1293</v>
      </c>
      <c r="C115" s="12" t="s">
        <v>1293</v>
      </c>
      <c r="D115" s="12" t="s">
        <v>156</v>
      </c>
      <c r="E115" s="12"/>
      <c r="F115" s="13" t="s">
        <v>1293</v>
      </c>
      <c r="G115" s="13" t="s">
        <v>1293</v>
      </c>
      <c r="H115" s="13" t="s">
        <v>1293</v>
      </c>
    </row>
    <row r="116" spans="1:8" x14ac:dyDescent="0.2">
      <c r="A116" s="12" t="s">
        <v>157</v>
      </c>
      <c r="B116" s="12" t="s">
        <v>1293</v>
      </c>
      <c r="C116" s="12" t="s">
        <v>1293</v>
      </c>
      <c r="D116" s="12" t="s">
        <v>158</v>
      </c>
      <c r="E116" s="12"/>
      <c r="F116" s="13" t="s">
        <v>1293</v>
      </c>
      <c r="G116" s="13" t="s">
        <v>1293</v>
      </c>
      <c r="H116" s="13" t="s">
        <v>1293</v>
      </c>
    </row>
    <row r="117" spans="1:8" x14ac:dyDescent="0.2">
      <c r="A117" s="12"/>
      <c r="B117" s="12"/>
      <c r="D117" s="6" t="s">
        <v>159</v>
      </c>
      <c r="E117" s="12"/>
      <c r="F117" s="13"/>
      <c r="G117" s="13"/>
      <c r="H117" s="13"/>
    </row>
    <row r="118" spans="1:8" ht="12.75" customHeight="1" x14ac:dyDescent="0.2">
      <c r="A118" s="12"/>
      <c r="B118" s="12"/>
      <c r="C118" s="12"/>
      <c r="D118" s="12"/>
      <c r="E118" s="12"/>
      <c r="F118" s="13"/>
      <c r="G118" s="13"/>
      <c r="H118" s="13"/>
    </row>
    <row r="119" spans="1:8" ht="12.75" customHeight="1" x14ac:dyDescent="0.2">
      <c r="A119" s="12"/>
      <c r="B119" s="12"/>
      <c r="C119" s="12"/>
      <c r="D119" s="12"/>
      <c r="E119" s="12"/>
      <c r="F119" s="13"/>
      <c r="G119" s="13"/>
      <c r="H119" s="13"/>
    </row>
    <row r="120" spans="1:8" ht="12.75" customHeight="1" x14ac:dyDescent="0.2">
      <c r="A120" s="12"/>
      <c r="B120" s="12"/>
      <c r="C120" s="12"/>
      <c r="D120" s="12"/>
      <c r="E120" s="12"/>
      <c r="F120" s="13"/>
      <c r="G120" s="13"/>
      <c r="H120" s="13"/>
    </row>
    <row r="121" spans="1:8" ht="12.75" customHeight="1" x14ac:dyDescent="0.2">
      <c r="A121" s="5" t="s">
        <v>160</v>
      </c>
      <c r="B121" s="7" t="s">
        <v>3</v>
      </c>
      <c r="C121" s="6" t="s">
        <v>161</v>
      </c>
      <c r="D121" s="6"/>
      <c r="E121" s="7" t="s">
        <v>5</v>
      </c>
      <c r="F121" s="13"/>
      <c r="G121" s="13"/>
      <c r="H121" s="13"/>
    </row>
    <row r="122" spans="1:8" x14ac:dyDescent="0.2">
      <c r="A122" s="5"/>
      <c r="B122" s="8" t="s">
        <v>162</v>
      </c>
      <c r="C122" s="7" t="s">
        <v>8</v>
      </c>
      <c r="D122" s="7" t="s">
        <v>9</v>
      </c>
      <c r="E122" s="10" t="s">
        <v>163</v>
      </c>
      <c r="F122" s="7" t="s">
        <v>11</v>
      </c>
      <c r="G122" s="7" t="s">
        <v>12</v>
      </c>
      <c r="H122" s="7" t="s">
        <v>13</v>
      </c>
    </row>
    <row r="123" spans="1:8" x14ac:dyDescent="0.2">
      <c r="A123" s="12" t="s">
        <v>164</v>
      </c>
      <c r="B123" s="12"/>
      <c r="C123" s="12" t="s">
        <v>165</v>
      </c>
      <c r="D123" s="12" t="s">
        <v>166</v>
      </c>
      <c r="E123" s="10" t="s">
        <v>167</v>
      </c>
      <c r="F123" s="11">
        <v>3.1</v>
      </c>
      <c r="G123" s="11">
        <v>2.1</v>
      </c>
      <c r="H123" s="11">
        <v>5.0999999999999996</v>
      </c>
    </row>
    <row r="124" spans="1:8" ht="12.75" customHeight="1" x14ac:dyDescent="0.2">
      <c r="A124" s="12"/>
      <c r="B124" s="12"/>
      <c r="C124" s="12"/>
      <c r="D124" s="12"/>
      <c r="E124" s="12"/>
      <c r="F124" s="13"/>
      <c r="G124" s="13"/>
      <c r="H124" s="13"/>
    </row>
    <row r="125" spans="1:8" ht="12.75" customHeight="1" x14ac:dyDescent="0.2">
      <c r="A125" s="12"/>
      <c r="B125" s="12"/>
      <c r="C125" s="12"/>
      <c r="D125" s="12"/>
      <c r="E125" s="12"/>
      <c r="F125" s="13"/>
      <c r="G125" s="13"/>
      <c r="H125" s="13"/>
    </row>
    <row r="126" spans="1:8" ht="12.75" customHeight="1" x14ac:dyDescent="0.2">
      <c r="A126" s="12"/>
      <c r="B126" s="12"/>
      <c r="C126" s="12"/>
      <c r="D126" s="12"/>
      <c r="E126" s="12"/>
      <c r="F126" s="13"/>
      <c r="G126" s="13"/>
      <c r="H126" s="13"/>
    </row>
    <row r="127" spans="1:8" ht="12.75" customHeight="1" x14ac:dyDescent="0.2">
      <c r="A127" s="5" t="s">
        <v>168</v>
      </c>
      <c r="B127" s="7" t="s">
        <v>3</v>
      </c>
      <c r="C127" s="6" t="s">
        <v>169</v>
      </c>
      <c r="D127" s="6"/>
      <c r="E127" s="7" t="s">
        <v>5</v>
      </c>
      <c r="F127" s="13"/>
      <c r="G127" s="13"/>
      <c r="H127" s="13"/>
    </row>
    <row r="128" spans="1:8" x14ac:dyDescent="0.2">
      <c r="A128" s="5"/>
      <c r="B128" s="8" t="s">
        <v>170</v>
      </c>
      <c r="C128" s="7" t="s">
        <v>8</v>
      </c>
      <c r="D128" s="7" t="s">
        <v>9</v>
      </c>
      <c r="E128" s="10" t="s">
        <v>171</v>
      </c>
      <c r="F128" s="7" t="s">
        <v>11</v>
      </c>
      <c r="G128" s="7" t="s">
        <v>12</v>
      </c>
      <c r="H128" s="7" t="s">
        <v>13</v>
      </c>
    </row>
    <row r="129" spans="1:8" x14ac:dyDescent="0.2">
      <c r="A129" s="12"/>
      <c r="B129" s="12"/>
      <c r="C129" s="12" t="s">
        <v>172</v>
      </c>
      <c r="D129" s="12" t="s">
        <v>173</v>
      </c>
      <c r="E129" s="10" t="s">
        <v>174</v>
      </c>
      <c r="F129" s="11">
        <v>0.9</v>
      </c>
      <c r="G129" s="11">
        <v>0.7</v>
      </c>
      <c r="H129" s="11">
        <v>2.2999999999999998</v>
      </c>
    </row>
    <row r="130" spans="1:8" x14ac:dyDescent="0.2">
      <c r="A130" s="12"/>
      <c r="B130" s="12"/>
      <c r="C130" s="12" t="s">
        <v>175</v>
      </c>
      <c r="D130" s="12" t="s">
        <v>176</v>
      </c>
      <c r="E130" s="12"/>
      <c r="F130" s="13"/>
      <c r="G130" s="13"/>
      <c r="H130" s="13"/>
    </row>
    <row r="131" spans="1:8" ht="12.75" customHeight="1" x14ac:dyDescent="0.2">
      <c r="A131" s="12"/>
      <c r="B131" s="12"/>
      <c r="C131" s="12"/>
      <c r="E131" s="12"/>
      <c r="F131" s="13"/>
      <c r="G131" s="13"/>
      <c r="H131" s="13"/>
    </row>
    <row r="132" spans="1:8" ht="12.75" customHeight="1" x14ac:dyDescent="0.2">
      <c r="A132" s="12"/>
      <c r="B132" s="12"/>
      <c r="C132" s="12"/>
      <c r="D132" s="12"/>
      <c r="E132" s="12"/>
      <c r="F132" s="13"/>
      <c r="G132" s="13"/>
      <c r="H132" s="13"/>
    </row>
    <row r="133" spans="1:8" ht="12.75" customHeight="1" x14ac:dyDescent="0.2">
      <c r="A133" s="12"/>
      <c r="B133" s="12"/>
      <c r="C133" s="12"/>
      <c r="D133" s="12"/>
      <c r="E133" s="12"/>
      <c r="F133" s="13"/>
      <c r="G133" s="13"/>
      <c r="H133" s="13"/>
    </row>
    <row r="134" spans="1:8" ht="12.75" customHeight="1" x14ac:dyDescent="0.2">
      <c r="A134" s="12"/>
      <c r="B134" s="12"/>
      <c r="C134" s="12"/>
      <c r="D134" s="12"/>
      <c r="E134" s="12"/>
      <c r="F134" s="13"/>
      <c r="G134" s="13"/>
      <c r="H134" s="13"/>
    </row>
    <row r="135" spans="1:8" ht="12.75" customHeight="1" x14ac:dyDescent="0.2">
      <c r="A135" s="12"/>
      <c r="B135" s="12"/>
      <c r="C135" s="12"/>
      <c r="D135" s="12"/>
      <c r="E135" s="12"/>
      <c r="F135" s="13"/>
      <c r="G135" s="13"/>
      <c r="H135" s="13"/>
    </row>
    <row r="136" spans="1:8" ht="12.75" customHeight="1" x14ac:dyDescent="0.2">
      <c r="A136" s="12"/>
      <c r="B136" s="12"/>
      <c r="C136" s="12"/>
      <c r="D136" s="12"/>
      <c r="E136" s="12"/>
      <c r="F136" s="13"/>
      <c r="G136" s="13"/>
      <c r="H136" s="13"/>
    </row>
    <row r="137" spans="1:8" ht="12.75" customHeight="1" x14ac:dyDescent="0.2">
      <c r="A137" s="5" t="s">
        <v>177</v>
      </c>
      <c r="B137" s="7" t="s">
        <v>3</v>
      </c>
      <c r="C137" s="14" t="s">
        <v>178</v>
      </c>
      <c r="E137" s="7" t="s">
        <v>5</v>
      </c>
      <c r="F137" s="13"/>
      <c r="G137" s="13"/>
      <c r="H137" s="13"/>
    </row>
    <row r="138" spans="1:8" x14ac:dyDescent="0.2">
      <c r="A138" s="5"/>
      <c r="B138" s="8" t="s">
        <v>179</v>
      </c>
      <c r="C138" s="7" t="s">
        <v>8</v>
      </c>
      <c r="D138" s="7" t="s">
        <v>9</v>
      </c>
      <c r="E138" s="10" t="s">
        <v>180</v>
      </c>
      <c r="F138" s="7" t="s">
        <v>11</v>
      </c>
      <c r="G138" s="7" t="s">
        <v>12</v>
      </c>
      <c r="H138" s="7" t="s">
        <v>13</v>
      </c>
    </row>
    <row r="139" spans="1:8" x14ac:dyDescent="0.2">
      <c r="A139" s="12"/>
      <c r="B139" s="12"/>
      <c r="C139" s="12"/>
      <c r="D139" s="12" t="s">
        <v>181</v>
      </c>
      <c r="E139" s="10" t="s">
        <v>182</v>
      </c>
      <c r="F139" s="11">
        <v>3.1</v>
      </c>
      <c r="G139" s="11">
        <v>2.1</v>
      </c>
      <c r="H139" s="11">
        <v>5.0999999999999996</v>
      </c>
    </row>
    <row r="140" spans="1:8" x14ac:dyDescent="0.2">
      <c r="A140" s="12"/>
      <c r="B140" s="12"/>
      <c r="C140" s="12"/>
      <c r="D140" s="19" t="s">
        <v>183</v>
      </c>
      <c r="E140" s="10" t="s">
        <v>184</v>
      </c>
      <c r="F140" s="13"/>
      <c r="G140" s="13"/>
      <c r="H140" s="13"/>
    </row>
    <row r="141" spans="1:8" ht="12.75" customHeight="1" x14ac:dyDescent="0.2">
      <c r="A141" s="12"/>
      <c r="B141" s="12"/>
      <c r="C141" s="12"/>
      <c r="D141" s="14"/>
      <c r="E141" s="12"/>
      <c r="F141" s="13"/>
      <c r="G141" s="13"/>
      <c r="H141" s="13"/>
    </row>
    <row r="142" spans="1:8" ht="12.75" customHeight="1" x14ac:dyDescent="0.2">
      <c r="A142" s="12"/>
      <c r="B142" s="12"/>
      <c r="C142" s="12"/>
      <c r="D142" s="14"/>
      <c r="E142" s="12"/>
      <c r="F142" s="13"/>
      <c r="G142" s="13"/>
      <c r="H142" s="13"/>
    </row>
    <row r="143" spans="1:8" ht="12.75" customHeight="1" x14ac:dyDescent="0.2">
      <c r="A143" s="12"/>
      <c r="B143" s="12"/>
      <c r="C143" s="12"/>
      <c r="D143" s="14"/>
      <c r="E143" s="12"/>
      <c r="F143" s="13"/>
      <c r="G143" s="13"/>
      <c r="H143" s="13"/>
    </row>
    <row r="144" spans="1:8" ht="12.75" customHeight="1" x14ac:dyDescent="0.2">
      <c r="A144" s="5" t="s">
        <v>185</v>
      </c>
      <c r="B144" s="7" t="s">
        <v>3</v>
      </c>
      <c r="C144" s="6" t="s">
        <v>186</v>
      </c>
      <c r="D144" s="6"/>
      <c r="E144" s="7" t="s">
        <v>5</v>
      </c>
      <c r="F144" s="6"/>
      <c r="G144" s="6"/>
      <c r="H144" s="6"/>
    </row>
    <row r="145" spans="1:8" x14ac:dyDescent="0.2">
      <c r="A145" s="5"/>
      <c r="B145" s="17" t="s">
        <v>187</v>
      </c>
      <c r="C145" s="7" t="s">
        <v>8</v>
      </c>
      <c r="D145" s="7" t="s">
        <v>9</v>
      </c>
      <c r="E145" s="10" t="s">
        <v>188</v>
      </c>
      <c r="F145" s="7" t="s">
        <v>11</v>
      </c>
      <c r="G145" s="7" t="s">
        <v>12</v>
      </c>
      <c r="H145" s="7" t="s">
        <v>13</v>
      </c>
    </row>
    <row r="146" spans="1:8" x14ac:dyDescent="0.2">
      <c r="A146" s="6" t="s">
        <v>189</v>
      </c>
      <c r="B146" s="6"/>
      <c r="C146" s="6"/>
      <c r="D146" s="6" t="s">
        <v>190</v>
      </c>
      <c r="E146" s="10" t="s">
        <v>191</v>
      </c>
      <c r="F146" s="11">
        <v>2.7</v>
      </c>
      <c r="G146" s="11">
        <v>1.9</v>
      </c>
      <c r="H146" s="11">
        <v>6.3</v>
      </c>
    </row>
    <row r="147" spans="1:8" x14ac:dyDescent="0.2">
      <c r="A147" s="6"/>
      <c r="B147" s="6"/>
      <c r="C147" s="6"/>
      <c r="D147" s="6" t="s">
        <v>192</v>
      </c>
      <c r="E147" s="6"/>
      <c r="F147" s="6"/>
      <c r="G147" s="6"/>
      <c r="H147" s="6"/>
    </row>
    <row r="148" spans="1:8" x14ac:dyDescent="0.2">
      <c r="A148" s="6"/>
      <c r="B148" s="6"/>
      <c r="C148" s="6"/>
      <c r="D148" s="20" t="s">
        <v>193</v>
      </c>
      <c r="E148" s="6"/>
      <c r="F148" s="6"/>
      <c r="G148" s="6"/>
      <c r="H148" s="6"/>
    </row>
    <row r="149" spans="1:8" ht="12.75" customHeight="1" x14ac:dyDescent="0.2">
      <c r="A149" s="6"/>
      <c r="B149" s="6"/>
      <c r="C149" s="6"/>
      <c r="D149" s="20"/>
      <c r="E149" s="6"/>
      <c r="F149" s="6"/>
      <c r="G149" s="6"/>
      <c r="H149" s="6"/>
    </row>
    <row r="150" spans="1:8" ht="12.75" customHeight="1" x14ac:dyDescent="0.2">
      <c r="A150" s="6"/>
      <c r="B150" s="6"/>
      <c r="C150" s="6"/>
      <c r="D150" s="20"/>
      <c r="E150" s="6"/>
      <c r="F150" s="6"/>
      <c r="G150" s="6"/>
      <c r="H150" s="6"/>
    </row>
    <row r="151" spans="1:8" ht="12.75" customHeight="1" x14ac:dyDescent="0.2">
      <c r="A151" s="5" t="s">
        <v>194</v>
      </c>
      <c r="B151" s="7" t="s">
        <v>3</v>
      </c>
      <c r="C151" s="6" t="s">
        <v>195</v>
      </c>
      <c r="D151" s="6"/>
      <c r="E151" s="7" t="s">
        <v>5</v>
      </c>
      <c r="F151" s="6"/>
      <c r="G151" s="6"/>
      <c r="H151" s="6"/>
    </row>
    <row r="152" spans="1:8" x14ac:dyDescent="0.2">
      <c r="A152" s="5"/>
      <c r="B152" s="17" t="s">
        <v>196</v>
      </c>
      <c r="C152" s="7" t="s">
        <v>8</v>
      </c>
      <c r="D152" s="7" t="s">
        <v>9</v>
      </c>
      <c r="E152" s="10" t="s">
        <v>197</v>
      </c>
      <c r="F152" s="7" t="s">
        <v>11</v>
      </c>
      <c r="G152" s="7" t="s">
        <v>12</v>
      </c>
      <c r="H152" s="7" t="s">
        <v>13</v>
      </c>
    </row>
    <row r="153" spans="1:8" x14ac:dyDescent="0.2">
      <c r="A153" s="12" t="s">
        <v>198</v>
      </c>
      <c r="B153" s="6"/>
      <c r="C153" s="6"/>
      <c r="D153" s="6" t="s">
        <v>199</v>
      </c>
      <c r="E153" s="10" t="s">
        <v>200</v>
      </c>
      <c r="F153" s="11">
        <v>2.9</v>
      </c>
      <c r="G153" s="11">
        <v>2.1</v>
      </c>
      <c r="H153" s="11">
        <v>4.2</v>
      </c>
    </row>
    <row r="154" spans="1:8" x14ac:dyDescent="0.2">
      <c r="A154" s="12" t="s">
        <v>201</v>
      </c>
      <c r="B154" s="6"/>
      <c r="C154" s="6"/>
      <c r="D154" s="6" t="s">
        <v>202</v>
      </c>
      <c r="E154" s="10" t="s">
        <v>203</v>
      </c>
      <c r="F154" s="6"/>
      <c r="G154" s="6"/>
      <c r="H154" s="6"/>
    </row>
    <row r="155" spans="1:8" x14ac:dyDescent="0.2">
      <c r="A155" s="12"/>
      <c r="B155" s="6"/>
      <c r="C155" s="6"/>
      <c r="D155" s="6" t="s">
        <v>204</v>
      </c>
      <c r="E155" s="6"/>
      <c r="F155" s="6"/>
      <c r="G155" s="6"/>
      <c r="H155" s="6"/>
    </row>
    <row r="156" spans="1:8" x14ac:dyDescent="0.2">
      <c r="A156" s="12"/>
      <c r="B156" s="6"/>
      <c r="C156" s="6"/>
      <c r="D156" s="6" t="s">
        <v>205</v>
      </c>
      <c r="E156" s="6"/>
      <c r="F156" s="6"/>
      <c r="G156" s="6"/>
      <c r="H156" s="6"/>
    </row>
    <row r="157" spans="1:8" ht="12.75" customHeight="1" x14ac:dyDescent="0.2">
      <c r="A157" s="12"/>
      <c r="B157" s="6"/>
      <c r="D157" s="6"/>
      <c r="E157" s="6"/>
      <c r="F157" s="6"/>
      <c r="G157" s="6"/>
      <c r="H157" s="6"/>
    </row>
    <row r="158" spans="1:8" ht="12.75" customHeight="1" x14ac:dyDescent="0.2">
      <c r="A158" s="12"/>
      <c r="B158" s="6"/>
      <c r="D158" s="6"/>
      <c r="E158" s="6"/>
      <c r="F158" s="6"/>
      <c r="G158" s="6"/>
      <c r="H158" s="6"/>
    </row>
    <row r="159" spans="1:8" ht="12.75" customHeight="1" x14ac:dyDescent="0.2">
      <c r="A159" s="12"/>
      <c r="B159" s="6"/>
      <c r="D159" s="6"/>
      <c r="E159" s="6"/>
      <c r="F159" s="6"/>
      <c r="G159" s="6"/>
      <c r="H159" s="6"/>
    </row>
    <row r="160" spans="1:8" ht="12.75" customHeight="1" x14ac:dyDescent="0.2">
      <c r="A160" s="12"/>
      <c r="B160" s="6"/>
      <c r="D160" s="6"/>
      <c r="E160" s="6"/>
      <c r="F160" s="6"/>
      <c r="G160" s="6"/>
      <c r="H160" s="6"/>
    </row>
    <row r="161" spans="1:8" ht="12.75" customHeight="1" x14ac:dyDescent="0.2">
      <c r="A161" s="5" t="s">
        <v>206</v>
      </c>
      <c r="B161" s="7" t="s">
        <v>3</v>
      </c>
      <c r="C161" s="6" t="s">
        <v>207</v>
      </c>
      <c r="D161" s="6"/>
      <c r="E161" s="7" t="s">
        <v>5</v>
      </c>
      <c r="F161" s="6"/>
      <c r="G161" s="6"/>
      <c r="H161" s="6"/>
    </row>
    <row r="162" spans="1:8" x14ac:dyDescent="0.2">
      <c r="A162" s="5"/>
      <c r="B162" s="17" t="s">
        <v>208</v>
      </c>
      <c r="C162" s="7" t="s">
        <v>8</v>
      </c>
      <c r="D162" s="7" t="s">
        <v>9</v>
      </c>
      <c r="E162" s="10">
        <v>4286</v>
      </c>
      <c r="F162" s="7" t="s">
        <v>11</v>
      </c>
      <c r="G162" s="7" t="s">
        <v>12</v>
      </c>
      <c r="H162" s="7" t="s">
        <v>13</v>
      </c>
    </row>
    <row r="163" spans="1:8" x14ac:dyDescent="0.2">
      <c r="A163" s="6" t="s">
        <v>209</v>
      </c>
      <c r="B163" s="6"/>
      <c r="C163" s="6"/>
      <c r="D163" s="6" t="s">
        <v>210</v>
      </c>
      <c r="E163" s="6"/>
      <c r="F163" s="11">
        <v>2.9</v>
      </c>
      <c r="G163" s="11">
        <v>2.1</v>
      </c>
      <c r="H163" s="11">
        <v>4.2</v>
      </c>
    </row>
    <row r="164" spans="1:8" ht="12.75" customHeight="1" x14ac:dyDescent="0.2">
      <c r="A164" s="6" t="s">
        <v>211</v>
      </c>
      <c r="B164" s="6"/>
      <c r="C164" s="6"/>
      <c r="D164" s="6"/>
      <c r="E164" s="6"/>
      <c r="F164" s="6"/>
      <c r="G164" s="6"/>
      <c r="H164" s="6"/>
    </row>
    <row r="165" spans="1:8" ht="12.75" customHeight="1" x14ac:dyDescent="0.2">
      <c r="A165" s="6" t="s">
        <v>212</v>
      </c>
      <c r="B165" s="6"/>
      <c r="C165" s="6"/>
      <c r="D165" s="6"/>
      <c r="E165" s="6"/>
      <c r="F165" s="6"/>
      <c r="G165" s="6"/>
      <c r="H165" s="6"/>
    </row>
    <row r="166" spans="1:8" ht="12.75" customHeight="1" x14ac:dyDescent="0.2">
      <c r="A166" s="6"/>
      <c r="B166" s="6"/>
      <c r="C166" s="6"/>
      <c r="D166" s="6"/>
      <c r="E166" s="6"/>
      <c r="F166" s="6"/>
      <c r="G166" s="6"/>
      <c r="H166" s="6"/>
    </row>
    <row r="167" spans="1:8" ht="12.75" customHeight="1" x14ac:dyDescent="0.2">
      <c r="A167" s="6"/>
      <c r="B167" s="6"/>
      <c r="C167" s="6"/>
      <c r="D167" s="6"/>
      <c r="E167" s="6"/>
      <c r="F167" s="6"/>
      <c r="G167" s="6"/>
      <c r="H167" s="6"/>
    </row>
    <row r="168" spans="1:8" ht="12.75" customHeight="1" x14ac:dyDescent="0.2">
      <c r="A168" s="6"/>
      <c r="B168" s="6"/>
      <c r="D168" s="6"/>
      <c r="E168" s="6"/>
      <c r="F168" s="6"/>
      <c r="G168" s="6"/>
      <c r="H168" s="6"/>
    </row>
    <row r="169" spans="1:8" ht="12.75" customHeight="1" x14ac:dyDescent="0.2">
      <c r="A169" s="5" t="s">
        <v>213</v>
      </c>
      <c r="B169" s="7" t="s">
        <v>3</v>
      </c>
      <c r="C169" s="6" t="s">
        <v>214</v>
      </c>
      <c r="D169" s="6"/>
      <c r="E169" s="7" t="s">
        <v>5</v>
      </c>
      <c r="F169" s="6"/>
      <c r="G169" s="6"/>
      <c r="H169" s="6"/>
    </row>
    <row r="170" spans="1:8" x14ac:dyDescent="0.2">
      <c r="A170" s="5"/>
      <c r="B170" s="17" t="s">
        <v>1296</v>
      </c>
      <c r="C170" s="7" t="s">
        <v>8</v>
      </c>
      <c r="D170" s="7" t="s">
        <v>9</v>
      </c>
      <c r="E170" s="10">
        <v>7500</v>
      </c>
      <c r="F170" s="7" t="s">
        <v>11</v>
      </c>
      <c r="G170" s="7" t="s">
        <v>12</v>
      </c>
      <c r="H170" s="7" t="s">
        <v>13</v>
      </c>
    </row>
    <row r="171" spans="1:8" x14ac:dyDescent="0.2">
      <c r="A171" s="6" t="s">
        <v>215</v>
      </c>
      <c r="B171" s="12" t="s">
        <v>216</v>
      </c>
      <c r="C171" s="12" t="s">
        <v>1293</v>
      </c>
      <c r="D171" s="6" t="s">
        <v>217</v>
      </c>
      <c r="E171" s="12"/>
      <c r="F171" s="11">
        <v>2.9</v>
      </c>
      <c r="G171" s="11">
        <v>2.1</v>
      </c>
      <c r="H171" s="11">
        <v>4.2</v>
      </c>
    </row>
    <row r="172" spans="1:8" x14ac:dyDescent="0.2">
      <c r="A172" s="6" t="s">
        <v>218</v>
      </c>
      <c r="B172" s="12"/>
      <c r="C172" s="12"/>
      <c r="D172" s="12" t="s">
        <v>219</v>
      </c>
      <c r="E172" s="12"/>
      <c r="F172" s="13"/>
      <c r="G172" s="13"/>
      <c r="H172" s="13"/>
    </row>
    <row r="173" spans="1:8" ht="12.75" customHeight="1" x14ac:dyDescent="0.2">
      <c r="A173" s="6"/>
      <c r="B173" s="12"/>
      <c r="C173" s="12"/>
      <c r="D173" s="12"/>
      <c r="E173" s="12"/>
      <c r="F173" s="13"/>
      <c r="G173" s="13"/>
      <c r="H173" s="13"/>
    </row>
    <row r="174" spans="1:8" ht="12.75" customHeight="1" x14ac:dyDescent="0.2">
      <c r="A174" s="6"/>
      <c r="B174" s="12"/>
      <c r="C174" s="12"/>
      <c r="D174" s="12"/>
      <c r="E174" s="12"/>
      <c r="F174" s="13"/>
      <c r="G174" s="13"/>
      <c r="H174" s="13"/>
    </row>
    <row r="175" spans="1:8" ht="12.75" customHeight="1" x14ac:dyDescent="0.2">
      <c r="A175" s="6"/>
      <c r="B175" s="12"/>
      <c r="D175" s="12"/>
      <c r="E175" s="12"/>
      <c r="F175" s="13"/>
      <c r="G175" s="13"/>
      <c r="H175" s="13"/>
    </row>
    <row r="176" spans="1:8" ht="12.75" customHeight="1" x14ac:dyDescent="0.2">
      <c r="A176" s="5" t="s">
        <v>220</v>
      </c>
      <c r="B176" s="7" t="s">
        <v>3</v>
      </c>
      <c r="C176" s="12" t="s">
        <v>221</v>
      </c>
      <c r="D176" s="6"/>
      <c r="E176" s="7" t="s">
        <v>5</v>
      </c>
      <c r="F176" s="13"/>
      <c r="G176" s="13"/>
      <c r="H176" s="13"/>
    </row>
    <row r="177" spans="1:8" x14ac:dyDescent="0.2">
      <c r="A177" s="5"/>
      <c r="B177" s="8" t="s">
        <v>222</v>
      </c>
      <c r="C177" s="7" t="s">
        <v>8</v>
      </c>
      <c r="D177" s="7" t="s">
        <v>9</v>
      </c>
      <c r="E177" s="10">
        <v>747</v>
      </c>
      <c r="F177" s="7" t="s">
        <v>11</v>
      </c>
      <c r="G177" s="7" t="s">
        <v>12</v>
      </c>
      <c r="H177" s="7" t="s">
        <v>13</v>
      </c>
    </row>
    <row r="178" spans="1:8" x14ac:dyDescent="0.2">
      <c r="A178" s="12"/>
      <c r="B178" s="12"/>
      <c r="C178" s="12"/>
      <c r="D178" s="12" t="s">
        <v>223</v>
      </c>
      <c r="E178" s="12"/>
      <c r="F178" s="11">
        <v>2.9</v>
      </c>
      <c r="G178" s="11">
        <v>2.1</v>
      </c>
      <c r="H178" s="11">
        <v>4.2</v>
      </c>
    </row>
    <row r="179" spans="1:8" x14ac:dyDescent="0.2">
      <c r="A179" s="12"/>
      <c r="B179" s="12"/>
      <c r="C179" s="12"/>
      <c r="D179" s="12" t="s">
        <v>224</v>
      </c>
      <c r="E179" s="12"/>
      <c r="F179" s="13"/>
      <c r="G179" s="13"/>
      <c r="H179" s="13"/>
    </row>
    <row r="180" spans="1:8" ht="12.75" customHeight="1" x14ac:dyDescent="0.2">
      <c r="A180" s="12"/>
      <c r="B180" s="12"/>
      <c r="C180" s="12"/>
      <c r="D180" s="12"/>
      <c r="E180" s="12"/>
      <c r="F180" s="13"/>
      <c r="G180" s="13"/>
      <c r="H180" s="13"/>
    </row>
    <row r="181" spans="1:8" ht="12.75" customHeight="1" x14ac:dyDescent="0.2">
      <c r="A181" s="12"/>
      <c r="B181" s="12"/>
      <c r="C181" s="12"/>
      <c r="D181" s="12"/>
      <c r="E181" s="12"/>
      <c r="F181" s="13"/>
      <c r="G181" s="13"/>
      <c r="H181" s="13"/>
    </row>
    <row r="182" spans="1:8" ht="12.75" customHeight="1" x14ac:dyDescent="0.2">
      <c r="A182" s="5" t="s">
        <v>225</v>
      </c>
      <c r="B182" s="7" t="s">
        <v>3</v>
      </c>
      <c r="C182" s="6" t="s">
        <v>226</v>
      </c>
      <c r="D182" s="6"/>
      <c r="E182" s="7" t="s">
        <v>5</v>
      </c>
      <c r="F182" s="6"/>
      <c r="G182" s="6"/>
      <c r="H182" s="6"/>
    </row>
    <row r="183" spans="1:8" x14ac:dyDescent="0.2">
      <c r="A183" s="5"/>
      <c r="B183" s="6" t="s">
        <v>227</v>
      </c>
      <c r="C183" s="7" t="s">
        <v>8</v>
      </c>
      <c r="D183" s="7" t="s">
        <v>9</v>
      </c>
      <c r="E183" s="10">
        <v>924</v>
      </c>
      <c r="F183" s="7" t="s">
        <v>11</v>
      </c>
      <c r="G183" s="7" t="s">
        <v>12</v>
      </c>
      <c r="H183" s="7" t="s">
        <v>13</v>
      </c>
    </row>
    <row r="184" spans="1:8" x14ac:dyDescent="0.2">
      <c r="A184" s="12" t="s">
        <v>228</v>
      </c>
      <c r="B184" s="12" t="s">
        <v>1293</v>
      </c>
      <c r="C184" s="12" t="s">
        <v>1293</v>
      </c>
      <c r="D184" s="12" t="s">
        <v>229</v>
      </c>
      <c r="E184" s="12"/>
      <c r="F184" s="11">
        <v>0.9</v>
      </c>
      <c r="G184" s="11">
        <v>0.7</v>
      </c>
      <c r="H184" s="11">
        <v>2.2999999999999998</v>
      </c>
    </row>
    <row r="185" spans="1:8" x14ac:dyDescent="0.2">
      <c r="A185" s="12"/>
      <c r="B185" s="12"/>
      <c r="C185" s="12"/>
      <c r="D185" s="6" t="s">
        <v>230</v>
      </c>
      <c r="E185" s="12"/>
      <c r="F185" s="13"/>
      <c r="G185" s="13"/>
      <c r="H185" s="13"/>
    </row>
    <row r="186" spans="1:8" x14ac:dyDescent="0.2">
      <c r="A186" s="12"/>
      <c r="B186" s="12"/>
      <c r="C186" s="12"/>
      <c r="D186" s="6" t="s">
        <v>231</v>
      </c>
      <c r="E186" s="12"/>
      <c r="F186" s="13"/>
      <c r="G186" s="13"/>
      <c r="H186" s="13"/>
    </row>
    <row r="187" spans="1:8" ht="12.75" customHeight="1" x14ac:dyDescent="0.2">
      <c r="A187" s="12"/>
      <c r="B187" s="12"/>
      <c r="C187" s="12"/>
      <c r="D187" s="6"/>
      <c r="E187" s="12"/>
      <c r="F187" s="13"/>
      <c r="G187" s="13"/>
      <c r="H187" s="13"/>
    </row>
    <row r="188" spans="1:8" ht="12.75" customHeight="1" x14ac:dyDescent="0.2">
      <c r="A188" s="12"/>
      <c r="B188" s="12"/>
      <c r="C188" s="12"/>
      <c r="D188" s="6"/>
      <c r="E188" s="12"/>
      <c r="F188" s="13"/>
      <c r="G188" s="13"/>
      <c r="H188" s="13"/>
    </row>
    <row r="189" spans="1:8" ht="12.75" customHeight="1" x14ac:dyDescent="0.2">
      <c r="A189" s="12"/>
      <c r="B189" s="12"/>
      <c r="C189" s="12"/>
      <c r="D189" s="12"/>
      <c r="E189" s="12"/>
      <c r="F189" s="13"/>
      <c r="G189" s="13"/>
      <c r="H189" s="13"/>
    </row>
    <row r="190" spans="1:8" ht="12.75" customHeight="1" x14ac:dyDescent="0.2">
      <c r="A190" s="12"/>
      <c r="B190" s="12"/>
      <c r="C190" s="12"/>
      <c r="D190" s="12"/>
      <c r="E190" s="12"/>
      <c r="F190" s="13"/>
      <c r="G190" s="13"/>
      <c r="H190" s="13"/>
    </row>
    <row r="191" spans="1:8" ht="12.75" customHeight="1" x14ac:dyDescent="0.2">
      <c r="A191" s="5" t="s">
        <v>232</v>
      </c>
      <c r="B191" s="7" t="s">
        <v>3</v>
      </c>
      <c r="C191" s="6" t="s">
        <v>233</v>
      </c>
      <c r="D191" s="6"/>
      <c r="E191" s="7" t="s">
        <v>5</v>
      </c>
      <c r="F191" s="6"/>
      <c r="G191" s="6"/>
      <c r="H191" s="6"/>
    </row>
    <row r="192" spans="1:8" x14ac:dyDescent="0.2">
      <c r="A192" s="5"/>
      <c r="B192" s="17" t="s">
        <v>234</v>
      </c>
      <c r="C192" s="7" t="s">
        <v>8</v>
      </c>
      <c r="D192" s="7" t="s">
        <v>9</v>
      </c>
      <c r="E192" s="10" t="s">
        <v>235</v>
      </c>
      <c r="F192" s="7" t="s">
        <v>11</v>
      </c>
      <c r="G192" s="7" t="s">
        <v>12</v>
      </c>
      <c r="H192" s="7" t="s">
        <v>13</v>
      </c>
    </row>
    <row r="193" spans="1:8" x14ac:dyDescent="0.2">
      <c r="A193" s="12" t="s">
        <v>236</v>
      </c>
      <c r="B193" s="6" t="s">
        <v>1293</v>
      </c>
      <c r="C193" s="6"/>
      <c r="D193" s="6" t="s">
        <v>237</v>
      </c>
      <c r="E193" s="10" t="s">
        <v>238</v>
      </c>
      <c r="F193" s="11">
        <v>2.1</v>
      </c>
      <c r="G193" s="11">
        <v>1.85</v>
      </c>
      <c r="H193" s="11">
        <v>2.9</v>
      </c>
    </row>
    <row r="194" spans="1:8" x14ac:dyDescent="0.2">
      <c r="A194" s="12" t="s">
        <v>239</v>
      </c>
      <c r="B194" s="6"/>
      <c r="C194" s="6"/>
      <c r="D194" s="6" t="s">
        <v>240</v>
      </c>
      <c r="E194" s="6"/>
      <c r="F194" s="6"/>
      <c r="G194" s="6"/>
      <c r="H194" s="6"/>
    </row>
    <row r="195" spans="1:8" ht="12.75" customHeight="1" x14ac:dyDescent="0.2">
      <c r="A195" s="12" t="s">
        <v>241</v>
      </c>
      <c r="B195" s="6"/>
      <c r="C195" s="6"/>
      <c r="D195" s="6"/>
      <c r="E195" s="6"/>
      <c r="F195" s="6"/>
      <c r="G195" s="6"/>
      <c r="H195" s="6"/>
    </row>
    <row r="196" spans="1:8" ht="12.75" customHeight="1" x14ac:dyDescent="0.2">
      <c r="A196" s="12" t="s">
        <v>242</v>
      </c>
      <c r="B196" s="6"/>
      <c r="C196" s="6"/>
      <c r="D196" s="6"/>
      <c r="E196" s="6"/>
      <c r="F196" s="6"/>
      <c r="G196" s="6"/>
      <c r="H196" s="6"/>
    </row>
    <row r="197" spans="1:8" ht="12.75" customHeight="1" x14ac:dyDescent="0.2">
      <c r="A197" s="12"/>
      <c r="B197" s="6"/>
      <c r="C197" s="6"/>
      <c r="D197" s="6"/>
      <c r="E197" s="6"/>
      <c r="F197" s="6"/>
      <c r="G197" s="6"/>
      <c r="H197" s="6"/>
    </row>
    <row r="198" spans="1:8" ht="12.75" customHeight="1" x14ac:dyDescent="0.2">
      <c r="A198" s="12"/>
      <c r="B198" s="6"/>
      <c r="C198" s="6"/>
      <c r="D198" s="6"/>
      <c r="E198" s="6"/>
      <c r="F198" s="6"/>
      <c r="G198" s="6"/>
      <c r="H198" s="6"/>
    </row>
    <row r="199" spans="1:8" ht="12.75" customHeight="1" x14ac:dyDescent="0.2">
      <c r="A199" s="5" t="s">
        <v>243</v>
      </c>
      <c r="B199" s="7" t="s">
        <v>3</v>
      </c>
      <c r="C199" s="6"/>
      <c r="D199" s="6"/>
      <c r="E199" s="7" t="s">
        <v>5</v>
      </c>
      <c r="F199" s="6"/>
      <c r="G199" s="6"/>
      <c r="H199" s="6"/>
    </row>
    <row r="200" spans="1:8" x14ac:dyDescent="0.2">
      <c r="A200" s="5"/>
      <c r="B200" s="17" t="s">
        <v>244</v>
      </c>
      <c r="C200" s="7" t="s">
        <v>8</v>
      </c>
      <c r="D200" s="7" t="s">
        <v>9</v>
      </c>
      <c r="E200" s="10">
        <v>689</v>
      </c>
      <c r="F200" s="7" t="s">
        <v>11</v>
      </c>
      <c r="G200" s="7" t="s">
        <v>12</v>
      </c>
      <c r="H200" s="7" t="s">
        <v>13</v>
      </c>
    </row>
    <row r="201" spans="1:8" x14ac:dyDescent="0.2">
      <c r="A201" s="6" t="s">
        <v>245</v>
      </c>
      <c r="B201" s="6"/>
      <c r="C201" s="6" t="s">
        <v>246</v>
      </c>
      <c r="D201" s="6" t="s">
        <v>247</v>
      </c>
      <c r="E201" s="6"/>
      <c r="F201" s="11">
        <v>3.1</v>
      </c>
      <c r="G201" s="11">
        <v>1.4</v>
      </c>
      <c r="H201" s="11">
        <v>3.5</v>
      </c>
    </row>
    <row r="202" spans="1:8" x14ac:dyDescent="0.2">
      <c r="A202" s="6" t="s">
        <v>248</v>
      </c>
      <c r="B202" s="6"/>
      <c r="C202" s="6"/>
      <c r="D202" s="6" t="s">
        <v>249</v>
      </c>
      <c r="E202" s="6"/>
      <c r="F202" s="6"/>
      <c r="G202" s="6"/>
      <c r="H202" s="6"/>
    </row>
    <row r="203" spans="1:8" x14ac:dyDescent="0.2">
      <c r="A203" s="6"/>
      <c r="B203" s="6"/>
      <c r="C203" s="6"/>
      <c r="D203" s="6" t="s">
        <v>250</v>
      </c>
      <c r="E203" s="6"/>
      <c r="F203" s="6"/>
      <c r="G203" s="6"/>
      <c r="H203" s="6"/>
    </row>
    <row r="204" spans="1:8" ht="12.75" customHeight="1" x14ac:dyDescent="0.2">
      <c r="A204" s="6"/>
      <c r="B204" s="6"/>
      <c r="C204" s="6"/>
      <c r="D204" s="6"/>
      <c r="E204" s="6"/>
      <c r="F204" s="6"/>
      <c r="G204" s="6"/>
      <c r="H204" s="6"/>
    </row>
    <row r="205" spans="1:8" ht="12.75" customHeight="1" x14ac:dyDescent="0.2">
      <c r="A205" s="5" t="s">
        <v>251</v>
      </c>
      <c r="B205" s="7" t="s">
        <v>3</v>
      </c>
      <c r="C205" s="6" t="s">
        <v>252</v>
      </c>
      <c r="E205" s="7" t="s">
        <v>5</v>
      </c>
      <c r="F205" s="6"/>
      <c r="G205" s="6"/>
      <c r="H205" s="6"/>
    </row>
    <row r="206" spans="1:8" x14ac:dyDescent="0.2">
      <c r="A206" s="5"/>
      <c r="B206" s="8" t="s">
        <v>253</v>
      </c>
      <c r="C206" s="7" t="s">
        <v>8</v>
      </c>
      <c r="D206" s="7" t="s">
        <v>9</v>
      </c>
      <c r="E206" s="10">
        <v>378</v>
      </c>
      <c r="F206" s="7" t="s">
        <v>11</v>
      </c>
      <c r="G206" s="7" t="s">
        <v>12</v>
      </c>
      <c r="H206" s="7" t="s">
        <v>13</v>
      </c>
    </row>
    <row r="207" spans="1:8" x14ac:dyDescent="0.2">
      <c r="A207" s="6" t="s">
        <v>254</v>
      </c>
      <c r="B207" s="6"/>
      <c r="C207" s="6"/>
      <c r="D207" s="6" t="s">
        <v>255</v>
      </c>
      <c r="E207" s="6"/>
      <c r="F207" s="11">
        <v>2.7</v>
      </c>
      <c r="G207" s="11">
        <v>1.9</v>
      </c>
      <c r="H207" s="11">
        <v>6.3</v>
      </c>
    </row>
    <row r="208" spans="1:8" ht="12.75" customHeight="1" x14ac:dyDescent="0.2">
      <c r="A208" s="6"/>
      <c r="B208" s="6"/>
      <c r="C208" s="6"/>
      <c r="D208" s="6"/>
      <c r="E208" s="6"/>
      <c r="F208" s="6"/>
      <c r="G208" s="6"/>
      <c r="H208" s="6"/>
    </row>
    <row r="209" spans="1:8" ht="12.75" customHeight="1" x14ac:dyDescent="0.2">
      <c r="A209" s="6"/>
      <c r="B209" s="6"/>
      <c r="C209" s="6"/>
      <c r="D209" s="6"/>
      <c r="E209" s="6"/>
      <c r="F209" s="6"/>
      <c r="G209" s="6"/>
      <c r="H209" s="6"/>
    </row>
    <row r="210" spans="1:8" ht="12.75" customHeight="1" x14ac:dyDescent="0.2">
      <c r="A210" s="5" t="s">
        <v>256</v>
      </c>
      <c r="B210" s="7" t="s">
        <v>3</v>
      </c>
      <c r="C210" s="6" t="s">
        <v>257</v>
      </c>
      <c r="E210" s="7" t="s">
        <v>5</v>
      </c>
      <c r="F210" s="6"/>
      <c r="G210" s="6"/>
      <c r="H210" s="6"/>
    </row>
    <row r="211" spans="1:8" x14ac:dyDescent="0.2">
      <c r="A211" s="5"/>
      <c r="B211" s="8" t="s">
        <v>258</v>
      </c>
      <c r="C211" s="7" t="s">
        <v>8</v>
      </c>
      <c r="D211" s="7" t="s">
        <v>9</v>
      </c>
      <c r="E211" s="10">
        <v>8794</v>
      </c>
      <c r="F211" s="7" t="s">
        <v>11</v>
      </c>
      <c r="G211" s="7" t="s">
        <v>12</v>
      </c>
      <c r="H211" s="7" t="s">
        <v>13</v>
      </c>
    </row>
    <row r="212" spans="1:8" x14ac:dyDescent="0.2">
      <c r="A212" s="12" t="s">
        <v>259</v>
      </c>
      <c r="B212" s="12" t="s">
        <v>1293</v>
      </c>
      <c r="C212" s="12" t="s">
        <v>63</v>
      </c>
      <c r="D212" s="12" t="s">
        <v>260</v>
      </c>
      <c r="E212" s="12"/>
      <c r="F212" s="11">
        <v>0.5</v>
      </c>
      <c r="G212" s="11">
        <v>0.7</v>
      </c>
      <c r="H212" s="11">
        <v>1.9</v>
      </c>
    </row>
    <row r="213" spans="1:8" x14ac:dyDescent="0.2">
      <c r="A213" s="12" t="s">
        <v>112</v>
      </c>
      <c r="B213" s="12"/>
      <c r="C213" s="12" t="s">
        <v>261</v>
      </c>
      <c r="D213" s="12" t="s">
        <v>262</v>
      </c>
      <c r="E213" s="12"/>
      <c r="F213" s="13"/>
      <c r="G213" s="13"/>
      <c r="H213" s="13"/>
    </row>
    <row r="214" spans="1:8" x14ac:dyDescent="0.2">
      <c r="A214" s="12" t="s">
        <v>263</v>
      </c>
      <c r="B214" s="12"/>
      <c r="C214" s="12" t="s">
        <v>264</v>
      </c>
      <c r="D214" s="12" t="s">
        <v>265</v>
      </c>
      <c r="E214" s="12"/>
      <c r="F214" s="13"/>
      <c r="G214" s="13"/>
      <c r="H214" s="13"/>
    </row>
    <row r="215" spans="1:8" x14ac:dyDescent="0.2">
      <c r="A215" s="12" t="s">
        <v>266</v>
      </c>
      <c r="B215" s="12"/>
      <c r="C215" s="12" t="s">
        <v>267</v>
      </c>
      <c r="D215" s="6" t="s">
        <v>268</v>
      </c>
      <c r="E215" s="12"/>
      <c r="F215" s="13"/>
      <c r="G215" s="13"/>
      <c r="H215" s="13"/>
    </row>
    <row r="216" spans="1:8" ht="12.75" customHeight="1" x14ac:dyDescent="0.2">
      <c r="A216" s="12"/>
      <c r="B216" s="12"/>
      <c r="C216" s="12"/>
      <c r="D216" s="12"/>
      <c r="E216" s="12"/>
      <c r="F216" s="13"/>
      <c r="G216" s="13"/>
      <c r="H216" s="13"/>
    </row>
    <row r="217" spans="1:8" ht="12.75" customHeight="1" x14ac:dyDescent="0.2">
      <c r="A217" s="12"/>
      <c r="B217" s="12"/>
      <c r="C217" s="12"/>
      <c r="D217" s="12"/>
      <c r="E217" s="12"/>
      <c r="F217" s="13"/>
      <c r="G217" s="13"/>
      <c r="H217" s="13"/>
    </row>
    <row r="218" spans="1:8" ht="12.75" customHeight="1" x14ac:dyDescent="0.2">
      <c r="A218" s="12"/>
      <c r="B218" s="12"/>
      <c r="C218" s="12"/>
      <c r="D218" s="12"/>
      <c r="E218" s="12"/>
      <c r="F218" s="13"/>
      <c r="G218" s="13"/>
      <c r="H218" s="13"/>
    </row>
    <row r="219" spans="1:8" ht="12.75" customHeight="1" x14ac:dyDescent="0.2">
      <c r="A219" s="12"/>
      <c r="B219" s="12"/>
      <c r="C219" s="12"/>
      <c r="D219" s="12"/>
      <c r="E219" s="12"/>
      <c r="F219" s="13"/>
      <c r="G219" s="13"/>
      <c r="H219" s="13"/>
    </row>
    <row r="220" spans="1:8" ht="12.75" customHeight="1" x14ac:dyDescent="0.2">
      <c r="A220" s="5" t="s">
        <v>269</v>
      </c>
      <c r="B220" s="7" t="s">
        <v>3</v>
      </c>
      <c r="C220" s="12" t="s">
        <v>270</v>
      </c>
      <c r="E220" s="7" t="s">
        <v>5</v>
      </c>
      <c r="F220" s="13"/>
      <c r="G220" s="13"/>
      <c r="H220" s="13"/>
    </row>
    <row r="221" spans="1:8" x14ac:dyDescent="0.2">
      <c r="A221" s="5"/>
      <c r="B221" s="8" t="s">
        <v>271</v>
      </c>
      <c r="C221" s="7" t="s">
        <v>8</v>
      </c>
      <c r="D221" s="7" t="s">
        <v>9</v>
      </c>
      <c r="E221" s="10" t="s">
        <v>272</v>
      </c>
      <c r="F221" s="7" t="s">
        <v>11</v>
      </c>
      <c r="G221" s="7" t="s">
        <v>12</v>
      </c>
      <c r="H221" s="7" t="s">
        <v>13</v>
      </c>
    </row>
    <row r="222" spans="1:8" x14ac:dyDescent="0.2">
      <c r="A222" s="12" t="s">
        <v>273</v>
      </c>
      <c r="B222" s="12"/>
      <c r="C222" s="12"/>
      <c r="D222" s="12" t="s">
        <v>274</v>
      </c>
      <c r="E222" s="10" t="s">
        <v>275</v>
      </c>
      <c r="F222" s="11">
        <v>2.6</v>
      </c>
      <c r="G222" s="11">
        <v>1.4</v>
      </c>
      <c r="H222" s="11">
        <v>3.1</v>
      </c>
    </row>
    <row r="223" spans="1:8" x14ac:dyDescent="0.2">
      <c r="A223" s="12"/>
      <c r="B223" s="12"/>
      <c r="C223" s="12"/>
      <c r="D223" s="12" t="s">
        <v>276</v>
      </c>
      <c r="E223" s="12"/>
      <c r="F223" s="13"/>
      <c r="G223" s="13"/>
      <c r="H223" s="13"/>
    </row>
    <row r="224" spans="1:8" x14ac:dyDescent="0.2">
      <c r="A224" s="12"/>
      <c r="B224" s="12"/>
      <c r="C224" s="12"/>
      <c r="D224" s="12" t="s">
        <v>277</v>
      </c>
      <c r="E224" s="12"/>
      <c r="F224" s="13"/>
      <c r="G224" s="13"/>
      <c r="H224" s="13"/>
    </row>
    <row r="225" spans="1:8" ht="12.75" customHeight="1" x14ac:dyDescent="0.2">
      <c r="A225" s="12"/>
      <c r="B225" s="12"/>
      <c r="C225" s="12"/>
      <c r="D225" s="12"/>
      <c r="E225" s="12"/>
      <c r="F225" s="13"/>
      <c r="G225" s="13"/>
      <c r="H225" s="13"/>
    </row>
    <row r="226" spans="1:8" ht="12.75" customHeight="1" x14ac:dyDescent="0.2">
      <c r="A226" s="12"/>
      <c r="B226" s="12"/>
      <c r="C226" s="12"/>
      <c r="D226" s="12"/>
      <c r="E226" s="12"/>
      <c r="F226" s="13"/>
      <c r="G226" s="13"/>
      <c r="H226" s="13"/>
    </row>
    <row r="227" spans="1:8" ht="12.75" customHeight="1" x14ac:dyDescent="0.2">
      <c r="A227" s="5" t="s">
        <v>278</v>
      </c>
      <c r="B227" s="7" t="s">
        <v>3</v>
      </c>
      <c r="C227" s="12" t="s">
        <v>279</v>
      </c>
      <c r="E227" s="7" t="s">
        <v>5</v>
      </c>
      <c r="F227" s="13"/>
      <c r="G227" s="13"/>
      <c r="H227" s="13"/>
    </row>
    <row r="228" spans="1:8" x14ac:dyDescent="0.2">
      <c r="A228" s="5"/>
      <c r="B228" s="8" t="s">
        <v>280</v>
      </c>
      <c r="C228" s="7" t="s">
        <v>8</v>
      </c>
      <c r="D228" s="7" t="s">
        <v>9</v>
      </c>
      <c r="E228" s="10" t="s">
        <v>281</v>
      </c>
      <c r="F228" s="7" t="s">
        <v>11</v>
      </c>
      <c r="G228" s="7" t="s">
        <v>12</v>
      </c>
      <c r="H228" s="7" t="s">
        <v>13</v>
      </c>
    </row>
    <row r="229" spans="1:8" x14ac:dyDescent="0.2">
      <c r="A229" s="12" t="s">
        <v>282</v>
      </c>
      <c r="B229" s="12"/>
      <c r="C229" s="12"/>
      <c r="D229" s="12" t="s">
        <v>283</v>
      </c>
      <c r="E229" s="10" t="s">
        <v>284</v>
      </c>
      <c r="F229" s="11">
        <v>1.7</v>
      </c>
      <c r="G229" s="11">
        <v>1.1000000000000001</v>
      </c>
      <c r="H229" s="11">
        <v>2.2999999999999998</v>
      </c>
    </row>
    <row r="230" spans="1:8" x14ac:dyDescent="0.2">
      <c r="A230" s="12"/>
      <c r="B230" s="12"/>
      <c r="C230" s="12"/>
      <c r="D230" s="12" t="s">
        <v>285</v>
      </c>
      <c r="E230" s="12"/>
      <c r="F230" s="13"/>
      <c r="G230" s="13"/>
      <c r="H230" s="13"/>
    </row>
    <row r="231" spans="1:8" x14ac:dyDescent="0.2">
      <c r="A231" s="12"/>
      <c r="B231" s="12"/>
      <c r="C231" s="12"/>
      <c r="D231" s="12" t="s">
        <v>286</v>
      </c>
      <c r="E231" s="12"/>
      <c r="F231" s="13"/>
      <c r="G231" s="13"/>
      <c r="H231" s="13"/>
    </row>
    <row r="232" spans="1:8" ht="12.75" customHeight="1" x14ac:dyDescent="0.2">
      <c r="A232" s="12"/>
      <c r="B232" s="12"/>
      <c r="C232" s="12"/>
      <c r="D232" s="12"/>
      <c r="E232" s="12"/>
      <c r="F232" s="13"/>
      <c r="G232" s="13"/>
      <c r="H232" s="13"/>
    </row>
    <row r="233" spans="1:8" ht="12.75" customHeight="1" x14ac:dyDescent="0.2">
      <c r="A233" s="12"/>
      <c r="B233" s="12"/>
      <c r="C233" s="12"/>
      <c r="D233" s="12"/>
      <c r="E233" s="12"/>
      <c r="F233" s="13"/>
      <c r="G233" s="13"/>
      <c r="H233" s="13"/>
    </row>
    <row r="234" spans="1:8" ht="12.75" customHeight="1" x14ac:dyDescent="0.2">
      <c r="A234" s="12"/>
      <c r="B234" s="12"/>
      <c r="C234" s="12"/>
      <c r="D234" s="12"/>
      <c r="E234" s="12"/>
      <c r="F234" s="13"/>
      <c r="G234" s="13"/>
      <c r="H234" s="13"/>
    </row>
    <row r="235" spans="1:8" ht="12.75" customHeight="1" x14ac:dyDescent="0.2">
      <c r="A235" s="5" t="s">
        <v>287</v>
      </c>
      <c r="B235" s="7" t="s">
        <v>3</v>
      </c>
      <c r="C235" s="12" t="s">
        <v>288</v>
      </c>
      <c r="E235" s="7" t="s">
        <v>5</v>
      </c>
      <c r="F235" s="13"/>
      <c r="G235" s="13"/>
      <c r="H235" s="13"/>
    </row>
    <row r="236" spans="1:8" x14ac:dyDescent="0.2">
      <c r="A236" s="5"/>
      <c r="B236" s="8" t="s">
        <v>289</v>
      </c>
      <c r="C236" s="7" t="s">
        <v>8</v>
      </c>
      <c r="D236" s="7" t="s">
        <v>9</v>
      </c>
      <c r="E236" s="10">
        <v>1354</v>
      </c>
      <c r="F236" s="7" t="s">
        <v>11</v>
      </c>
      <c r="G236" s="7" t="s">
        <v>12</v>
      </c>
      <c r="H236" s="7" t="s">
        <v>13</v>
      </c>
    </row>
    <row r="237" spans="1:8" x14ac:dyDescent="0.2">
      <c r="A237" s="12" t="s">
        <v>290</v>
      </c>
      <c r="B237" s="12"/>
      <c r="C237" s="12" t="s">
        <v>291</v>
      </c>
      <c r="D237" s="12" t="s">
        <v>292</v>
      </c>
      <c r="E237" s="12"/>
      <c r="F237" s="11">
        <v>2.7</v>
      </c>
      <c r="G237" s="11">
        <v>1.9</v>
      </c>
      <c r="H237" s="11">
        <v>4.0999999999999996</v>
      </c>
    </row>
    <row r="238" spans="1:8" x14ac:dyDescent="0.2">
      <c r="A238" s="12"/>
      <c r="B238" s="12"/>
      <c r="C238" s="12" t="s">
        <v>293</v>
      </c>
      <c r="D238" s="12" t="s">
        <v>294</v>
      </c>
      <c r="E238" s="12"/>
      <c r="F238" s="13"/>
      <c r="G238" s="13"/>
      <c r="H238" s="13"/>
    </row>
    <row r="239" spans="1:8" x14ac:dyDescent="0.2">
      <c r="A239" s="12"/>
      <c r="B239" s="12"/>
      <c r="C239" s="12" t="s">
        <v>295</v>
      </c>
      <c r="D239" s="12" t="s">
        <v>296</v>
      </c>
      <c r="E239" s="12"/>
      <c r="F239" s="13"/>
      <c r="G239" s="13"/>
      <c r="H239" s="13"/>
    </row>
    <row r="240" spans="1:8" x14ac:dyDescent="0.2">
      <c r="A240" s="12"/>
      <c r="B240" s="12"/>
      <c r="C240" s="12"/>
      <c r="D240" s="12" t="s">
        <v>297</v>
      </c>
      <c r="E240" s="12"/>
      <c r="F240" s="13"/>
      <c r="G240" s="13"/>
      <c r="H240" s="13"/>
    </row>
    <row r="241" spans="1:8" x14ac:dyDescent="0.2">
      <c r="A241" s="12"/>
      <c r="B241" s="12"/>
      <c r="C241" s="12"/>
      <c r="D241" s="12" t="s">
        <v>298</v>
      </c>
      <c r="E241" s="12"/>
      <c r="F241" s="13"/>
      <c r="G241" s="13"/>
      <c r="H241" s="13"/>
    </row>
    <row r="242" spans="1:8" x14ac:dyDescent="0.2">
      <c r="A242" s="12"/>
      <c r="B242" s="12"/>
      <c r="C242" s="12"/>
      <c r="D242" s="12" t="s">
        <v>299</v>
      </c>
      <c r="E242" s="12"/>
      <c r="F242" s="13"/>
      <c r="G242" s="13"/>
      <c r="H242" s="13"/>
    </row>
    <row r="243" spans="1:8" x14ac:dyDescent="0.2">
      <c r="A243" s="12"/>
      <c r="B243" s="12"/>
      <c r="C243" s="12"/>
      <c r="D243" s="12" t="s">
        <v>300</v>
      </c>
      <c r="E243" s="12"/>
      <c r="F243" s="13"/>
      <c r="G243" s="13"/>
      <c r="H243" s="13"/>
    </row>
    <row r="244" spans="1:8" ht="12.75" customHeight="1" x14ac:dyDescent="0.2">
      <c r="A244" s="12"/>
      <c r="B244" s="12"/>
      <c r="C244" s="12"/>
      <c r="D244" s="12"/>
      <c r="E244" s="12"/>
      <c r="F244" s="13"/>
      <c r="G244" s="13"/>
      <c r="H244" s="13"/>
    </row>
    <row r="245" spans="1:8" ht="12.75" customHeight="1" x14ac:dyDescent="0.2">
      <c r="A245" s="12"/>
      <c r="B245" s="12"/>
      <c r="C245" s="12"/>
      <c r="D245" s="12"/>
      <c r="E245" s="12"/>
      <c r="F245" s="13"/>
      <c r="G245" s="13"/>
      <c r="H245" s="13"/>
    </row>
    <row r="246" spans="1:8" ht="12.75" customHeight="1" x14ac:dyDescent="0.2">
      <c r="A246" s="12"/>
      <c r="B246" s="12"/>
      <c r="C246" s="12"/>
      <c r="D246" s="12"/>
      <c r="E246" s="12"/>
      <c r="F246" s="13"/>
      <c r="G246" s="13"/>
      <c r="H246" s="13"/>
    </row>
    <row r="247" spans="1:8" ht="12.75" customHeight="1" x14ac:dyDescent="0.2">
      <c r="A247" s="5" t="s">
        <v>301</v>
      </c>
      <c r="B247" s="7" t="s">
        <v>3</v>
      </c>
      <c r="C247" s="19" t="s">
        <v>302</v>
      </c>
      <c r="E247" s="7" t="s">
        <v>5</v>
      </c>
      <c r="F247" s="13"/>
      <c r="G247" s="13"/>
      <c r="H247" s="13"/>
    </row>
    <row r="248" spans="1:8" x14ac:dyDescent="0.2">
      <c r="A248" s="5"/>
      <c r="B248" s="8" t="s">
        <v>303</v>
      </c>
      <c r="C248" s="7" t="s">
        <v>8</v>
      </c>
      <c r="D248" s="7" t="s">
        <v>9</v>
      </c>
      <c r="E248" s="10">
        <v>245</v>
      </c>
      <c r="F248" s="7" t="s">
        <v>11</v>
      </c>
      <c r="G248" s="7" t="s">
        <v>12</v>
      </c>
      <c r="H248" s="7" t="s">
        <v>13</v>
      </c>
    </row>
    <row r="249" spans="1:8" x14ac:dyDescent="0.2">
      <c r="A249" s="12"/>
      <c r="B249" s="12"/>
      <c r="C249" s="12" t="s">
        <v>304</v>
      </c>
      <c r="D249" s="12" t="s">
        <v>305</v>
      </c>
      <c r="E249" s="12"/>
      <c r="F249" s="11">
        <v>3.2</v>
      </c>
      <c r="G249" s="11">
        <v>2.5</v>
      </c>
      <c r="H249" s="11" t="s">
        <v>306</v>
      </c>
    </row>
    <row r="250" spans="1:8" x14ac:dyDescent="0.2">
      <c r="A250" s="12"/>
      <c r="B250" s="12"/>
      <c r="C250" s="12"/>
      <c r="D250" s="12" t="s">
        <v>307</v>
      </c>
      <c r="E250" s="12"/>
      <c r="F250" s="13"/>
      <c r="G250" s="13"/>
      <c r="H250" s="13"/>
    </row>
    <row r="251" spans="1:8" ht="12.75" customHeight="1" x14ac:dyDescent="0.2">
      <c r="A251" s="12"/>
      <c r="B251" s="12"/>
      <c r="C251" s="12"/>
      <c r="D251" s="12"/>
      <c r="E251" s="12"/>
      <c r="F251" s="13"/>
      <c r="G251" s="13"/>
      <c r="H251" s="13"/>
    </row>
    <row r="252" spans="1:8" ht="12.75" customHeight="1" x14ac:dyDescent="0.2">
      <c r="A252" s="12"/>
      <c r="B252" s="12"/>
      <c r="C252" s="12"/>
      <c r="D252" s="12"/>
      <c r="E252" s="12"/>
      <c r="F252" s="13"/>
      <c r="G252" s="13"/>
      <c r="H252" s="13"/>
    </row>
    <row r="253" spans="1:8" ht="12.75" customHeight="1" x14ac:dyDescent="0.2">
      <c r="A253" s="5" t="s">
        <v>308</v>
      </c>
      <c r="B253" s="7" t="s">
        <v>3</v>
      </c>
      <c r="C253" s="6" t="s">
        <v>309</v>
      </c>
      <c r="D253" s="6"/>
      <c r="E253" s="7" t="s">
        <v>5</v>
      </c>
      <c r="F253" s="6"/>
      <c r="G253" s="6"/>
      <c r="H253" s="6"/>
    </row>
    <row r="254" spans="1:8" x14ac:dyDescent="0.2">
      <c r="A254" s="5"/>
      <c r="B254" s="21" t="s">
        <v>310</v>
      </c>
      <c r="C254" s="7" t="s">
        <v>8</v>
      </c>
      <c r="D254" s="7" t="s">
        <v>9</v>
      </c>
      <c r="E254" s="9">
        <v>52000</v>
      </c>
      <c r="F254" s="7" t="s">
        <v>11</v>
      </c>
      <c r="G254" s="7" t="s">
        <v>12</v>
      </c>
      <c r="H254" s="7" t="s">
        <v>13</v>
      </c>
    </row>
    <row r="255" spans="1:8" x14ac:dyDescent="0.2">
      <c r="A255" s="6" t="s">
        <v>311</v>
      </c>
      <c r="B255" s="6"/>
      <c r="C255" s="6" t="s">
        <v>312</v>
      </c>
      <c r="D255" s="6" t="s">
        <v>313</v>
      </c>
      <c r="E255" s="22"/>
      <c r="F255" s="11">
        <v>1.7</v>
      </c>
      <c r="G255" s="11">
        <v>1.3</v>
      </c>
      <c r="H255" s="11">
        <v>2.2999999999999998</v>
      </c>
    </row>
    <row r="256" spans="1:8" x14ac:dyDescent="0.2">
      <c r="A256" s="6" t="s">
        <v>314</v>
      </c>
      <c r="B256" s="6"/>
      <c r="C256" s="6" t="s">
        <v>315</v>
      </c>
      <c r="D256" s="6" t="s">
        <v>316</v>
      </c>
      <c r="E256" s="6"/>
      <c r="F256" s="6"/>
      <c r="G256" s="6"/>
      <c r="H256" s="6"/>
    </row>
    <row r="257" spans="1:8" x14ac:dyDescent="0.2">
      <c r="A257" s="6" t="s">
        <v>317</v>
      </c>
      <c r="B257" s="6"/>
      <c r="C257" s="6"/>
      <c r="D257" s="6" t="s">
        <v>318</v>
      </c>
      <c r="E257" s="6"/>
      <c r="F257" s="6"/>
      <c r="G257" s="6"/>
      <c r="H257" s="6"/>
    </row>
    <row r="258" spans="1:8" x14ac:dyDescent="0.2">
      <c r="A258" s="6" t="s">
        <v>319</v>
      </c>
      <c r="B258" s="6" t="s">
        <v>320</v>
      </c>
      <c r="C258" s="6"/>
      <c r="D258" s="6" t="s">
        <v>321</v>
      </c>
      <c r="E258" s="6"/>
      <c r="F258" s="6"/>
      <c r="G258" s="6"/>
      <c r="H258" s="6"/>
    </row>
    <row r="259" spans="1:8" ht="12.75" customHeight="1" x14ac:dyDescent="0.2">
      <c r="A259" s="6" t="s">
        <v>322</v>
      </c>
      <c r="B259" s="6"/>
      <c r="C259" s="6"/>
      <c r="D259" s="6"/>
      <c r="E259" s="6"/>
      <c r="F259" s="6"/>
      <c r="G259" s="6"/>
      <c r="H259" s="6"/>
    </row>
    <row r="260" spans="1:8" ht="12.75" customHeight="1" x14ac:dyDescent="0.2">
      <c r="A260" s="6" t="s">
        <v>263</v>
      </c>
      <c r="B260" s="6"/>
      <c r="C260" s="6"/>
      <c r="D260" s="6"/>
      <c r="E260" s="6"/>
      <c r="F260" s="6"/>
      <c r="G260" s="6"/>
      <c r="H260" s="6"/>
    </row>
    <row r="261" spans="1:8" ht="12.75" customHeight="1" x14ac:dyDescent="0.2">
      <c r="A261" s="6"/>
      <c r="B261" s="6"/>
      <c r="C261" s="6"/>
      <c r="D261" s="6"/>
      <c r="E261" s="6"/>
      <c r="F261" s="6"/>
      <c r="G261" s="6"/>
      <c r="H261" s="6"/>
    </row>
    <row r="262" spans="1:8" ht="12.75" customHeight="1" x14ac:dyDescent="0.2">
      <c r="A262" s="6"/>
      <c r="B262" s="6"/>
      <c r="C262" s="6"/>
      <c r="D262" s="6"/>
      <c r="E262" s="6"/>
      <c r="F262" s="6"/>
      <c r="G262" s="6"/>
      <c r="H262" s="6"/>
    </row>
    <row r="263" spans="1:8" ht="12.75" customHeight="1" x14ac:dyDescent="0.2">
      <c r="A263" s="6"/>
      <c r="B263" s="6"/>
      <c r="C263" s="6"/>
      <c r="D263" s="6"/>
      <c r="E263" s="6"/>
      <c r="F263" s="6"/>
      <c r="G263" s="6"/>
      <c r="H263" s="6"/>
    </row>
    <row r="264" spans="1:8" ht="12.75" customHeight="1" x14ac:dyDescent="0.2">
      <c r="A264" s="6"/>
      <c r="B264" s="6"/>
      <c r="C264" s="6"/>
      <c r="D264" s="6"/>
      <c r="E264" s="6"/>
      <c r="F264" s="6"/>
      <c r="G264" s="6"/>
      <c r="H264" s="6"/>
    </row>
    <row r="265" spans="1:8" ht="12.75" customHeight="1" x14ac:dyDescent="0.2">
      <c r="A265" s="6"/>
      <c r="B265" s="6"/>
      <c r="C265" s="6"/>
      <c r="D265" s="6"/>
      <c r="E265" s="6"/>
      <c r="F265" s="6"/>
      <c r="G265" s="6"/>
      <c r="H265" s="6"/>
    </row>
    <row r="266" spans="1:8" ht="12.75" customHeight="1" x14ac:dyDescent="0.2">
      <c r="A266" s="5" t="s">
        <v>323</v>
      </c>
      <c r="B266" s="7" t="s">
        <v>3</v>
      </c>
      <c r="C266" s="6"/>
      <c r="E266" s="7" t="s">
        <v>5</v>
      </c>
      <c r="F266" s="6"/>
      <c r="G266" s="6"/>
      <c r="H266" s="6"/>
    </row>
    <row r="267" spans="1:8" x14ac:dyDescent="0.2">
      <c r="A267" s="5"/>
      <c r="B267" s="17" t="s">
        <v>137</v>
      </c>
      <c r="C267" s="7" t="s">
        <v>8</v>
      </c>
      <c r="D267" s="7" t="s">
        <v>9</v>
      </c>
      <c r="E267" s="10">
        <v>102</v>
      </c>
      <c r="F267" s="7" t="s">
        <v>11</v>
      </c>
      <c r="G267" s="7" t="s">
        <v>12</v>
      </c>
      <c r="H267" s="7" t="s">
        <v>13</v>
      </c>
    </row>
    <row r="268" spans="1:8" x14ac:dyDescent="0.2">
      <c r="A268" s="6" t="s">
        <v>324</v>
      </c>
      <c r="B268" s="6"/>
      <c r="C268" s="6" t="s">
        <v>325</v>
      </c>
      <c r="D268" s="6" t="s">
        <v>326</v>
      </c>
      <c r="E268" s="6"/>
      <c r="F268" s="11">
        <v>2.8</v>
      </c>
      <c r="G268" s="11">
        <v>0.9</v>
      </c>
      <c r="H268" s="11">
        <v>3.9</v>
      </c>
    </row>
    <row r="269" spans="1:8" x14ac:dyDescent="0.2">
      <c r="A269" s="6"/>
      <c r="B269" s="6"/>
      <c r="C269" s="6"/>
      <c r="D269" s="6" t="s">
        <v>327</v>
      </c>
      <c r="E269" s="6"/>
      <c r="F269" s="6"/>
      <c r="G269" s="6"/>
      <c r="H269" s="6"/>
    </row>
    <row r="270" spans="1:8" x14ac:dyDescent="0.2">
      <c r="A270" s="6"/>
      <c r="B270" s="6"/>
      <c r="C270" s="6"/>
      <c r="D270" s="6" t="s">
        <v>328</v>
      </c>
      <c r="E270" s="6"/>
      <c r="F270" s="6"/>
      <c r="G270" s="6"/>
      <c r="H270" s="6"/>
    </row>
    <row r="271" spans="1:8" ht="12.75" customHeight="1" x14ac:dyDescent="0.2">
      <c r="A271" s="6"/>
      <c r="B271" s="6"/>
      <c r="C271" s="6"/>
      <c r="D271" s="6"/>
      <c r="E271" s="6"/>
      <c r="F271" s="6"/>
      <c r="G271" s="6"/>
      <c r="H271" s="6"/>
    </row>
    <row r="272" spans="1:8" ht="12.75" customHeight="1" x14ac:dyDescent="0.2">
      <c r="A272" s="6"/>
      <c r="B272" s="6"/>
      <c r="C272" s="6"/>
      <c r="D272" s="6"/>
      <c r="E272" s="6"/>
      <c r="F272" s="6"/>
      <c r="G272" s="6"/>
      <c r="H272" s="6"/>
    </row>
    <row r="273" spans="1:8" ht="12.75" customHeight="1" x14ac:dyDescent="0.2">
      <c r="A273" s="5" t="s">
        <v>329</v>
      </c>
      <c r="B273" s="7" t="s">
        <v>3</v>
      </c>
      <c r="C273" s="19" t="s">
        <v>330</v>
      </c>
      <c r="E273" s="7" t="s">
        <v>5</v>
      </c>
      <c r="F273" s="6"/>
      <c r="G273" s="6"/>
      <c r="H273" s="6"/>
    </row>
    <row r="274" spans="1:8" x14ac:dyDescent="0.2">
      <c r="A274" s="5"/>
      <c r="B274" s="17" t="s">
        <v>331</v>
      </c>
      <c r="C274" s="7" t="s">
        <v>8</v>
      </c>
      <c r="D274" s="7" t="s">
        <v>9</v>
      </c>
      <c r="E274" s="10">
        <v>834</v>
      </c>
      <c r="F274" s="7" t="s">
        <v>11</v>
      </c>
      <c r="G274" s="7" t="s">
        <v>12</v>
      </c>
      <c r="H274" s="7" t="s">
        <v>13</v>
      </c>
    </row>
    <row r="275" spans="1:8" x14ac:dyDescent="0.2">
      <c r="A275" s="12" t="s">
        <v>332</v>
      </c>
      <c r="B275" s="6"/>
      <c r="C275" s="6" t="s">
        <v>333</v>
      </c>
      <c r="D275" s="6" t="s">
        <v>334</v>
      </c>
      <c r="E275" s="6"/>
      <c r="F275" s="11">
        <v>1.1000000000000001</v>
      </c>
      <c r="G275" s="11">
        <v>0.7</v>
      </c>
      <c r="H275" s="11">
        <v>3.1</v>
      </c>
    </row>
    <row r="276" spans="1:8" x14ac:dyDescent="0.2">
      <c r="A276" s="12"/>
      <c r="B276" s="6"/>
      <c r="C276" s="6"/>
      <c r="D276" s="6" t="s">
        <v>335</v>
      </c>
      <c r="E276" s="6"/>
      <c r="F276" s="6"/>
      <c r="G276" s="6"/>
      <c r="H276" s="6"/>
    </row>
    <row r="277" spans="1:8" ht="22.5" x14ac:dyDescent="0.2">
      <c r="A277" s="12"/>
      <c r="B277" s="6"/>
      <c r="C277" s="6"/>
      <c r="D277" s="23" t="s">
        <v>336</v>
      </c>
      <c r="E277" s="6"/>
      <c r="F277" s="6"/>
      <c r="G277" s="6"/>
      <c r="H277" s="6"/>
    </row>
    <row r="278" spans="1:8" ht="12.75" customHeight="1" x14ac:dyDescent="0.2">
      <c r="A278" s="12"/>
      <c r="B278" s="6"/>
      <c r="C278" s="6"/>
      <c r="D278" s="23"/>
      <c r="E278" s="6"/>
      <c r="F278" s="6"/>
      <c r="G278" s="6"/>
      <c r="H278" s="6"/>
    </row>
    <row r="279" spans="1:8" ht="12.75" customHeight="1" x14ac:dyDescent="0.2">
      <c r="A279" s="12"/>
      <c r="B279" s="6"/>
      <c r="C279" s="6"/>
      <c r="D279" s="23"/>
      <c r="E279" s="6"/>
      <c r="F279" s="6"/>
      <c r="G279" s="6"/>
      <c r="H279" s="6"/>
    </row>
    <row r="280" spans="1:8" ht="12.75" customHeight="1" x14ac:dyDescent="0.2">
      <c r="A280" s="12"/>
      <c r="B280" s="6"/>
      <c r="C280" s="6"/>
      <c r="D280" s="23"/>
      <c r="E280" s="6"/>
      <c r="F280" s="6"/>
      <c r="G280" s="6"/>
      <c r="H280" s="6"/>
    </row>
    <row r="281" spans="1:8" ht="12.75" customHeight="1" x14ac:dyDescent="0.2">
      <c r="A281" s="5" t="s">
        <v>337</v>
      </c>
      <c r="B281" s="7" t="s">
        <v>3</v>
      </c>
      <c r="C281" s="6" t="s">
        <v>338</v>
      </c>
      <c r="E281" s="7" t="s">
        <v>5</v>
      </c>
      <c r="F281" s="6"/>
      <c r="G281" s="6"/>
      <c r="H281" s="6"/>
    </row>
    <row r="282" spans="1:8" x14ac:dyDescent="0.2">
      <c r="A282" s="5"/>
      <c r="B282" s="17" t="s">
        <v>339</v>
      </c>
      <c r="C282" s="7" t="s">
        <v>8</v>
      </c>
      <c r="D282" s="7" t="s">
        <v>9</v>
      </c>
      <c r="E282" s="10">
        <v>900</v>
      </c>
      <c r="F282" s="7" t="s">
        <v>11</v>
      </c>
      <c r="G282" s="7" t="s">
        <v>12</v>
      </c>
      <c r="H282" s="7" t="s">
        <v>13</v>
      </c>
    </row>
    <row r="283" spans="1:8" ht="12.75" customHeight="1" x14ac:dyDescent="0.2">
      <c r="A283" s="6" t="s">
        <v>1297</v>
      </c>
      <c r="B283" s="6"/>
      <c r="C283" s="6"/>
      <c r="E283" s="6"/>
      <c r="F283" s="11">
        <v>2.1</v>
      </c>
      <c r="G283" s="11">
        <v>1.5</v>
      </c>
      <c r="H283" s="11" t="s">
        <v>306</v>
      </c>
    </row>
    <row r="284" spans="1:8" ht="12.75" customHeight="1" x14ac:dyDescent="0.2">
      <c r="A284" s="12"/>
      <c r="B284" s="6"/>
      <c r="C284" s="6"/>
      <c r="D284" s="6"/>
      <c r="E284" s="6"/>
      <c r="F284" s="6"/>
      <c r="G284" s="6"/>
      <c r="H284" s="6"/>
    </row>
    <row r="285" spans="1:8" ht="12.75" customHeight="1" x14ac:dyDescent="0.2">
      <c r="A285" s="12"/>
      <c r="B285" s="6"/>
      <c r="C285" s="6"/>
      <c r="D285" s="6"/>
      <c r="E285" s="6"/>
      <c r="F285" s="6"/>
      <c r="G285" s="6"/>
      <c r="H285" s="6"/>
    </row>
    <row r="286" spans="1:8" ht="12.75" customHeight="1" x14ac:dyDescent="0.2">
      <c r="A286" s="12"/>
      <c r="B286" s="6"/>
      <c r="C286" s="6"/>
      <c r="D286" s="6"/>
      <c r="E286" s="6"/>
      <c r="F286" s="6"/>
      <c r="G286" s="6"/>
      <c r="H286" s="6"/>
    </row>
    <row r="287" spans="1:8" ht="12.75" customHeight="1" x14ac:dyDescent="0.2">
      <c r="A287" s="12"/>
      <c r="B287" s="6"/>
      <c r="C287" s="6"/>
      <c r="D287" s="6"/>
      <c r="E287" s="6"/>
      <c r="F287" s="6"/>
      <c r="G287" s="6"/>
      <c r="H287" s="6"/>
    </row>
    <row r="288" spans="1:8" ht="12.75" customHeight="1" x14ac:dyDescent="0.2">
      <c r="A288" s="5" t="s">
        <v>340</v>
      </c>
      <c r="B288" s="7" t="s">
        <v>3</v>
      </c>
      <c r="C288" s="19" t="s">
        <v>341</v>
      </c>
      <c r="E288" s="7" t="s">
        <v>5</v>
      </c>
      <c r="F288" s="6"/>
      <c r="G288" s="6"/>
      <c r="H288" s="6"/>
    </row>
    <row r="289" spans="1:8" x14ac:dyDescent="0.2">
      <c r="A289" s="5"/>
      <c r="B289" s="17" t="s">
        <v>342</v>
      </c>
      <c r="C289" s="7" t="s">
        <v>8</v>
      </c>
      <c r="D289" s="7" t="s">
        <v>9</v>
      </c>
      <c r="E289" s="10" t="s">
        <v>343</v>
      </c>
      <c r="F289" s="7" t="s">
        <v>11</v>
      </c>
      <c r="G289" s="7" t="s">
        <v>12</v>
      </c>
      <c r="H289" s="7" t="s">
        <v>13</v>
      </c>
    </row>
    <row r="290" spans="1:8" x14ac:dyDescent="0.2">
      <c r="A290" s="12" t="s">
        <v>344</v>
      </c>
      <c r="B290" s="6"/>
      <c r="C290" s="6" t="s">
        <v>345</v>
      </c>
      <c r="D290" s="6" t="s">
        <v>346</v>
      </c>
      <c r="E290" s="10" t="s">
        <v>347</v>
      </c>
      <c r="F290" s="11">
        <v>1.1000000000000001</v>
      </c>
      <c r="G290" s="11">
        <v>0.9</v>
      </c>
      <c r="H290" s="11">
        <v>3.6</v>
      </c>
    </row>
    <row r="291" spans="1:8" x14ac:dyDescent="0.2">
      <c r="A291" s="12"/>
      <c r="B291" s="6"/>
      <c r="C291" s="6" t="s">
        <v>348</v>
      </c>
      <c r="D291" s="6" t="s">
        <v>349</v>
      </c>
      <c r="E291" s="6"/>
      <c r="F291" s="6"/>
      <c r="G291" s="6"/>
      <c r="H291" s="6"/>
    </row>
    <row r="292" spans="1:8" x14ac:dyDescent="0.2">
      <c r="A292" s="12"/>
      <c r="B292" s="6"/>
      <c r="C292" s="6"/>
      <c r="D292" s="6" t="s">
        <v>350</v>
      </c>
      <c r="E292" s="6"/>
      <c r="F292" s="6"/>
      <c r="G292" s="6"/>
      <c r="H292" s="6"/>
    </row>
    <row r="293" spans="1:8" x14ac:dyDescent="0.2">
      <c r="A293" s="12"/>
      <c r="B293" s="6"/>
      <c r="C293" s="6"/>
      <c r="D293" s="6" t="s">
        <v>351</v>
      </c>
      <c r="E293" s="6"/>
      <c r="F293" s="6"/>
      <c r="G293" s="6"/>
      <c r="H293" s="6"/>
    </row>
    <row r="294" spans="1:8" ht="12.75" customHeight="1" x14ac:dyDescent="0.2">
      <c r="A294" s="12"/>
      <c r="B294" s="6"/>
      <c r="C294" s="6"/>
      <c r="D294" s="6"/>
      <c r="E294" s="6"/>
      <c r="F294" s="6"/>
      <c r="G294" s="6"/>
      <c r="H294" s="6"/>
    </row>
    <row r="295" spans="1:8" ht="12.75" customHeight="1" x14ac:dyDescent="0.2">
      <c r="A295" s="5" t="s">
        <v>352</v>
      </c>
      <c r="B295" s="7" t="s">
        <v>3</v>
      </c>
      <c r="C295" s="6" t="s">
        <v>353</v>
      </c>
      <c r="E295" s="7" t="s">
        <v>5</v>
      </c>
      <c r="F295" s="6"/>
      <c r="G295" s="6"/>
      <c r="H295" s="6"/>
    </row>
    <row r="296" spans="1:8" x14ac:dyDescent="0.2">
      <c r="A296" s="5"/>
      <c r="B296" s="8" t="s">
        <v>354</v>
      </c>
      <c r="C296" s="7" t="s">
        <v>8</v>
      </c>
      <c r="D296" s="7" t="s">
        <v>9</v>
      </c>
      <c r="E296" s="10">
        <v>450</v>
      </c>
      <c r="F296" s="7" t="s">
        <v>11</v>
      </c>
      <c r="G296" s="7" t="s">
        <v>12</v>
      </c>
      <c r="H296" s="7" t="s">
        <v>13</v>
      </c>
    </row>
    <row r="297" spans="1:8" x14ac:dyDescent="0.2">
      <c r="A297" s="12" t="s">
        <v>355</v>
      </c>
      <c r="B297" s="6"/>
      <c r="C297" s="6"/>
      <c r="D297" s="6" t="s">
        <v>356</v>
      </c>
      <c r="E297" s="6"/>
      <c r="F297" s="11">
        <v>2</v>
      </c>
      <c r="G297" s="11">
        <v>1.6</v>
      </c>
      <c r="H297" s="11">
        <v>4.0999999999999996</v>
      </c>
    </row>
    <row r="298" spans="1:8" x14ac:dyDescent="0.2">
      <c r="A298" s="13" t="s">
        <v>1293</v>
      </c>
      <c r="B298" s="6"/>
      <c r="C298" s="6"/>
      <c r="D298" s="6" t="s">
        <v>357</v>
      </c>
      <c r="E298" s="6"/>
      <c r="F298" s="6"/>
      <c r="G298" s="6"/>
      <c r="H298" s="6"/>
    </row>
    <row r="299" spans="1:8" x14ac:dyDescent="0.2">
      <c r="A299" s="13"/>
      <c r="B299" s="6"/>
      <c r="C299" s="6"/>
      <c r="D299" s="6" t="s">
        <v>358</v>
      </c>
      <c r="E299" s="6"/>
      <c r="F299" s="6"/>
      <c r="G299" s="6"/>
      <c r="H299" s="6"/>
    </row>
    <row r="300" spans="1:8" ht="12.75" customHeight="1" x14ac:dyDescent="0.2">
      <c r="A300" s="12"/>
      <c r="B300" s="6"/>
      <c r="C300" s="6"/>
      <c r="D300" s="6"/>
      <c r="E300" s="6"/>
      <c r="F300" s="6"/>
      <c r="G300" s="6"/>
      <c r="H300" s="6"/>
    </row>
    <row r="301" spans="1:8" ht="12.75" customHeight="1" x14ac:dyDescent="0.2">
      <c r="A301" s="5" t="s">
        <v>359</v>
      </c>
      <c r="B301" s="7" t="s">
        <v>3</v>
      </c>
      <c r="C301" s="6" t="s">
        <v>360</v>
      </c>
      <c r="D301" s="6"/>
      <c r="E301" s="7" t="s">
        <v>5</v>
      </c>
      <c r="F301" s="6"/>
      <c r="G301" s="6"/>
      <c r="H301" s="6"/>
    </row>
    <row r="302" spans="1:8" x14ac:dyDescent="0.2">
      <c r="A302" s="5"/>
      <c r="B302" s="17" t="s">
        <v>361</v>
      </c>
      <c r="C302" s="7" t="s">
        <v>8</v>
      </c>
      <c r="D302" s="7" t="s">
        <v>9</v>
      </c>
      <c r="E302" s="10" t="s">
        <v>362</v>
      </c>
      <c r="F302" s="7" t="s">
        <v>11</v>
      </c>
      <c r="G302" s="7" t="s">
        <v>12</v>
      </c>
      <c r="H302" s="7" t="s">
        <v>13</v>
      </c>
    </row>
    <row r="303" spans="1:8" x14ac:dyDescent="0.2">
      <c r="A303" s="12" t="s">
        <v>363</v>
      </c>
      <c r="B303" s="6" t="s">
        <v>1293</v>
      </c>
      <c r="C303" s="6"/>
      <c r="D303" s="6" t="s">
        <v>364</v>
      </c>
      <c r="E303" s="10" t="s">
        <v>365</v>
      </c>
      <c r="F303" s="11">
        <v>2.8</v>
      </c>
      <c r="G303" s="11">
        <v>1.86</v>
      </c>
      <c r="H303" s="11">
        <v>4.7</v>
      </c>
    </row>
    <row r="304" spans="1:8" x14ac:dyDescent="0.2">
      <c r="A304" s="12"/>
      <c r="B304" s="6"/>
      <c r="C304" s="6"/>
      <c r="D304" s="6" t="s">
        <v>366</v>
      </c>
      <c r="E304" s="10" t="s">
        <v>367</v>
      </c>
      <c r="F304" s="6"/>
      <c r="G304" s="6"/>
      <c r="H304" s="6"/>
    </row>
    <row r="305" spans="1:8" x14ac:dyDescent="0.2">
      <c r="A305" s="12"/>
      <c r="B305" s="6"/>
      <c r="C305" s="6"/>
      <c r="D305" s="6" t="s">
        <v>33</v>
      </c>
      <c r="E305" s="6"/>
      <c r="F305" s="6"/>
      <c r="G305" s="6"/>
      <c r="H305" s="6"/>
    </row>
    <row r="306" spans="1:8" ht="12.75" customHeight="1" x14ac:dyDescent="0.2">
      <c r="A306" s="12"/>
      <c r="B306" s="6"/>
      <c r="C306" s="6"/>
      <c r="D306" s="6"/>
      <c r="E306" s="6"/>
      <c r="F306" s="6"/>
      <c r="G306" s="6"/>
      <c r="H306" s="6"/>
    </row>
    <row r="307" spans="1:8" ht="12.75" customHeight="1" x14ac:dyDescent="0.2">
      <c r="A307" s="12"/>
      <c r="B307" s="6"/>
      <c r="C307" s="6"/>
      <c r="D307" s="6"/>
      <c r="E307" s="6"/>
      <c r="F307" s="6"/>
      <c r="G307" s="6"/>
      <c r="H307" s="6"/>
    </row>
    <row r="308" spans="1:8" ht="12.75" customHeight="1" x14ac:dyDescent="0.2">
      <c r="A308" s="12"/>
      <c r="B308" s="6"/>
      <c r="C308" s="6"/>
      <c r="D308" s="6"/>
      <c r="E308" s="6"/>
      <c r="F308" s="6"/>
      <c r="G308" s="6"/>
      <c r="H308" s="6"/>
    </row>
    <row r="309" spans="1:8" x14ac:dyDescent="0.2">
      <c r="A309" s="5" t="s">
        <v>368</v>
      </c>
      <c r="B309" s="7" t="s">
        <v>3</v>
      </c>
      <c r="C309" s="6" t="s">
        <v>369</v>
      </c>
      <c r="D309" s="23" t="s">
        <v>370</v>
      </c>
      <c r="E309" s="7" t="s">
        <v>5</v>
      </c>
      <c r="F309" s="6"/>
      <c r="G309" s="6"/>
      <c r="H309" s="6"/>
    </row>
    <row r="310" spans="1:8" x14ac:dyDescent="0.2">
      <c r="A310" s="5"/>
      <c r="B310" s="17" t="s">
        <v>371</v>
      </c>
      <c r="C310" s="7" t="s">
        <v>8</v>
      </c>
      <c r="D310" s="7" t="s">
        <v>9</v>
      </c>
      <c r="E310" s="10">
        <v>221</v>
      </c>
      <c r="F310" s="7" t="s">
        <v>11</v>
      </c>
      <c r="G310" s="7" t="s">
        <v>12</v>
      </c>
      <c r="H310" s="7" t="s">
        <v>13</v>
      </c>
    </row>
    <row r="311" spans="1:8" x14ac:dyDescent="0.2">
      <c r="A311" s="12" t="s">
        <v>1298</v>
      </c>
      <c r="B311" s="6"/>
      <c r="C311" s="6"/>
      <c r="D311" s="23" t="s">
        <v>372</v>
      </c>
      <c r="E311" s="6"/>
      <c r="F311" s="11">
        <v>2</v>
      </c>
      <c r="G311" s="11">
        <v>1.6</v>
      </c>
      <c r="H311" s="11">
        <v>4.0999999999999996</v>
      </c>
    </row>
    <row r="312" spans="1:8" x14ac:dyDescent="0.2">
      <c r="A312" s="12"/>
      <c r="B312" s="6"/>
      <c r="C312" s="6"/>
      <c r="D312" s="6" t="s">
        <v>373</v>
      </c>
      <c r="E312" s="6"/>
      <c r="F312" s="6"/>
      <c r="G312" s="6"/>
      <c r="H312" s="6"/>
    </row>
    <row r="313" spans="1:8" x14ac:dyDescent="0.2">
      <c r="A313" s="12"/>
      <c r="B313" s="6"/>
      <c r="C313" s="6"/>
      <c r="D313" s="6" t="s">
        <v>374</v>
      </c>
      <c r="E313" s="6"/>
      <c r="F313" s="6"/>
      <c r="G313" s="6"/>
      <c r="H313" s="6"/>
    </row>
    <row r="314" spans="1:8" x14ac:dyDescent="0.2">
      <c r="A314" s="12"/>
      <c r="B314" s="6"/>
      <c r="C314" s="6"/>
      <c r="D314" s="6" t="s">
        <v>24</v>
      </c>
      <c r="E314" s="6"/>
      <c r="F314" s="6"/>
      <c r="G314" s="6"/>
      <c r="H314" s="6"/>
    </row>
    <row r="315" spans="1:8" ht="12.75" customHeight="1" x14ac:dyDescent="0.2">
      <c r="A315" s="12"/>
      <c r="B315" s="6"/>
      <c r="C315" s="6"/>
      <c r="D315" s="6"/>
      <c r="E315" s="6"/>
      <c r="F315" s="6"/>
      <c r="G315" s="6"/>
      <c r="H315" s="6"/>
    </row>
    <row r="316" spans="1:8" ht="12.75" customHeight="1" x14ac:dyDescent="0.2">
      <c r="A316" s="12"/>
      <c r="B316" s="6"/>
      <c r="C316" s="6"/>
      <c r="D316" s="6"/>
      <c r="E316" s="6"/>
      <c r="F316" s="6"/>
      <c r="G316" s="6"/>
      <c r="H316" s="6"/>
    </row>
    <row r="317" spans="1:8" ht="12.75" customHeight="1" x14ac:dyDescent="0.2">
      <c r="A317" s="12"/>
      <c r="B317" s="6"/>
      <c r="C317" s="6"/>
      <c r="D317" s="6"/>
      <c r="E317" s="6"/>
      <c r="F317" s="6"/>
      <c r="G317" s="6"/>
      <c r="H317" s="6"/>
    </row>
    <row r="318" spans="1:8" ht="12.75" customHeight="1" x14ac:dyDescent="0.2">
      <c r="A318" s="12"/>
      <c r="B318" s="6"/>
      <c r="C318" s="6"/>
      <c r="D318" s="6"/>
      <c r="E318" s="6"/>
      <c r="F318" s="6"/>
      <c r="G318" s="6"/>
      <c r="H318" s="6"/>
    </row>
    <row r="319" spans="1:8" ht="12.75" customHeight="1" x14ac:dyDescent="0.2">
      <c r="A319" s="5" t="s">
        <v>375</v>
      </c>
      <c r="B319" s="7" t="s">
        <v>3</v>
      </c>
      <c r="C319" s="6" t="s">
        <v>376</v>
      </c>
      <c r="E319" s="7" t="s">
        <v>5</v>
      </c>
      <c r="F319" s="6"/>
      <c r="G319" s="6"/>
      <c r="H319" s="6"/>
    </row>
    <row r="320" spans="1:8" x14ac:dyDescent="0.2">
      <c r="A320" s="5"/>
      <c r="B320" s="17" t="s">
        <v>377</v>
      </c>
      <c r="C320" s="7" t="s">
        <v>8</v>
      </c>
      <c r="D320" s="7" t="s">
        <v>9</v>
      </c>
      <c r="E320" s="9">
        <v>12500</v>
      </c>
      <c r="F320" s="7" t="s">
        <v>11</v>
      </c>
      <c r="G320" s="7" t="s">
        <v>12</v>
      </c>
      <c r="H320" s="7" t="s">
        <v>13</v>
      </c>
    </row>
    <row r="321" spans="1:8" x14ac:dyDescent="0.2">
      <c r="A321" s="6" t="s">
        <v>211</v>
      </c>
      <c r="B321" s="6"/>
      <c r="C321" s="6" t="s">
        <v>378</v>
      </c>
      <c r="D321" s="19" t="s">
        <v>379</v>
      </c>
      <c r="E321" s="6"/>
      <c r="F321" s="11">
        <v>2.9</v>
      </c>
      <c r="G321" s="11">
        <v>2.1</v>
      </c>
      <c r="H321" s="11">
        <v>4.7</v>
      </c>
    </row>
    <row r="322" spans="1:8" ht="12.75" customHeight="1" x14ac:dyDescent="0.2">
      <c r="A322" s="6" t="s">
        <v>380</v>
      </c>
      <c r="B322" s="6"/>
      <c r="C322" s="12" t="s">
        <v>63</v>
      </c>
      <c r="D322" s="19"/>
      <c r="E322" s="6"/>
      <c r="F322" s="6"/>
      <c r="G322" s="6"/>
      <c r="H322" s="6"/>
    </row>
    <row r="323" spans="1:8" ht="12.75" customHeight="1" x14ac:dyDescent="0.2">
      <c r="A323" s="6" t="s">
        <v>359</v>
      </c>
      <c r="B323" s="6"/>
      <c r="C323" s="6"/>
      <c r="D323" s="6"/>
      <c r="E323" s="6"/>
      <c r="F323" s="6"/>
      <c r="G323" s="6"/>
      <c r="H323" s="6"/>
    </row>
    <row r="324" spans="1:8" ht="12.75" customHeight="1" x14ac:dyDescent="0.2">
      <c r="A324" s="6"/>
      <c r="B324" s="6"/>
      <c r="C324" s="6"/>
      <c r="D324" s="6"/>
      <c r="E324" s="6"/>
      <c r="F324" s="6"/>
      <c r="G324" s="6"/>
      <c r="H324" s="6"/>
    </row>
    <row r="325" spans="1:8" ht="12.75" customHeight="1" x14ac:dyDescent="0.2">
      <c r="A325" s="5" t="s">
        <v>381</v>
      </c>
      <c r="B325" s="7" t="s">
        <v>3</v>
      </c>
      <c r="C325" s="6" t="s">
        <v>382</v>
      </c>
      <c r="E325" s="7" t="s">
        <v>5</v>
      </c>
      <c r="F325" s="6"/>
      <c r="G325" s="6"/>
      <c r="H325" s="6"/>
    </row>
    <row r="326" spans="1:8" x14ac:dyDescent="0.2">
      <c r="A326" s="5"/>
      <c r="B326" s="17" t="s">
        <v>383</v>
      </c>
      <c r="C326" s="7" t="s">
        <v>8</v>
      </c>
      <c r="D326" s="7" t="s">
        <v>9</v>
      </c>
      <c r="E326" s="10">
        <v>1396</v>
      </c>
      <c r="F326" s="7" t="s">
        <v>11</v>
      </c>
      <c r="G326" s="7" t="s">
        <v>12</v>
      </c>
      <c r="H326" s="7" t="s">
        <v>13</v>
      </c>
    </row>
    <row r="327" spans="1:8" x14ac:dyDescent="0.2">
      <c r="A327" s="6"/>
      <c r="B327" s="6"/>
      <c r="C327" s="6"/>
      <c r="D327" s="6" t="s">
        <v>384</v>
      </c>
      <c r="E327" s="6"/>
      <c r="F327" s="11">
        <v>2.8</v>
      </c>
      <c r="G327" s="11">
        <v>2.1</v>
      </c>
      <c r="H327" s="11">
        <v>6.7</v>
      </c>
    </row>
    <row r="328" spans="1:8" x14ac:dyDescent="0.2">
      <c r="A328" s="6"/>
      <c r="B328" s="6"/>
      <c r="C328" s="6"/>
      <c r="D328" s="6" t="s">
        <v>385</v>
      </c>
      <c r="E328" s="6"/>
      <c r="F328" s="6"/>
      <c r="G328" s="6"/>
      <c r="H328" s="6"/>
    </row>
    <row r="329" spans="1:8" ht="12.75" customHeight="1" x14ac:dyDescent="0.2">
      <c r="A329" s="13"/>
      <c r="B329" s="6"/>
      <c r="C329" s="6"/>
      <c r="D329" s="6"/>
      <c r="E329" s="6"/>
      <c r="F329" s="6"/>
      <c r="G329" s="6"/>
      <c r="H329" s="6"/>
    </row>
    <row r="330" spans="1:8" ht="12.75" customHeight="1" x14ac:dyDescent="0.2">
      <c r="A330" s="12"/>
      <c r="B330" s="6"/>
      <c r="C330" s="6"/>
      <c r="D330" s="6"/>
      <c r="E330" s="6"/>
      <c r="F330" s="6"/>
      <c r="G330" s="6"/>
      <c r="H330" s="6"/>
    </row>
    <row r="331" spans="1:8" ht="12.75" customHeight="1" x14ac:dyDescent="0.2">
      <c r="A331" s="5" t="s">
        <v>386</v>
      </c>
      <c r="B331" s="7" t="s">
        <v>3</v>
      </c>
      <c r="C331" s="6" t="s">
        <v>387</v>
      </c>
      <c r="E331" s="7" t="s">
        <v>5</v>
      </c>
      <c r="F331" s="6"/>
      <c r="G331" s="6"/>
      <c r="H331" s="6"/>
    </row>
    <row r="332" spans="1:8" x14ac:dyDescent="0.2">
      <c r="A332" s="5"/>
      <c r="B332" s="17" t="s">
        <v>388</v>
      </c>
      <c r="C332" s="7" t="s">
        <v>8</v>
      </c>
      <c r="D332" s="7" t="s">
        <v>9</v>
      </c>
      <c r="E332" s="10" t="s">
        <v>389</v>
      </c>
      <c r="F332" s="7" t="s">
        <v>11</v>
      </c>
      <c r="G332" s="7" t="s">
        <v>12</v>
      </c>
      <c r="H332" s="7" t="s">
        <v>13</v>
      </c>
    </row>
    <row r="333" spans="1:8" x14ac:dyDescent="0.2">
      <c r="A333" s="12" t="s">
        <v>239</v>
      </c>
      <c r="B333" s="6"/>
      <c r="C333" s="6"/>
      <c r="D333" s="6" t="s">
        <v>390</v>
      </c>
      <c r="E333" s="10" t="s">
        <v>143</v>
      </c>
      <c r="F333" s="11">
        <v>2.7</v>
      </c>
      <c r="G333" s="11">
        <v>2.2000000000000002</v>
      </c>
      <c r="H333" s="11">
        <v>5.6</v>
      </c>
    </row>
    <row r="334" spans="1:8" x14ac:dyDescent="0.2">
      <c r="A334" s="12"/>
      <c r="B334" s="6"/>
      <c r="C334" s="6"/>
      <c r="D334" s="6" t="s">
        <v>391</v>
      </c>
      <c r="E334" s="6"/>
      <c r="F334" s="6"/>
      <c r="G334" s="6"/>
      <c r="H334" s="6"/>
    </row>
    <row r="335" spans="1:8" x14ac:dyDescent="0.2">
      <c r="A335" s="12"/>
      <c r="B335" s="6"/>
      <c r="C335" s="6"/>
      <c r="D335" s="6" t="s">
        <v>149</v>
      </c>
      <c r="E335" s="6"/>
      <c r="F335" s="6"/>
      <c r="G335" s="6"/>
      <c r="H335" s="6"/>
    </row>
    <row r="336" spans="1:8" ht="12.75" customHeight="1" x14ac:dyDescent="0.2">
      <c r="A336" s="12"/>
      <c r="B336" s="6"/>
      <c r="C336" s="6"/>
      <c r="D336" s="6"/>
      <c r="E336" s="6"/>
      <c r="F336" s="6"/>
      <c r="G336" s="6"/>
      <c r="H336" s="6"/>
    </row>
    <row r="337" spans="1:8" ht="12.75" customHeight="1" x14ac:dyDescent="0.2">
      <c r="A337" s="12"/>
      <c r="B337" s="6"/>
      <c r="C337" s="6"/>
      <c r="D337" s="6"/>
      <c r="E337" s="6"/>
      <c r="F337" s="6"/>
      <c r="G337" s="6"/>
      <c r="H337" s="6"/>
    </row>
    <row r="338" spans="1:8" ht="12.75" customHeight="1" x14ac:dyDescent="0.2">
      <c r="A338" s="5" t="s">
        <v>392</v>
      </c>
      <c r="B338" s="7" t="s">
        <v>3</v>
      </c>
      <c r="C338" s="6" t="s">
        <v>393</v>
      </c>
      <c r="E338" s="7" t="s">
        <v>5</v>
      </c>
      <c r="F338" s="6"/>
      <c r="G338" s="6"/>
      <c r="H338" s="6"/>
    </row>
    <row r="339" spans="1:8" x14ac:dyDescent="0.2">
      <c r="A339" s="5"/>
      <c r="B339" s="8" t="s">
        <v>394</v>
      </c>
      <c r="C339" s="7" t="s">
        <v>8</v>
      </c>
      <c r="D339" s="7" t="s">
        <v>9</v>
      </c>
      <c r="E339" s="10">
        <v>1211</v>
      </c>
      <c r="F339" s="7" t="s">
        <v>11</v>
      </c>
      <c r="G339" s="7" t="s">
        <v>12</v>
      </c>
      <c r="H339" s="7" t="s">
        <v>13</v>
      </c>
    </row>
    <row r="340" spans="1:8" x14ac:dyDescent="0.2">
      <c r="A340" s="12" t="s">
        <v>395</v>
      </c>
      <c r="B340" s="6"/>
      <c r="C340" s="6"/>
      <c r="D340" s="6" t="s">
        <v>396</v>
      </c>
      <c r="E340" s="6"/>
      <c r="F340" s="11">
        <v>1.1000000000000001</v>
      </c>
      <c r="G340" s="11">
        <v>0.85</v>
      </c>
      <c r="H340" s="11">
        <v>3.1</v>
      </c>
    </row>
    <row r="341" spans="1:8" x14ac:dyDescent="0.2">
      <c r="A341" s="12"/>
      <c r="B341" s="6"/>
      <c r="C341" s="6"/>
      <c r="D341" s="6" t="s">
        <v>397</v>
      </c>
      <c r="E341" s="6"/>
      <c r="F341" s="6"/>
      <c r="G341" s="6"/>
      <c r="H341" s="6"/>
    </row>
    <row r="342" spans="1:8" x14ac:dyDescent="0.2">
      <c r="A342" s="12"/>
      <c r="B342" s="6"/>
      <c r="C342" s="6"/>
      <c r="D342" s="6" t="s">
        <v>398</v>
      </c>
      <c r="E342" s="6"/>
      <c r="F342" s="6"/>
      <c r="G342" s="6"/>
      <c r="H342" s="6"/>
    </row>
    <row r="343" spans="1:8" ht="12.75" customHeight="1" x14ac:dyDescent="0.2">
      <c r="A343" s="12"/>
      <c r="B343" s="6"/>
      <c r="C343" s="6"/>
      <c r="D343" s="6"/>
      <c r="E343" s="6"/>
      <c r="F343" s="6"/>
      <c r="G343" s="6"/>
      <c r="H343" s="6"/>
    </row>
    <row r="344" spans="1:8" ht="12.75" customHeight="1" x14ac:dyDescent="0.2">
      <c r="A344" s="5" t="s">
        <v>399</v>
      </c>
      <c r="B344" s="7" t="s">
        <v>3</v>
      </c>
      <c r="C344" s="6" t="s">
        <v>400</v>
      </c>
      <c r="E344" s="7" t="s">
        <v>5</v>
      </c>
      <c r="F344" s="6"/>
      <c r="G344" s="6"/>
      <c r="H344" s="6"/>
    </row>
    <row r="345" spans="1:8" x14ac:dyDescent="0.2">
      <c r="A345" s="5"/>
      <c r="B345" s="17" t="s">
        <v>401</v>
      </c>
      <c r="C345" s="7" t="s">
        <v>8</v>
      </c>
      <c r="D345" s="7" t="s">
        <v>9</v>
      </c>
      <c r="E345" s="10" t="s">
        <v>402</v>
      </c>
      <c r="F345" s="7" t="s">
        <v>11</v>
      </c>
      <c r="G345" s="7" t="s">
        <v>12</v>
      </c>
      <c r="H345" s="7" t="s">
        <v>13</v>
      </c>
    </row>
    <row r="346" spans="1:8" x14ac:dyDescent="0.2">
      <c r="A346" s="6" t="s">
        <v>403</v>
      </c>
      <c r="B346" s="6"/>
      <c r="C346" s="6" t="s">
        <v>404</v>
      </c>
      <c r="D346" s="23" t="s">
        <v>405</v>
      </c>
      <c r="E346" s="10" t="s">
        <v>406</v>
      </c>
      <c r="F346" s="11">
        <v>0.85</v>
      </c>
      <c r="G346" s="11">
        <v>0.79</v>
      </c>
      <c r="H346" s="11">
        <v>2.1</v>
      </c>
    </row>
    <row r="347" spans="1:8" ht="12.75" customHeight="1" x14ac:dyDescent="0.2">
      <c r="A347" s="6"/>
      <c r="B347" s="6"/>
      <c r="C347" s="12" t="s">
        <v>63</v>
      </c>
      <c r="D347" s="23"/>
      <c r="E347" s="6"/>
      <c r="F347" s="6"/>
      <c r="G347" s="6"/>
      <c r="H347" s="6"/>
    </row>
    <row r="348" spans="1:8" ht="12.75" customHeight="1" x14ac:dyDescent="0.2">
      <c r="A348" s="6"/>
      <c r="B348" s="6"/>
      <c r="C348" s="6" t="s">
        <v>407</v>
      </c>
      <c r="D348" s="23"/>
      <c r="E348" s="6"/>
      <c r="F348" s="6"/>
      <c r="G348" s="6"/>
      <c r="H348" s="6"/>
    </row>
    <row r="349" spans="1:8" ht="12.75" customHeight="1" x14ac:dyDescent="0.2">
      <c r="A349" s="6"/>
      <c r="B349" s="6"/>
      <c r="C349" s="6"/>
      <c r="D349" s="23"/>
      <c r="E349" s="6"/>
      <c r="F349" s="6"/>
      <c r="G349" s="6"/>
      <c r="H349" s="6"/>
    </row>
    <row r="350" spans="1:8" ht="12.75" customHeight="1" x14ac:dyDescent="0.2">
      <c r="A350" s="6"/>
      <c r="B350" s="6"/>
      <c r="C350" s="6"/>
      <c r="D350" s="23"/>
      <c r="E350" s="6"/>
      <c r="F350" s="6"/>
      <c r="G350" s="6"/>
      <c r="H350" s="6"/>
    </row>
    <row r="351" spans="1:8" ht="12.75" customHeight="1" x14ac:dyDescent="0.2">
      <c r="A351" s="5" t="s">
        <v>408</v>
      </c>
      <c r="B351" s="7" t="s">
        <v>3</v>
      </c>
      <c r="C351" s="6" t="s">
        <v>409</v>
      </c>
      <c r="D351" s="6"/>
      <c r="E351" s="7" t="s">
        <v>5</v>
      </c>
      <c r="F351" s="6"/>
      <c r="G351" s="6"/>
      <c r="H351" s="6"/>
    </row>
    <row r="352" spans="1:8" x14ac:dyDescent="0.2">
      <c r="A352" s="5"/>
      <c r="B352" s="17" t="s">
        <v>410</v>
      </c>
      <c r="C352" s="7" t="s">
        <v>8</v>
      </c>
      <c r="D352" s="7" t="s">
        <v>9</v>
      </c>
      <c r="E352" s="10">
        <v>219</v>
      </c>
      <c r="F352" s="7" t="s">
        <v>11</v>
      </c>
      <c r="G352" s="7" t="s">
        <v>12</v>
      </c>
      <c r="H352" s="7" t="s">
        <v>13</v>
      </c>
    </row>
    <row r="353" spans="1:8" ht="12.75" customHeight="1" x14ac:dyDescent="0.2">
      <c r="A353" s="6" t="s">
        <v>411</v>
      </c>
      <c r="B353" s="6"/>
      <c r="C353" s="6"/>
      <c r="D353" s="6"/>
      <c r="E353" s="6"/>
      <c r="F353" s="11">
        <v>3.2</v>
      </c>
      <c r="G353" s="11">
        <v>2.9</v>
      </c>
      <c r="H353" s="11">
        <v>5.6</v>
      </c>
    </row>
    <row r="354" spans="1:8" ht="12.75" customHeight="1" x14ac:dyDescent="0.2">
      <c r="A354" s="6" t="s">
        <v>412</v>
      </c>
      <c r="B354" s="6"/>
      <c r="C354" s="6"/>
      <c r="D354" s="6"/>
      <c r="E354" s="6"/>
      <c r="F354" s="6" t="s">
        <v>413</v>
      </c>
      <c r="G354" s="6"/>
      <c r="H354" s="6"/>
    </row>
    <row r="355" spans="1:8" ht="12.75" customHeight="1" x14ac:dyDescent="0.2">
      <c r="A355" s="6" t="s">
        <v>414</v>
      </c>
      <c r="B355" s="6"/>
      <c r="C355" s="6"/>
      <c r="D355" s="6"/>
      <c r="E355" s="6"/>
      <c r="F355" s="6" t="s">
        <v>415</v>
      </c>
      <c r="G355" s="6"/>
      <c r="H355" s="6"/>
    </row>
    <row r="356" spans="1:8" ht="12.75" customHeight="1" x14ac:dyDescent="0.2">
      <c r="A356" s="6" t="s">
        <v>314</v>
      </c>
      <c r="B356" s="6"/>
      <c r="C356" s="6"/>
      <c r="D356" s="6"/>
      <c r="E356" s="6"/>
      <c r="F356" s="6"/>
      <c r="G356" s="6"/>
      <c r="H356" s="6"/>
    </row>
    <row r="357" spans="1:8" ht="12.75" customHeight="1" x14ac:dyDescent="0.2">
      <c r="A357" s="6"/>
      <c r="B357" s="6"/>
      <c r="C357" s="6"/>
      <c r="D357" s="6"/>
      <c r="E357" s="6"/>
      <c r="F357" s="6"/>
      <c r="G357" s="6"/>
      <c r="H357" s="6"/>
    </row>
    <row r="358" spans="1:8" ht="12.75" customHeight="1" x14ac:dyDescent="0.2">
      <c r="A358" s="6"/>
      <c r="B358" s="6"/>
      <c r="C358" s="6"/>
      <c r="D358" s="6"/>
      <c r="E358" s="6"/>
      <c r="F358" s="6"/>
      <c r="G358" s="6"/>
      <c r="H358" s="6"/>
    </row>
    <row r="359" spans="1:8" ht="12.75" customHeight="1" x14ac:dyDescent="0.2">
      <c r="A359" s="6"/>
      <c r="B359" s="6"/>
      <c r="C359" s="6"/>
      <c r="D359" s="6"/>
      <c r="E359" s="6"/>
      <c r="F359" s="6"/>
      <c r="G359" s="6"/>
      <c r="H359" s="6"/>
    </row>
    <row r="360" spans="1:8" ht="12.75" customHeight="1" x14ac:dyDescent="0.2">
      <c r="A360" s="6"/>
      <c r="B360" s="6"/>
      <c r="C360" s="6"/>
      <c r="D360" s="6"/>
      <c r="E360" s="6"/>
      <c r="F360" s="6"/>
      <c r="G360" s="6"/>
      <c r="H360" s="6"/>
    </row>
    <row r="361" spans="1:8" ht="12.75" customHeight="1" x14ac:dyDescent="0.2">
      <c r="A361" s="6"/>
      <c r="B361" s="6"/>
      <c r="C361" s="6"/>
      <c r="D361" s="6"/>
      <c r="E361" s="6"/>
      <c r="F361" s="6"/>
      <c r="G361" s="6"/>
      <c r="H361" s="6"/>
    </row>
    <row r="362" spans="1:8" ht="12.75" customHeight="1" x14ac:dyDescent="0.2">
      <c r="A362" s="6"/>
      <c r="B362" s="6"/>
      <c r="C362" s="6"/>
      <c r="D362" s="6"/>
      <c r="E362" s="6"/>
      <c r="F362" s="6"/>
      <c r="G362" s="6"/>
      <c r="H362" s="6"/>
    </row>
    <row r="363" spans="1:8" ht="12.75" customHeight="1" x14ac:dyDescent="0.2">
      <c r="A363" s="6"/>
      <c r="B363" s="6"/>
      <c r="C363" s="6"/>
      <c r="D363" s="6"/>
      <c r="E363" s="6"/>
      <c r="F363" s="6"/>
      <c r="G363" s="6"/>
      <c r="H363" s="6"/>
    </row>
    <row r="364" spans="1:8" ht="12.75" customHeight="1" x14ac:dyDescent="0.2">
      <c r="A364" s="5" t="s">
        <v>416</v>
      </c>
      <c r="B364" s="7" t="s">
        <v>3</v>
      </c>
      <c r="C364" s="6" t="s">
        <v>417</v>
      </c>
      <c r="D364" s="6"/>
      <c r="E364" s="7" t="s">
        <v>5</v>
      </c>
      <c r="F364" s="6" t="s">
        <v>37</v>
      </c>
      <c r="G364" s="6"/>
      <c r="H364" s="6"/>
    </row>
    <row r="365" spans="1:8" x14ac:dyDescent="0.2">
      <c r="A365" s="5"/>
      <c r="B365" s="17" t="s">
        <v>418</v>
      </c>
      <c r="C365" s="7" t="s">
        <v>8</v>
      </c>
      <c r="D365" s="7" t="s">
        <v>9</v>
      </c>
      <c r="E365" s="9" t="s">
        <v>419</v>
      </c>
      <c r="F365" s="7" t="s">
        <v>11</v>
      </c>
      <c r="G365" s="7" t="s">
        <v>12</v>
      </c>
      <c r="H365" s="7" t="s">
        <v>13</v>
      </c>
    </row>
    <row r="366" spans="1:8" x14ac:dyDescent="0.2">
      <c r="A366" s="6" t="s">
        <v>218</v>
      </c>
      <c r="B366" s="6"/>
      <c r="C366" s="6" t="s">
        <v>1299</v>
      </c>
      <c r="D366" s="23" t="s">
        <v>420</v>
      </c>
      <c r="E366" s="10" t="s">
        <v>421</v>
      </c>
      <c r="F366" s="11">
        <v>2.4</v>
      </c>
      <c r="G366" s="11">
        <v>1.85</v>
      </c>
      <c r="H366" s="11">
        <v>3.5</v>
      </c>
    </row>
    <row r="367" spans="1:8" ht="12.75" customHeight="1" x14ac:dyDescent="0.2">
      <c r="A367" s="6" t="s">
        <v>422</v>
      </c>
      <c r="B367" s="6"/>
      <c r="C367" s="6" t="s">
        <v>423</v>
      </c>
      <c r="D367" s="23"/>
      <c r="E367" s="10" t="s">
        <v>424</v>
      </c>
      <c r="F367" s="6"/>
      <c r="G367" s="6"/>
      <c r="H367" s="6"/>
    </row>
    <row r="368" spans="1:8" ht="12.75" customHeight="1" x14ac:dyDescent="0.2">
      <c r="A368" s="12" t="s">
        <v>411</v>
      </c>
      <c r="B368" s="6"/>
      <c r="C368" s="6" t="s">
        <v>425</v>
      </c>
      <c r="D368" s="6"/>
      <c r="E368" s="10" t="s">
        <v>426</v>
      </c>
      <c r="F368" s="6"/>
      <c r="G368" s="6"/>
      <c r="H368" s="6"/>
    </row>
    <row r="369" spans="1:8" ht="12.75" customHeight="1" x14ac:dyDescent="0.2">
      <c r="A369" s="12" t="s">
        <v>104</v>
      </c>
      <c r="B369" s="6"/>
      <c r="C369" s="6" t="s">
        <v>427</v>
      </c>
      <c r="D369" s="6"/>
      <c r="E369" s="10" t="s">
        <v>428</v>
      </c>
      <c r="F369" s="6"/>
      <c r="G369" s="6"/>
      <c r="H369" s="6"/>
    </row>
    <row r="370" spans="1:8" ht="12.75" customHeight="1" x14ac:dyDescent="0.2">
      <c r="A370" s="12" t="s">
        <v>429</v>
      </c>
      <c r="B370" s="6"/>
      <c r="C370" s="12" t="s">
        <v>63</v>
      </c>
      <c r="D370" s="6"/>
      <c r="E370" s="6"/>
      <c r="F370" s="6"/>
      <c r="G370" s="6"/>
      <c r="H370" s="6"/>
    </row>
    <row r="371" spans="1:8" ht="12.75" customHeight="1" x14ac:dyDescent="0.2">
      <c r="A371" s="12" t="s">
        <v>430</v>
      </c>
      <c r="B371" s="6"/>
      <c r="C371" s="6" t="s">
        <v>431</v>
      </c>
      <c r="D371" s="6"/>
      <c r="E371" s="6"/>
      <c r="F371" s="6"/>
      <c r="G371" s="6"/>
      <c r="H371" s="6"/>
    </row>
    <row r="372" spans="1:8" ht="12.75" customHeight="1" x14ac:dyDescent="0.2">
      <c r="A372" s="12" t="s">
        <v>112</v>
      </c>
      <c r="B372" s="6"/>
      <c r="C372" s="12" t="s">
        <v>19</v>
      </c>
      <c r="D372" s="6"/>
      <c r="E372" s="6"/>
      <c r="F372" s="6"/>
      <c r="G372" s="6"/>
      <c r="H372" s="6"/>
    </row>
    <row r="373" spans="1:8" ht="12.75" customHeight="1" x14ac:dyDescent="0.2">
      <c r="A373" s="12" t="s">
        <v>198</v>
      </c>
      <c r="B373" s="6"/>
      <c r="C373" s="12" t="s">
        <v>432</v>
      </c>
      <c r="D373" s="6"/>
      <c r="E373" s="6"/>
      <c r="F373" s="6"/>
      <c r="G373" s="6"/>
      <c r="H373" s="6"/>
    </row>
    <row r="374" spans="1:8" ht="12.75" customHeight="1" x14ac:dyDescent="0.2">
      <c r="A374" s="12" t="s">
        <v>433</v>
      </c>
      <c r="B374" s="6"/>
      <c r="C374" s="12" t="s">
        <v>27</v>
      </c>
      <c r="D374" s="6"/>
      <c r="E374" s="6"/>
      <c r="F374" s="6"/>
      <c r="G374" s="6"/>
      <c r="H374" s="6"/>
    </row>
    <row r="375" spans="1:8" ht="12.75" customHeight="1" x14ac:dyDescent="0.2">
      <c r="A375" s="12" t="s">
        <v>14</v>
      </c>
      <c r="B375" s="6"/>
      <c r="C375" s="12" t="s">
        <v>30</v>
      </c>
      <c r="D375" s="6"/>
      <c r="E375" s="6"/>
      <c r="F375" s="6"/>
      <c r="G375" s="6"/>
      <c r="H375" s="6"/>
    </row>
    <row r="376" spans="1:8" ht="12.75" customHeight="1" x14ac:dyDescent="0.2">
      <c r="A376" s="16" t="s">
        <v>94</v>
      </c>
      <c r="B376" s="6"/>
      <c r="C376" s="12" t="s">
        <v>434</v>
      </c>
      <c r="D376" s="6"/>
      <c r="E376" s="6"/>
      <c r="F376" s="6"/>
      <c r="G376" s="6"/>
      <c r="H376" s="6"/>
    </row>
    <row r="377" spans="1:8" ht="12.75" customHeight="1" x14ac:dyDescent="0.2">
      <c r="A377" s="6" t="s">
        <v>46</v>
      </c>
      <c r="B377" s="6"/>
      <c r="C377" s="12" t="s">
        <v>34</v>
      </c>
      <c r="D377" s="6"/>
      <c r="E377" s="6"/>
      <c r="F377" s="6"/>
      <c r="G377" s="6"/>
      <c r="H377" s="6"/>
    </row>
    <row r="378" spans="1:8" ht="12.75" customHeight="1" x14ac:dyDescent="0.2">
      <c r="A378" s="6" t="s">
        <v>435</v>
      </c>
      <c r="B378" s="6"/>
      <c r="C378" s="12" t="s">
        <v>36</v>
      </c>
      <c r="D378" s="6"/>
      <c r="E378" s="6"/>
      <c r="F378" s="6"/>
      <c r="G378" s="6"/>
      <c r="H378" s="6"/>
    </row>
    <row r="379" spans="1:8" ht="12.75" customHeight="1" x14ac:dyDescent="0.2">
      <c r="A379" s="12" t="s">
        <v>128</v>
      </c>
      <c r="B379" s="6"/>
      <c r="C379" s="12" t="s">
        <v>38</v>
      </c>
      <c r="D379" s="6"/>
      <c r="E379" s="6"/>
      <c r="F379" s="6"/>
      <c r="G379" s="6"/>
      <c r="H379" s="6"/>
    </row>
    <row r="380" spans="1:8" ht="12.75" customHeight="1" x14ac:dyDescent="0.2">
      <c r="A380" s="12" t="s">
        <v>50</v>
      </c>
      <c r="B380" s="6"/>
      <c r="C380" s="12" t="s">
        <v>40</v>
      </c>
      <c r="D380" s="6"/>
      <c r="E380" s="6"/>
      <c r="F380" s="6"/>
      <c r="G380" s="6"/>
      <c r="H380" s="6"/>
    </row>
    <row r="381" spans="1:8" ht="12.75" customHeight="1" x14ac:dyDescent="0.2">
      <c r="A381" s="12" t="s">
        <v>436</v>
      </c>
      <c r="B381" s="6" t="s">
        <v>437</v>
      </c>
      <c r="C381" s="12" t="s">
        <v>41</v>
      </c>
      <c r="D381" s="6"/>
      <c r="E381" s="6"/>
      <c r="F381" s="6"/>
      <c r="G381" s="6"/>
      <c r="H381" s="6"/>
    </row>
    <row r="382" spans="1:8" ht="12.75" customHeight="1" x14ac:dyDescent="0.2">
      <c r="A382" s="12" t="s">
        <v>438</v>
      </c>
      <c r="B382" s="6" t="s">
        <v>87</v>
      </c>
      <c r="C382" s="6" t="s">
        <v>378</v>
      </c>
      <c r="D382" s="6"/>
      <c r="E382" s="6"/>
      <c r="F382" s="6"/>
      <c r="G382" s="6"/>
      <c r="H382" s="6"/>
    </row>
    <row r="383" spans="1:8" ht="12.75" customHeight="1" x14ac:dyDescent="0.2">
      <c r="A383" s="12" t="s">
        <v>439</v>
      </c>
      <c r="B383" s="6" t="s">
        <v>363</v>
      </c>
      <c r="C383" s="6" t="s">
        <v>345</v>
      </c>
      <c r="D383" s="6"/>
      <c r="E383" s="6"/>
      <c r="F383" s="6"/>
      <c r="G383" s="6"/>
      <c r="H383" s="6"/>
    </row>
    <row r="384" spans="1:8" ht="12.75" customHeight="1" x14ac:dyDescent="0.2">
      <c r="A384" s="12" t="s">
        <v>440</v>
      </c>
      <c r="B384" s="12" t="s">
        <v>441</v>
      </c>
      <c r="C384" s="6" t="s">
        <v>325</v>
      </c>
      <c r="D384" s="6"/>
      <c r="E384" s="6"/>
      <c r="F384" s="6"/>
      <c r="G384" s="6"/>
      <c r="H384" s="6"/>
    </row>
    <row r="385" spans="1:8" ht="12.75" customHeight="1" x14ac:dyDescent="0.2">
      <c r="A385" s="12" t="s">
        <v>442</v>
      </c>
      <c r="B385" s="12" t="s">
        <v>164</v>
      </c>
      <c r="C385" s="12" t="s">
        <v>261</v>
      </c>
      <c r="D385" s="6"/>
      <c r="E385" s="6"/>
      <c r="F385" s="6"/>
      <c r="G385" s="6"/>
      <c r="H385" s="6"/>
    </row>
    <row r="386" spans="1:8" ht="12.75" customHeight="1" x14ac:dyDescent="0.2">
      <c r="A386" s="12" t="s">
        <v>89</v>
      </c>
      <c r="B386" s="12" t="s">
        <v>443</v>
      </c>
      <c r="C386" s="12" t="s">
        <v>264</v>
      </c>
      <c r="D386" s="6"/>
      <c r="E386" s="6"/>
      <c r="F386" s="6"/>
      <c r="G386" s="6"/>
      <c r="H386" s="6"/>
    </row>
    <row r="387" spans="1:8" ht="12.75" customHeight="1" x14ac:dyDescent="0.2">
      <c r="A387" s="12" t="s">
        <v>236</v>
      </c>
      <c r="B387" s="12" t="s">
        <v>412</v>
      </c>
      <c r="C387" s="12" t="s">
        <v>267</v>
      </c>
      <c r="D387" s="6"/>
      <c r="E387" s="6"/>
      <c r="F387" s="6"/>
      <c r="G387" s="6"/>
      <c r="H387" s="6"/>
    </row>
    <row r="388" spans="1:8" ht="12.75" customHeight="1" x14ac:dyDescent="0.2">
      <c r="A388" s="12" t="s">
        <v>444</v>
      </c>
      <c r="B388" s="12" t="s">
        <v>189</v>
      </c>
      <c r="C388" s="12" t="s">
        <v>291</v>
      </c>
      <c r="D388" s="6"/>
      <c r="E388" s="6"/>
      <c r="F388" s="6"/>
      <c r="G388" s="6"/>
      <c r="H388" s="6"/>
    </row>
    <row r="389" spans="1:8" ht="12.75" customHeight="1" x14ac:dyDescent="0.2">
      <c r="A389" s="12" t="s">
        <v>445</v>
      </c>
      <c r="B389" s="12" t="s">
        <v>317</v>
      </c>
      <c r="C389" s="12" t="s">
        <v>293</v>
      </c>
      <c r="D389" s="6"/>
      <c r="E389" s="6"/>
      <c r="F389" s="6"/>
      <c r="G389" s="6"/>
      <c r="H389" s="6"/>
    </row>
    <row r="390" spans="1:8" ht="12.75" customHeight="1" x14ac:dyDescent="0.2">
      <c r="A390" s="12" t="s">
        <v>446</v>
      </c>
      <c r="B390" s="12" t="s">
        <v>447</v>
      </c>
      <c r="C390" s="12" t="s">
        <v>295</v>
      </c>
      <c r="D390" s="6"/>
      <c r="E390" s="6"/>
      <c r="F390" s="6"/>
      <c r="G390" s="6"/>
      <c r="H390" s="6"/>
    </row>
    <row r="391" spans="1:8" ht="12.75" customHeight="1" x14ac:dyDescent="0.2">
      <c r="A391" s="12" t="s">
        <v>448</v>
      </c>
      <c r="B391" s="12" t="s">
        <v>68</v>
      </c>
      <c r="C391" s="6" t="s">
        <v>315</v>
      </c>
      <c r="D391" s="6"/>
      <c r="E391" s="6"/>
      <c r="F391" s="6"/>
      <c r="G391" s="6"/>
      <c r="H391" s="6"/>
    </row>
    <row r="392" spans="1:8" ht="12.75" customHeight="1" x14ac:dyDescent="0.2">
      <c r="A392" s="12" t="s">
        <v>449</v>
      </c>
      <c r="B392" s="12" t="s">
        <v>18</v>
      </c>
      <c r="C392" s="12" t="s">
        <v>165</v>
      </c>
      <c r="D392" s="6"/>
      <c r="E392" s="6"/>
      <c r="F392" s="6"/>
      <c r="G392" s="6"/>
      <c r="H392" s="6"/>
    </row>
    <row r="393" spans="1:8" ht="12.75" customHeight="1" x14ac:dyDescent="0.2">
      <c r="A393" s="12" t="s">
        <v>22</v>
      </c>
      <c r="B393" s="12" t="s">
        <v>123</v>
      </c>
      <c r="C393" s="6" t="s">
        <v>450</v>
      </c>
      <c r="D393" s="6"/>
      <c r="E393" s="6"/>
      <c r="F393" s="6"/>
      <c r="G393" s="6"/>
      <c r="H393" s="6"/>
    </row>
    <row r="394" spans="1:8" ht="12.75" customHeight="1" x14ac:dyDescent="0.2">
      <c r="A394" s="12" t="s">
        <v>239</v>
      </c>
      <c r="B394" s="12" t="s">
        <v>26</v>
      </c>
      <c r="C394" s="6" t="s">
        <v>451</v>
      </c>
      <c r="D394" s="6"/>
      <c r="E394" s="6"/>
      <c r="F394" s="6"/>
      <c r="G394" s="6"/>
      <c r="H394" s="6"/>
    </row>
    <row r="395" spans="1:8" ht="12.75" customHeight="1" x14ac:dyDescent="0.2">
      <c r="A395" s="12" t="s">
        <v>201</v>
      </c>
      <c r="B395" s="12" t="s">
        <v>380</v>
      </c>
      <c r="C395" s="6" t="s">
        <v>452</v>
      </c>
      <c r="D395" s="6"/>
      <c r="E395" s="6"/>
      <c r="F395" s="6"/>
      <c r="G395" s="6"/>
      <c r="H395" s="6"/>
    </row>
    <row r="396" spans="1:8" ht="12.75" customHeight="1" x14ac:dyDescent="0.2">
      <c r="A396" s="12" t="s">
        <v>453</v>
      </c>
      <c r="B396" s="12" t="s">
        <v>454</v>
      </c>
      <c r="C396" s="12" t="s">
        <v>130</v>
      </c>
      <c r="D396" s="6"/>
      <c r="E396" s="6"/>
      <c r="F396" s="6"/>
      <c r="G396" s="6"/>
      <c r="H396" s="6"/>
    </row>
    <row r="397" spans="1:8" ht="12.75" customHeight="1" x14ac:dyDescent="0.2">
      <c r="A397" s="12" t="s">
        <v>455</v>
      </c>
      <c r="B397" s="12" t="s">
        <v>456</v>
      </c>
      <c r="C397" s="6" t="s">
        <v>139</v>
      </c>
      <c r="D397" s="6"/>
      <c r="E397" s="6"/>
      <c r="F397" s="6"/>
      <c r="G397" s="6"/>
      <c r="H397" s="6"/>
    </row>
    <row r="398" spans="1:8" ht="12.75" customHeight="1" x14ac:dyDescent="0.2">
      <c r="A398" s="12" t="s">
        <v>395</v>
      </c>
      <c r="B398" s="12" t="s">
        <v>457</v>
      </c>
      <c r="C398" s="6" t="s">
        <v>141</v>
      </c>
      <c r="D398" s="6"/>
      <c r="E398" s="6"/>
      <c r="F398" s="6"/>
      <c r="G398" s="6"/>
      <c r="H398" s="6"/>
    </row>
    <row r="399" spans="1:8" ht="12.75" customHeight="1" x14ac:dyDescent="0.2">
      <c r="A399" s="12" t="s">
        <v>458</v>
      </c>
      <c r="B399" s="12" t="s">
        <v>259</v>
      </c>
      <c r="C399" s="12" t="s">
        <v>76</v>
      </c>
      <c r="D399" s="6"/>
      <c r="E399" s="6"/>
      <c r="F399" s="6"/>
      <c r="G399" s="6"/>
      <c r="H399" s="6"/>
    </row>
    <row r="400" spans="1:8" ht="12.75" customHeight="1" x14ac:dyDescent="0.2">
      <c r="A400" s="12" t="s">
        <v>459</v>
      </c>
      <c r="B400" s="12" t="s">
        <v>157</v>
      </c>
      <c r="C400" s="12" t="s">
        <v>47</v>
      </c>
      <c r="D400" s="6"/>
      <c r="E400" s="6"/>
      <c r="F400" s="6"/>
      <c r="G400" s="6"/>
      <c r="H400" s="6"/>
    </row>
    <row r="401" spans="1:8" ht="12.75" customHeight="1" x14ac:dyDescent="0.2">
      <c r="A401" s="12" t="s">
        <v>460</v>
      </c>
      <c r="B401" s="12" t="s">
        <v>461</v>
      </c>
      <c r="C401" s="6"/>
      <c r="D401" s="6"/>
      <c r="E401" s="6"/>
      <c r="F401" s="6"/>
      <c r="G401" s="6"/>
      <c r="H401" s="6"/>
    </row>
    <row r="402" spans="1:8" ht="12.75" customHeight="1" x14ac:dyDescent="0.2">
      <c r="A402" s="12" t="s">
        <v>263</v>
      </c>
      <c r="B402" s="6"/>
      <c r="C402" s="6"/>
      <c r="D402" s="6"/>
      <c r="E402" s="6"/>
      <c r="F402" s="6"/>
      <c r="G402" s="6"/>
      <c r="H402" s="6"/>
    </row>
    <row r="403" spans="1:8" ht="12.75" customHeight="1" x14ac:dyDescent="0.2">
      <c r="A403" s="12" t="s">
        <v>242</v>
      </c>
      <c r="B403" s="6"/>
      <c r="C403" s="6"/>
      <c r="D403" s="6"/>
      <c r="E403" s="6"/>
      <c r="F403" s="6"/>
      <c r="G403" s="6"/>
      <c r="H403" s="6"/>
    </row>
    <row r="404" spans="1:8" ht="12.75" customHeight="1" x14ac:dyDescent="0.2">
      <c r="A404" s="12" t="s">
        <v>266</v>
      </c>
      <c r="B404" s="6"/>
      <c r="C404" s="6"/>
      <c r="D404" s="6"/>
      <c r="E404" s="6"/>
      <c r="F404" s="6"/>
      <c r="G404" s="6"/>
      <c r="H404" s="6"/>
    </row>
    <row r="405" spans="1:8" ht="12.75" customHeight="1" x14ac:dyDescent="0.2">
      <c r="A405" s="12" t="s">
        <v>62</v>
      </c>
      <c r="B405" s="6"/>
      <c r="C405" s="6"/>
      <c r="D405" s="6"/>
      <c r="E405" s="6"/>
      <c r="F405" s="6"/>
      <c r="G405" s="6"/>
      <c r="H405" s="6"/>
    </row>
    <row r="406" spans="1:8" ht="12.75" customHeight="1" x14ac:dyDescent="0.2">
      <c r="A406" s="6"/>
      <c r="B406" s="6"/>
      <c r="C406" s="6"/>
      <c r="D406" s="6"/>
      <c r="E406" s="6"/>
      <c r="F406" s="6"/>
      <c r="G406" s="6"/>
      <c r="H406" s="6"/>
    </row>
    <row r="407" spans="1:8" ht="12.75" customHeight="1" x14ac:dyDescent="0.2">
      <c r="A407" s="5" t="s">
        <v>462</v>
      </c>
      <c r="B407" s="7" t="s">
        <v>3</v>
      </c>
      <c r="C407" s="6" t="s">
        <v>341</v>
      </c>
      <c r="E407" s="7" t="s">
        <v>5</v>
      </c>
      <c r="F407" s="6"/>
      <c r="G407" s="6"/>
      <c r="H407" s="6"/>
    </row>
    <row r="408" spans="1:8" x14ac:dyDescent="0.2">
      <c r="A408" s="5"/>
      <c r="B408" s="17" t="s">
        <v>463</v>
      </c>
      <c r="C408" s="7" t="s">
        <v>8</v>
      </c>
      <c r="D408" s="7" t="s">
        <v>9</v>
      </c>
      <c r="E408" s="10" t="s">
        <v>464</v>
      </c>
      <c r="F408" s="7" t="s">
        <v>11</v>
      </c>
      <c r="G408" s="7" t="s">
        <v>12</v>
      </c>
      <c r="H408" s="7" t="s">
        <v>13</v>
      </c>
    </row>
    <row r="409" spans="1:8" x14ac:dyDescent="0.2">
      <c r="A409" s="12" t="s">
        <v>454</v>
      </c>
      <c r="B409" s="12" t="s">
        <v>1300</v>
      </c>
      <c r="C409" s="12" t="s">
        <v>63</v>
      </c>
      <c r="D409" s="12" t="s">
        <v>465</v>
      </c>
      <c r="E409" s="10" t="s">
        <v>466</v>
      </c>
      <c r="F409" s="11">
        <v>2.5</v>
      </c>
      <c r="G409" s="11">
        <v>1.8</v>
      </c>
      <c r="H409" s="11">
        <v>4.3</v>
      </c>
    </row>
    <row r="410" spans="1:8" x14ac:dyDescent="0.2">
      <c r="A410" s="12" t="s">
        <v>89</v>
      </c>
      <c r="B410" s="12"/>
      <c r="C410" s="12"/>
      <c r="D410" s="6" t="s">
        <v>166</v>
      </c>
      <c r="E410" s="10" t="s">
        <v>467</v>
      </c>
      <c r="F410" s="13"/>
      <c r="G410" s="13"/>
      <c r="H410" s="13"/>
    </row>
    <row r="411" spans="1:8" ht="12.75" customHeight="1" x14ac:dyDescent="0.2">
      <c r="A411" s="12" t="s">
        <v>104</v>
      </c>
      <c r="B411" s="12"/>
      <c r="C411" s="12"/>
      <c r="D411" s="12"/>
      <c r="E411" s="12"/>
      <c r="F411" s="13"/>
      <c r="G411" s="13"/>
      <c r="H411" s="13"/>
    </row>
    <row r="412" spans="1:8" ht="12.75" customHeight="1" x14ac:dyDescent="0.2">
      <c r="A412" s="12"/>
      <c r="B412" s="12"/>
      <c r="C412" s="12"/>
      <c r="D412" s="12"/>
      <c r="E412" s="12"/>
      <c r="F412" s="13"/>
      <c r="G412" s="13"/>
      <c r="H412" s="13"/>
    </row>
    <row r="413" spans="1:8" ht="12.75" customHeight="1" x14ac:dyDescent="0.2">
      <c r="A413" s="12"/>
      <c r="B413" s="12"/>
      <c r="C413" s="12"/>
      <c r="D413" s="12"/>
      <c r="E413" s="12"/>
      <c r="F413" s="13"/>
      <c r="G413" s="13"/>
      <c r="H413" s="13"/>
    </row>
    <row r="414" spans="1:8" ht="12.75" customHeight="1" x14ac:dyDescent="0.2">
      <c r="A414" s="12"/>
      <c r="B414" s="12"/>
      <c r="C414" s="12"/>
      <c r="D414" s="12"/>
      <c r="E414" s="12"/>
      <c r="F414" s="13"/>
      <c r="G414" s="13"/>
      <c r="H414" s="13"/>
    </row>
    <row r="415" spans="1:8" ht="12.75" customHeight="1" x14ac:dyDescent="0.2">
      <c r="A415" s="12"/>
      <c r="B415" s="12"/>
      <c r="C415" s="12"/>
      <c r="D415" s="12"/>
      <c r="E415" s="12"/>
      <c r="F415" s="13"/>
      <c r="G415" s="13"/>
      <c r="H415" s="13"/>
    </row>
    <row r="416" spans="1:8" ht="12.75" customHeight="1" x14ac:dyDescent="0.2">
      <c r="A416" s="5" t="s">
        <v>468</v>
      </c>
      <c r="B416" s="7" t="s">
        <v>3</v>
      </c>
      <c r="E416" s="7" t="s">
        <v>5</v>
      </c>
      <c r="F416" s="6"/>
      <c r="G416" s="6"/>
      <c r="H416" s="6"/>
    </row>
    <row r="417" spans="1:8" x14ac:dyDescent="0.2">
      <c r="A417" s="5"/>
      <c r="B417" s="17" t="s">
        <v>469</v>
      </c>
      <c r="C417" s="7" t="s">
        <v>8</v>
      </c>
      <c r="D417" s="7" t="s">
        <v>9</v>
      </c>
      <c r="E417" s="10">
        <v>13500</v>
      </c>
      <c r="F417" s="7" t="s">
        <v>11</v>
      </c>
      <c r="G417" s="7" t="s">
        <v>12</v>
      </c>
      <c r="H417" s="7" t="s">
        <v>13</v>
      </c>
    </row>
    <row r="418" spans="1:8" x14ac:dyDescent="0.2">
      <c r="A418" s="6" t="s">
        <v>14</v>
      </c>
      <c r="B418" s="6"/>
      <c r="C418" s="6" t="s">
        <v>452</v>
      </c>
      <c r="D418" s="6" t="s">
        <v>470</v>
      </c>
      <c r="E418" s="6"/>
      <c r="F418" s="11">
        <v>1.3</v>
      </c>
      <c r="G418" s="11">
        <v>1.6</v>
      </c>
      <c r="H418" s="11">
        <v>3.2</v>
      </c>
    </row>
    <row r="419" spans="1:8" x14ac:dyDescent="0.2">
      <c r="A419" s="6" t="s">
        <v>453</v>
      </c>
      <c r="B419" s="6"/>
      <c r="C419" s="6" t="s">
        <v>451</v>
      </c>
      <c r="D419" s="6" t="s">
        <v>471</v>
      </c>
      <c r="E419" s="6"/>
      <c r="F419" s="6" t="s">
        <v>144</v>
      </c>
      <c r="G419" s="6"/>
      <c r="H419" s="6"/>
    </row>
    <row r="420" spans="1:8" x14ac:dyDescent="0.2">
      <c r="A420" s="6"/>
      <c r="B420" s="6"/>
      <c r="C420" s="12" t="s">
        <v>63</v>
      </c>
      <c r="D420" s="6" t="s">
        <v>472</v>
      </c>
      <c r="E420" s="6"/>
      <c r="F420" s="6"/>
      <c r="G420" s="6"/>
      <c r="H420" s="6"/>
    </row>
    <row r="421" spans="1:8" x14ac:dyDescent="0.2">
      <c r="A421" s="6"/>
      <c r="B421" s="6"/>
      <c r="C421" s="6" t="s">
        <v>450</v>
      </c>
      <c r="D421" s="6" t="s">
        <v>473</v>
      </c>
      <c r="E421" s="6"/>
      <c r="F421" s="6"/>
      <c r="G421" s="6"/>
      <c r="H421" s="6"/>
    </row>
    <row r="422" spans="1:8" ht="12.75" customHeight="1" x14ac:dyDescent="0.2">
      <c r="A422" s="6"/>
      <c r="B422" s="6"/>
      <c r="C422" s="6"/>
      <c r="D422" s="6"/>
      <c r="E422" s="6"/>
      <c r="F422" s="6"/>
      <c r="G422" s="6"/>
      <c r="H422" s="6"/>
    </row>
    <row r="423" spans="1:8" ht="12.75" customHeight="1" x14ac:dyDescent="0.2">
      <c r="A423" s="6"/>
      <c r="B423" s="6"/>
      <c r="C423" s="6"/>
      <c r="D423" s="6"/>
      <c r="E423" s="6"/>
      <c r="F423" s="6"/>
      <c r="G423" s="6"/>
      <c r="H423" s="6"/>
    </row>
    <row r="424" spans="1:8" ht="12.75" customHeight="1" x14ac:dyDescent="0.2">
      <c r="A424" s="6"/>
      <c r="B424" s="6"/>
      <c r="C424" s="6"/>
      <c r="D424" s="6"/>
      <c r="E424" s="6"/>
      <c r="F424" s="6"/>
      <c r="G424" s="6"/>
      <c r="H424" s="6"/>
    </row>
    <row r="425" spans="1:8" ht="12.75" customHeight="1" x14ac:dyDescent="0.2">
      <c r="A425" s="6"/>
      <c r="B425" s="6"/>
      <c r="C425" s="6"/>
      <c r="D425" s="6"/>
      <c r="E425" s="6"/>
      <c r="F425" s="6"/>
      <c r="G425" s="6"/>
      <c r="H425" s="6"/>
    </row>
    <row r="426" spans="1:8" ht="12.75" customHeight="1" x14ac:dyDescent="0.2">
      <c r="A426" s="5" t="s">
        <v>474</v>
      </c>
      <c r="B426" s="7" t="s">
        <v>3</v>
      </c>
      <c r="C426" s="6" t="s">
        <v>475</v>
      </c>
      <c r="D426" s="6"/>
      <c r="E426" s="7" t="s">
        <v>5</v>
      </c>
      <c r="F426" s="6"/>
      <c r="G426" s="6"/>
      <c r="H426" s="6"/>
    </row>
    <row r="427" spans="1:8" x14ac:dyDescent="0.2">
      <c r="A427" s="5"/>
      <c r="B427" s="8" t="s">
        <v>476</v>
      </c>
      <c r="C427" s="7" t="s">
        <v>8</v>
      </c>
      <c r="D427" s="7" t="s">
        <v>9</v>
      </c>
      <c r="E427" s="10">
        <v>254</v>
      </c>
      <c r="F427" s="7" t="s">
        <v>11</v>
      </c>
      <c r="G427" s="7" t="s">
        <v>12</v>
      </c>
      <c r="H427" s="7" t="s">
        <v>13</v>
      </c>
    </row>
    <row r="428" spans="1:8" x14ac:dyDescent="0.2">
      <c r="A428" s="12" t="s">
        <v>447</v>
      </c>
      <c r="C428" s="12" t="s">
        <v>477</v>
      </c>
      <c r="D428" s="12" t="s">
        <v>478</v>
      </c>
      <c r="E428" s="12"/>
      <c r="F428" s="11">
        <v>2.4</v>
      </c>
      <c r="G428" s="11">
        <v>1.8</v>
      </c>
      <c r="H428" s="11">
        <v>3.6</v>
      </c>
    </row>
    <row r="429" spans="1:8" x14ac:dyDescent="0.2">
      <c r="A429" s="12" t="s">
        <v>239</v>
      </c>
      <c r="B429" s="12"/>
      <c r="C429" s="12" t="s">
        <v>479</v>
      </c>
      <c r="D429" s="12" t="s">
        <v>480</v>
      </c>
      <c r="E429" s="12"/>
      <c r="F429" s="13"/>
      <c r="G429" s="13"/>
      <c r="H429" s="13"/>
    </row>
    <row r="430" spans="1:8" x14ac:dyDescent="0.2">
      <c r="A430" s="12"/>
      <c r="B430" s="12"/>
      <c r="C430" s="12"/>
      <c r="D430" s="12" t="s">
        <v>481</v>
      </c>
      <c r="E430" s="12"/>
      <c r="F430" s="13"/>
      <c r="G430" s="13"/>
      <c r="H430" s="13"/>
    </row>
    <row r="431" spans="1:8" ht="12.75" customHeight="1" x14ac:dyDescent="0.2">
      <c r="A431" s="12"/>
      <c r="B431" s="12"/>
      <c r="C431" s="12"/>
      <c r="D431" s="12"/>
      <c r="E431" s="12"/>
      <c r="F431" s="13"/>
      <c r="G431" s="13"/>
      <c r="H431" s="13"/>
    </row>
    <row r="432" spans="1:8" ht="12.75" customHeight="1" x14ac:dyDescent="0.2">
      <c r="A432" s="12"/>
      <c r="B432" s="12"/>
      <c r="C432" s="12"/>
      <c r="D432" s="12"/>
      <c r="E432" s="12"/>
      <c r="F432" s="13"/>
      <c r="G432" s="13"/>
      <c r="H432" s="13"/>
    </row>
    <row r="433" spans="1:8" ht="12.75" customHeight="1" x14ac:dyDescent="0.2">
      <c r="A433" s="12"/>
      <c r="B433" s="12"/>
      <c r="C433" s="12"/>
      <c r="D433" s="12"/>
      <c r="E433" s="12"/>
      <c r="F433" s="13"/>
      <c r="G433" s="13"/>
      <c r="H433" s="13"/>
    </row>
    <row r="434" spans="1:8" ht="12.75" customHeight="1" x14ac:dyDescent="0.2">
      <c r="A434" s="5" t="s">
        <v>482</v>
      </c>
      <c r="B434" s="7" t="s">
        <v>3</v>
      </c>
      <c r="C434" s="6"/>
      <c r="E434" s="7" t="s">
        <v>5</v>
      </c>
      <c r="F434" s="6"/>
      <c r="G434" s="6"/>
      <c r="H434" s="6"/>
    </row>
    <row r="435" spans="1:8" x14ac:dyDescent="0.2">
      <c r="A435" s="5"/>
      <c r="B435" s="8" t="s">
        <v>483</v>
      </c>
      <c r="C435" s="7" t="s">
        <v>8</v>
      </c>
      <c r="D435" s="7" t="s">
        <v>9</v>
      </c>
      <c r="E435" s="10">
        <v>1211</v>
      </c>
      <c r="F435" s="7" t="s">
        <v>11</v>
      </c>
      <c r="G435" s="7" t="s">
        <v>12</v>
      </c>
      <c r="H435" s="7" t="s">
        <v>13</v>
      </c>
    </row>
    <row r="436" spans="1:8" x14ac:dyDescent="0.2">
      <c r="A436" s="12" t="s">
        <v>484</v>
      </c>
      <c r="C436" s="12" t="s">
        <v>485</v>
      </c>
      <c r="D436" s="12" t="s">
        <v>486</v>
      </c>
      <c r="E436" s="12"/>
      <c r="F436" s="11">
        <v>1.3</v>
      </c>
      <c r="G436" s="11">
        <v>1.6</v>
      </c>
      <c r="H436" s="11">
        <v>3.2</v>
      </c>
    </row>
    <row r="437" spans="1:8" x14ac:dyDescent="0.2">
      <c r="A437" s="12" t="s">
        <v>487</v>
      </c>
      <c r="B437" s="12"/>
      <c r="C437" s="12" t="s">
        <v>488</v>
      </c>
      <c r="D437" s="6" t="s">
        <v>489</v>
      </c>
      <c r="E437" s="12"/>
      <c r="F437" s="13"/>
      <c r="G437" s="13"/>
      <c r="H437" s="13"/>
    </row>
    <row r="438" spans="1:8" ht="12.75" customHeight="1" x14ac:dyDescent="0.2">
      <c r="A438" s="12" t="s">
        <v>443</v>
      </c>
      <c r="B438" s="12"/>
      <c r="C438" s="12"/>
      <c r="D438" s="12"/>
      <c r="E438" s="12"/>
      <c r="F438" s="13"/>
      <c r="G438" s="13"/>
      <c r="H438" s="13"/>
    </row>
    <row r="439" spans="1:8" ht="12.75" customHeight="1" x14ac:dyDescent="0.2">
      <c r="A439" s="12" t="s">
        <v>412</v>
      </c>
      <c r="B439" s="12"/>
      <c r="C439" s="12"/>
      <c r="D439" s="12"/>
      <c r="E439" s="12"/>
      <c r="F439" s="13"/>
      <c r="G439" s="13"/>
      <c r="H439" s="13"/>
    </row>
    <row r="440" spans="1:8" ht="12.75" customHeight="1" x14ac:dyDescent="0.2">
      <c r="A440" s="12"/>
      <c r="B440" s="12"/>
      <c r="C440" s="12"/>
      <c r="D440" s="12"/>
      <c r="E440" s="12"/>
      <c r="F440" s="13"/>
      <c r="G440" s="13"/>
      <c r="H440" s="13"/>
    </row>
    <row r="441" spans="1:8" ht="12.75" customHeight="1" x14ac:dyDescent="0.2">
      <c r="A441" s="12"/>
      <c r="B441" s="12"/>
      <c r="C441" s="12"/>
      <c r="D441" s="12"/>
      <c r="E441" s="12"/>
      <c r="F441" s="13"/>
      <c r="G441" s="13"/>
      <c r="H441" s="13"/>
    </row>
    <row r="442" spans="1:8" ht="12.75" customHeight="1" x14ac:dyDescent="0.2">
      <c r="A442" s="12"/>
      <c r="B442" s="12"/>
      <c r="C442" s="12"/>
      <c r="D442" s="12"/>
      <c r="E442" s="12"/>
      <c r="F442" s="13"/>
      <c r="G442" s="13"/>
      <c r="H442" s="13"/>
    </row>
    <row r="443" spans="1:8" ht="12.75" customHeight="1" x14ac:dyDescent="0.2">
      <c r="A443" s="12"/>
      <c r="B443" s="12"/>
      <c r="C443" s="12"/>
      <c r="D443" s="12"/>
      <c r="E443" s="12"/>
      <c r="F443" s="13"/>
      <c r="G443" s="13"/>
      <c r="H443" s="13"/>
    </row>
    <row r="444" spans="1:8" ht="12.75" customHeight="1" x14ac:dyDescent="0.2">
      <c r="A444" s="12"/>
      <c r="B444" s="12"/>
      <c r="C444" s="12"/>
      <c r="D444" s="12"/>
      <c r="E444" s="12"/>
      <c r="F444" s="13"/>
      <c r="G444" s="13"/>
      <c r="H444" s="13"/>
    </row>
    <row r="445" spans="1:8" ht="12.75" customHeight="1" x14ac:dyDescent="0.2">
      <c r="A445" s="5" t="s">
        <v>490</v>
      </c>
      <c r="B445" s="7" t="s">
        <v>3</v>
      </c>
      <c r="C445" s="6" t="s">
        <v>491</v>
      </c>
      <c r="E445" s="7" t="s">
        <v>5</v>
      </c>
      <c r="F445" s="6"/>
      <c r="G445" s="6"/>
      <c r="H445" s="6"/>
    </row>
    <row r="446" spans="1:8" x14ac:dyDescent="0.2">
      <c r="A446" s="5"/>
      <c r="B446" s="8" t="s">
        <v>492</v>
      </c>
      <c r="C446" s="7" t="s">
        <v>8</v>
      </c>
      <c r="D446" s="7" t="s">
        <v>9</v>
      </c>
      <c r="E446" s="10">
        <v>4218</v>
      </c>
      <c r="F446" s="7" t="s">
        <v>11</v>
      </c>
      <c r="G446" s="7" t="s">
        <v>12</v>
      </c>
      <c r="H446" s="7" t="s">
        <v>13</v>
      </c>
    </row>
    <row r="447" spans="1:8" x14ac:dyDescent="0.2">
      <c r="A447" s="12" t="s">
        <v>493</v>
      </c>
      <c r="C447" s="12" t="s">
        <v>1293</v>
      </c>
      <c r="D447" s="6" t="s">
        <v>494</v>
      </c>
      <c r="E447" s="12"/>
      <c r="F447" s="11">
        <v>0.8</v>
      </c>
      <c r="G447" s="11">
        <v>1.1000000000000001</v>
      </c>
      <c r="H447" s="11">
        <v>2.2999999999999998</v>
      </c>
    </row>
    <row r="448" spans="1:8" ht="12.75" customHeight="1" x14ac:dyDescent="0.2">
      <c r="A448" s="12" t="s">
        <v>62</v>
      </c>
      <c r="B448" s="12"/>
      <c r="C448" s="12" t="s">
        <v>495</v>
      </c>
      <c r="D448" s="12"/>
      <c r="E448" s="12"/>
      <c r="F448" s="13"/>
      <c r="G448" s="13"/>
      <c r="H448" s="13"/>
    </row>
    <row r="449" spans="1:8" ht="12.75" customHeight="1" x14ac:dyDescent="0.2">
      <c r="A449" s="12"/>
      <c r="B449" s="12"/>
      <c r="C449" s="12" t="s">
        <v>496</v>
      </c>
      <c r="D449" s="12"/>
      <c r="E449" s="12"/>
      <c r="F449" s="13"/>
      <c r="G449" s="13"/>
      <c r="H449" s="13"/>
    </row>
    <row r="450" spans="1:8" ht="12.75" customHeight="1" x14ac:dyDescent="0.2">
      <c r="A450" s="12"/>
      <c r="B450" s="12"/>
      <c r="C450" s="12" t="s">
        <v>497</v>
      </c>
      <c r="D450" s="12"/>
      <c r="E450" s="12"/>
      <c r="F450" s="13"/>
      <c r="G450" s="13"/>
      <c r="H450" s="13"/>
    </row>
    <row r="451" spans="1:8" ht="12.75" customHeight="1" x14ac:dyDescent="0.2">
      <c r="A451" s="12"/>
      <c r="B451" s="12"/>
      <c r="C451" s="12" t="s">
        <v>498</v>
      </c>
      <c r="D451" s="12"/>
      <c r="E451" s="12"/>
      <c r="F451" s="13"/>
      <c r="G451" s="13"/>
      <c r="H451" s="13"/>
    </row>
    <row r="452" spans="1:8" ht="12.75" customHeight="1" x14ac:dyDescent="0.2">
      <c r="A452" s="12"/>
      <c r="B452" s="12"/>
      <c r="C452" s="12" t="s">
        <v>499</v>
      </c>
      <c r="D452" s="12"/>
      <c r="E452" s="12"/>
      <c r="F452" s="13"/>
      <c r="G452" s="13"/>
      <c r="H452" s="13"/>
    </row>
    <row r="453" spans="1:8" ht="12.75" customHeight="1" x14ac:dyDescent="0.2">
      <c r="A453" s="12"/>
      <c r="B453" s="12"/>
      <c r="C453" s="12" t="s">
        <v>500</v>
      </c>
      <c r="D453" s="12"/>
      <c r="E453" s="12"/>
      <c r="F453" s="13"/>
      <c r="G453" s="13"/>
      <c r="H453" s="13"/>
    </row>
    <row r="454" spans="1:8" ht="12.75" customHeight="1" x14ac:dyDescent="0.2">
      <c r="A454" s="12"/>
      <c r="B454" s="12"/>
      <c r="C454" s="12" t="s">
        <v>63</v>
      </c>
      <c r="D454" s="12"/>
      <c r="E454" s="12"/>
      <c r="F454" s="13"/>
      <c r="G454" s="13"/>
      <c r="H454" s="13"/>
    </row>
    <row r="455" spans="1:8" ht="12.75" customHeight="1" x14ac:dyDescent="0.2">
      <c r="A455" s="12"/>
      <c r="B455" s="12"/>
      <c r="C455" s="12"/>
      <c r="D455" s="12"/>
      <c r="E455" s="12"/>
      <c r="F455" s="13"/>
      <c r="G455" s="13"/>
      <c r="H455" s="13"/>
    </row>
    <row r="456" spans="1:8" ht="12.75" customHeight="1" x14ac:dyDescent="0.2">
      <c r="A456" s="12"/>
      <c r="B456" s="12"/>
      <c r="C456" s="12"/>
      <c r="D456" s="12"/>
      <c r="E456" s="12"/>
      <c r="F456" s="13"/>
      <c r="G456" s="13"/>
      <c r="H456" s="13"/>
    </row>
    <row r="457" spans="1:8" ht="12.75" customHeight="1" x14ac:dyDescent="0.2">
      <c r="A457" s="5" t="s">
        <v>501</v>
      </c>
      <c r="B457" s="7" t="s">
        <v>3</v>
      </c>
      <c r="C457" s="12"/>
      <c r="E457" s="7" t="s">
        <v>5</v>
      </c>
      <c r="F457" s="13"/>
      <c r="G457" s="13"/>
      <c r="H457" s="13"/>
    </row>
    <row r="458" spans="1:8" x14ac:dyDescent="0.2">
      <c r="A458" s="5"/>
      <c r="B458" s="8" t="s">
        <v>502</v>
      </c>
      <c r="C458" s="7" t="s">
        <v>8</v>
      </c>
      <c r="D458" s="7" t="s">
        <v>9</v>
      </c>
      <c r="E458" s="10">
        <v>532</v>
      </c>
      <c r="F458" s="7" t="s">
        <v>11</v>
      </c>
      <c r="G458" s="7" t="s">
        <v>12</v>
      </c>
      <c r="H458" s="7" t="s">
        <v>13</v>
      </c>
    </row>
    <row r="459" spans="1:8" x14ac:dyDescent="0.2">
      <c r="A459" s="12" t="s">
        <v>242</v>
      </c>
      <c r="B459" s="12"/>
      <c r="C459" s="12"/>
      <c r="D459" s="12" t="s">
        <v>1301</v>
      </c>
      <c r="E459" s="12"/>
      <c r="F459" s="11">
        <v>2.6</v>
      </c>
      <c r="G459" s="11">
        <v>2.2000000000000002</v>
      </c>
      <c r="H459" s="11">
        <v>4.3</v>
      </c>
    </row>
    <row r="460" spans="1:8" x14ac:dyDescent="0.2">
      <c r="A460" s="12"/>
      <c r="B460" s="12"/>
      <c r="C460" s="12"/>
      <c r="D460" s="12" t="s">
        <v>503</v>
      </c>
      <c r="E460" s="12"/>
      <c r="F460" s="13"/>
      <c r="G460" s="13"/>
      <c r="H460" s="13"/>
    </row>
    <row r="461" spans="1:8" x14ac:dyDescent="0.2">
      <c r="A461" s="12"/>
      <c r="B461" s="12"/>
      <c r="C461" s="12"/>
      <c r="D461" s="12" t="s">
        <v>504</v>
      </c>
      <c r="E461" s="12"/>
      <c r="F461" s="13"/>
      <c r="G461" s="13"/>
      <c r="H461" s="13"/>
    </row>
    <row r="462" spans="1:8" ht="12.75" customHeight="1" x14ac:dyDescent="0.2">
      <c r="A462" s="12"/>
      <c r="B462" s="12"/>
      <c r="C462" s="12"/>
      <c r="E462" s="12"/>
      <c r="F462" s="13"/>
      <c r="G462" s="13"/>
      <c r="H462" s="13"/>
    </row>
    <row r="463" spans="1:8" ht="12.75" customHeight="1" x14ac:dyDescent="0.2">
      <c r="A463" s="12"/>
      <c r="B463" s="12"/>
      <c r="C463" s="12"/>
      <c r="D463" s="12"/>
      <c r="E463" s="12"/>
      <c r="F463" s="13"/>
      <c r="G463" s="13"/>
      <c r="H463" s="13"/>
    </row>
    <row r="464" spans="1:8" ht="12.75" customHeight="1" x14ac:dyDescent="0.2">
      <c r="A464" s="5" t="s">
        <v>505</v>
      </c>
      <c r="B464" s="7" t="s">
        <v>3</v>
      </c>
      <c r="C464" s="12" t="s">
        <v>506</v>
      </c>
      <c r="D464" s="12"/>
      <c r="E464" s="7" t="s">
        <v>5</v>
      </c>
      <c r="F464" s="12"/>
      <c r="G464" s="12"/>
      <c r="H464" s="12"/>
    </row>
    <row r="465" spans="1:8" x14ac:dyDescent="0.2">
      <c r="A465" s="5"/>
      <c r="B465" s="8" t="s">
        <v>507</v>
      </c>
      <c r="C465" s="7" t="s">
        <v>8</v>
      </c>
      <c r="D465" s="7" t="s">
        <v>9</v>
      </c>
      <c r="E465" s="10">
        <v>96</v>
      </c>
      <c r="F465" s="7" t="s">
        <v>11</v>
      </c>
      <c r="G465" s="7" t="s">
        <v>12</v>
      </c>
      <c r="H465" s="7" t="s">
        <v>13</v>
      </c>
    </row>
    <row r="466" spans="1:8" ht="12.75" customHeight="1" x14ac:dyDescent="0.2">
      <c r="A466" s="12"/>
      <c r="B466" s="12"/>
      <c r="C466" s="12"/>
      <c r="D466" s="12"/>
      <c r="E466" s="12"/>
      <c r="F466" s="11" t="s">
        <v>306</v>
      </c>
      <c r="G466" s="11" t="s">
        <v>306</v>
      </c>
      <c r="H466" s="11" t="s">
        <v>306</v>
      </c>
    </row>
    <row r="467" spans="1:8" ht="12.75" customHeight="1" x14ac:dyDescent="0.2">
      <c r="A467" s="12"/>
      <c r="B467" s="12"/>
      <c r="C467" s="12"/>
      <c r="D467" s="12"/>
      <c r="E467" s="12"/>
      <c r="F467" s="12"/>
      <c r="G467" s="12"/>
      <c r="H467" s="12"/>
    </row>
    <row r="468" spans="1:8" ht="12.75" customHeight="1" x14ac:dyDescent="0.2">
      <c r="A468" s="12"/>
      <c r="B468" s="12"/>
      <c r="C468" s="12"/>
      <c r="D468" s="12"/>
      <c r="E468" s="12"/>
      <c r="F468" s="12"/>
      <c r="G468" s="12"/>
      <c r="H468" s="12"/>
    </row>
    <row r="469" spans="1:8" ht="12.75" customHeight="1" x14ac:dyDescent="0.2">
      <c r="A469" s="12"/>
      <c r="B469" s="12"/>
      <c r="C469" s="12"/>
      <c r="D469" s="12"/>
      <c r="E469" s="12"/>
      <c r="F469" s="12"/>
      <c r="G469" s="12"/>
      <c r="H469" s="12"/>
    </row>
    <row r="470" spans="1:8" ht="12.75" customHeight="1" x14ac:dyDescent="0.2">
      <c r="A470" s="12"/>
      <c r="B470" s="12"/>
      <c r="C470" s="12"/>
      <c r="D470" s="12"/>
      <c r="E470" s="12"/>
      <c r="F470" s="12"/>
      <c r="G470" s="12"/>
      <c r="H470" s="12"/>
    </row>
    <row r="471" spans="1:8" ht="12.75" customHeight="1" x14ac:dyDescent="0.2">
      <c r="A471" s="5" t="s">
        <v>508</v>
      </c>
      <c r="B471" s="7" t="s">
        <v>3</v>
      </c>
      <c r="C471" s="12" t="s">
        <v>509</v>
      </c>
      <c r="E471" s="7" t="s">
        <v>5</v>
      </c>
      <c r="F471" s="12"/>
      <c r="G471" s="12"/>
      <c r="H471" s="12"/>
    </row>
    <row r="472" spans="1:8" x14ac:dyDescent="0.2">
      <c r="A472" s="5"/>
      <c r="B472" s="8" t="s">
        <v>510</v>
      </c>
      <c r="C472" s="7" t="s">
        <v>8</v>
      </c>
      <c r="D472" s="7" t="s">
        <v>9</v>
      </c>
      <c r="E472" s="10" t="s">
        <v>511</v>
      </c>
      <c r="F472" s="7" t="s">
        <v>11</v>
      </c>
      <c r="G472" s="7" t="s">
        <v>12</v>
      </c>
      <c r="H472" s="7" t="s">
        <v>13</v>
      </c>
    </row>
    <row r="473" spans="1:8" x14ac:dyDescent="0.2">
      <c r="A473" s="12" t="s">
        <v>512</v>
      </c>
      <c r="B473" s="12"/>
      <c r="C473" s="12" t="s">
        <v>513</v>
      </c>
      <c r="D473" s="12" t="s">
        <v>514</v>
      </c>
      <c r="E473" s="10" t="s">
        <v>515</v>
      </c>
      <c r="F473" s="11">
        <v>2.4</v>
      </c>
      <c r="G473" s="11">
        <v>1.5</v>
      </c>
      <c r="H473" s="11">
        <v>3.85</v>
      </c>
    </row>
    <row r="474" spans="1:8" x14ac:dyDescent="0.2">
      <c r="A474" s="12"/>
      <c r="B474" s="12"/>
      <c r="C474" s="12" t="s">
        <v>516</v>
      </c>
      <c r="D474" s="12" t="s">
        <v>517</v>
      </c>
      <c r="E474" s="12"/>
      <c r="F474" s="12"/>
      <c r="G474" s="12"/>
      <c r="H474" s="12"/>
    </row>
    <row r="475" spans="1:8" x14ac:dyDescent="0.2">
      <c r="A475" s="12"/>
      <c r="B475" s="12"/>
      <c r="C475" s="12" t="s">
        <v>518</v>
      </c>
      <c r="D475" s="12" t="s">
        <v>519</v>
      </c>
      <c r="E475" s="12"/>
      <c r="F475" s="12"/>
      <c r="G475" s="12"/>
      <c r="H475" s="12"/>
    </row>
    <row r="476" spans="1:8" x14ac:dyDescent="0.2">
      <c r="A476" s="12"/>
      <c r="B476" s="12" t="s">
        <v>1293</v>
      </c>
      <c r="C476" s="12" t="s">
        <v>520</v>
      </c>
      <c r="D476" s="12" t="s">
        <v>521</v>
      </c>
      <c r="E476" s="12"/>
      <c r="F476" s="13" t="s">
        <v>1293</v>
      </c>
      <c r="G476" s="13" t="s">
        <v>1293</v>
      </c>
      <c r="H476" s="13" t="s">
        <v>1293</v>
      </c>
    </row>
    <row r="477" spans="1:8" x14ac:dyDescent="0.2">
      <c r="C477" s="12" t="s">
        <v>522</v>
      </c>
    </row>
    <row r="478" spans="1:8" x14ac:dyDescent="0.2">
      <c r="C478" s="12" t="s">
        <v>63</v>
      </c>
    </row>
  </sheetData>
  <autoFilter ref="A4:G478" xr:uid="{2788019B-CD90-49AE-97E9-39576ABEC530}"/>
  <mergeCells count="1">
    <mergeCell ref="A1:H1"/>
  </mergeCells>
  <pageMargins left="0.25" right="0.25" top="0.25" bottom="0.25" header="0.5" footer="0.5"/>
  <pageSetup orientation="landscape" horizontalDpi="4294967294" verticalDpi="0" r:id="rId1"/>
  <headerFooter alignWithMargins="0"/>
  <rowBreaks count="3" manualBreakCount="3">
    <brk id="88" max="16383" man="1"/>
    <brk id="405" max="16383" man="1"/>
    <brk id="443" max="16383" man="1"/>
  </rowBreaks>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3FAEB2-547B-458F-B0F4-564E30A5EC1D}">
  <dimension ref="A1:V186"/>
  <sheetViews>
    <sheetView topLeftCell="A4" workbookViewId="0">
      <selection activeCell="O4" sqref="O4:O186"/>
    </sheetView>
  </sheetViews>
  <sheetFormatPr defaultRowHeight="15" x14ac:dyDescent="0.2"/>
  <cols>
    <col min="2" max="2" width="9.77734375" customWidth="1"/>
    <col min="6" max="10" width="8.88671875" style="1"/>
    <col min="12" max="12" width="12.6640625" customWidth="1"/>
    <col min="13" max="13" width="8.88671875" style="1"/>
    <col min="15" max="15" width="16.44140625" style="1" customWidth="1"/>
    <col min="16" max="16" width="8.88671875" style="1"/>
    <col min="18" max="18" width="11.109375" customWidth="1"/>
    <col min="19" max="19" width="12.88671875" customWidth="1"/>
    <col min="21" max="21" width="12.109375" customWidth="1"/>
    <col min="22" max="22" width="25.44140625" customWidth="1"/>
  </cols>
  <sheetData>
    <row r="1" spans="1:22" ht="14.25" x14ac:dyDescent="0.2">
      <c r="B1" s="105" t="str" cm="1">
        <f t="array" aca="1" ref="B1" ca="1">INDEX($B$3:$B$55,RANDBETWEEN(1,53),1)</f>
        <v>Drarra</v>
      </c>
      <c r="C1" s="105" t="str" cm="1">
        <f t="array" aca="1" ref="C1" ca="1">INDEX($B$3:$B$53,RANDBETWEEN(1,51),1)</f>
        <v>Amaelia</v>
      </c>
      <c r="D1" s="105" t="str" cm="1">
        <f t="array" aca="1" ref="D1" ca="1">INDEX($B$3:$B$56,RANDBETWEEN(1,54),1)</f>
        <v>Embrurra</v>
      </c>
      <c r="E1" s="105" t="str" cm="1">
        <f t="array" aca="1" ref="E1" ca="1">INDEX($B$3:$B$53,RANDBETWEEN(1,51),1)</f>
        <v>Tamphara</v>
      </c>
      <c r="H1" s="105" t="str" cm="1">
        <f t="array" aca="1" ref="H1" ca="1">INDEX($B$3:$B$53,RANDBETWEEN(1,51),1)</f>
        <v>Emsra</v>
      </c>
      <c r="I1" s="105" t="str" cm="1">
        <f t="array" aca="1" ref="I1" ca="1">INDEX($B$3:$B$53,RANDBETWEEN(1,51),1)</f>
        <v>Dalatha</v>
      </c>
    </row>
    <row r="2" spans="1:22" ht="17.25" x14ac:dyDescent="0.2">
      <c r="A2" t="s">
        <v>1576</v>
      </c>
      <c r="B2" t="s">
        <v>1410</v>
      </c>
      <c r="C2" t="s">
        <v>1615</v>
      </c>
      <c r="D2" t="s">
        <v>1411</v>
      </c>
      <c r="E2" t="s">
        <v>1616</v>
      </c>
      <c r="G2" t="s">
        <v>1734</v>
      </c>
      <c r="H2" t="s">
        <v>1410</v>
      </c>
      <c r="I2" t="s">
        <v>1411</v>
      </c>
      <c r="K2" s="33" t="s">
        <v>1734</v>
      </c>
      <c r="L2" s="33" t="s">
        <v>1732</v>
      </c>
      <c r="S2" s="106" t="str" cm="1">
        <f t="array" aca="1" ref="S2" ca="1">INDEX(Таблиця8[Interaction],RANDBETWEEN(1,20),1)</f>
        <v>What was the last thing you two argued about?</v>
      </c>
      <c r="V2" s="106" t="str" cm="1">
        <f t="array" aca="1" ref="V2" ca="1">INDEX(Таблиця7[What we learn about you],RANDBETWEEN(1,100),1)</f>
        <v>What's the luckiest thing that ever happened to you?</v>
      </c>
    </row>
    <row r="3" spans="1:22" ht="17.25" x14ac:dyDescent="0.2">
      <c r="A3">
        <v>1</v>
      </c>
      <c r="B3" t="s">
        <v>1303</v>
      </c>
      <c r="C3" s="30" t="s">
        <v>1577</v>
      </c>
      <c r="D3" t="s">
        <v>1356</v>
      </c>
      <c r="E3" s="31" t="s">
        <v>1356</v>
      </c>
      <c r="G3">
        <v>1</v>
      </c>
      <c r="H3" t="s">
        <v>1577</v>
      </c>
      <c r="I3" t="s">
        <v>1356</v>
      </c>
      <c r="K3">
        <v>1</v>
      </c>
      <c r="L3" t="s">
        <v>528</v>
      </c>
      <c r="O3" s="33" t="s">
        <v>1734</v>
      </c>
      <c r="P3" s="33" t="s">
        <v>1732</v>
      </c>
      <c r="R3" t="s">
        <v>1452</v>
      </c>
      <c r="S3" t="s">
        <v>1453</v>
      </c>
      <c r="U3" t="s">
        <v>1474</v>
      </c>
      <c r="V3" t="s">
        <v>1475</v>
      </c>
    </row>
    <row r="4" spans="1:22" ht="17.25" x14ac:dyDescent="0.2">
      <c r="A4">
        <v>2</v>
      </c>
      <c r="B4" t="s">
        <v>1304</v>
      </c>
      <c r="C4" s="30" t="s">
        <v>1578</v>
      </c>
      <c r="D4" t="s">
        <v>1357</v>
      </c>
      <c r="E4" s="31" t="s">
        <v>1358</v>
      </c>
      <c r="G4">
        <v>2</v>
      </c>
      <c r="H4" t="s">
        <v>1578</v>
      </c>
      <c r="I4" t="s">
        <v>1358</v>
      </c>
      <c r="K4">
        <v>2</v>
      </c>
      <c r="L4" t="s">
        <v>411</v>
      </c>
      <c r="O4" s="32">
        <v>1</v>
      </c>
      <c r="P4" s="32" t="s">
        <v>608</v>
      </c>
      <c r="R4">
        <v>1</v>
      </c>
      <c r="S4" t="s">
        <v>1454</v>
      </c>
      <c r="U4">
        <v>1</v>
      </c>
      <c r="V4" t="s">
        <v>1476</v>
      </c>
    </row>
    <row r="5" spans="1:22" ht="17.25" x14ac:dyDescent="0.2">
      <c r="A5" s="1">
        <v>3</v>
      </c>
      <c r="B5" t="s">
        <v>1305</v>
      </c>
      <c r="C5" s="30" t="s">
        <v>1579</v>
      </c>
      <c r="D5" t="s">
        <v>1358</v>
      </c>
      <c r="E5" s="31" t="s">
        <v>1617</v>
      </c>
      <c r="G5">
        <v>3</v>
      </c>
      <c r="H5" t="s">
        <v>1579</v>
      </c>
      <c r="I5" t="s">
        <v>1617</v>
      </c>
      <c r="K5" s="1">
        <v>3</v>
      </c>
      <c r="L5" t="s">
        <v>104</v>
      </c>
      <c r="O5" s="32">
        <v>2</v>
      </c>
      <c r="P5" s="32" t="s">
        <v>1657</v>
      </c>
      <c r="R5">
        <v>2</v>
      </c>
      <c r="S5" t="s">
        <v>1455</v>
      </c>
      <c r="U5">
        <v>2</v>
      </c>
      <c r="V5" t="s">
        <v>1477</v>
      </c>
    </row>
    <row r="6" spans="1:22" ht="17.25" x14ac:dyDescent="0.2">
      <c r="A6" s="1">
        <v>4</v>
      </c>
      <c r="B6" t="s">
        <v>1306</v>
      </c>
      <c r="C6" s="30" t="s">
        <v>1580</v>
      </c>
      <c r="D6" t="s">
        <v>1359</v>
      </c>
      <c r="E6" s="31" t="s">
        <v>1618</v>
      </c>
      <c r="G6">
        <v>4</v>
      </c>
      <c r="H6" t="s">
        <v>1580</v>
      </c>
      <c r="I6" t="s">
        <v>1618</v>
      </c>
      <c r="K6" s="1">
        <v>4</v>
      </c>
      <c r="L6" t="s">
        <v>429</v>
      </c>
      <c r="O6" s="32">
        <v>3</v>
      </c>
      <c r="P6" s="32" t="s">
        <v>1658</v>
      </c>
      <c r="R6">
        <v>3</v>
      </c>
      <c r="S6" t="s">
        <v>1456</v>
      </c>
      <c r="U6">
        <v>3</v>
      </c>
      <c r="V6" t="s">
        <v>1478</v>
      </c>
    </row>
    <row r="7" spans="1:22" ht="17.25" x14ac:dyDescent="0.2">
      <c r="A7" s="1">
        <v>5</v>
      </c>
      <c r="B7" t="s">
        <v>1307</v>
      </c>
      <c r="C7" s="30" t="s">
        <v>1581</v>
      </c>
      <c r="D7" t="s">
        <v>1360</v>
      </c>
      <c r="E7" s="31" t="s">
        <v>1619</v>
      </c>
      <c r="G7">
        <v>5</v>
      </c>
      <c r="H7" t="s">
        <v>1581</v>
      </c>
      <c r="I7" t="s">
        <v>1619</v>
      </c>
      <c r="K7" s="1">
        <v>5</v>
      </c>
      <c r="L7" t="s">
        <v>430</v>
      </c>
      <c r="O7" s="32">
        <v>4</v>
      </c>
      <c r="P7" s="32" t="s">
        <v>1659</v>
      </c>
      <c r="R7">
        <v>4</v>
      </c>
      <c r="S7" t="s">
        <v>1457</v>
      </c>
      <c r="U7">
        <v>4</v>
      </c>
      <c r="V7" t="s">
        <v>1479</v>
      </c>
    </row>
    <row r="8" spans="1:22" ht="17.25" x14ac:dyDescent="0.2">
      <c r="A8" s="1">
        <v>6</v>
      </c>
      <c r="B8" t="s">
        <v>1308</v>
      </c>
      <c r="C8" s="30" t="s">
        <v>1582</v>
      </c>
      <c r="D8" t="s">
        <v>1361</v>
      </c>
      <c r="E8" s="31" t="s">
        <v>1620</v>
      </c>
      <c r="G8">
        <v>6</v>
      </c>
      <c r="H8" t="s">
        <v>1582</v>
      </c>
      <c r="I8" t="s">
        <v>1620</v>
      </c>
      <c r="K8" s="1">
        <v>6</v>
      </c>
      <c r="L8" t="s">
        <v>112</v>
      </c>
      <c r="O8" s="32">
        <v>5</v>
      </c>
      <c r="P8" s="32" t="s">
        <v>609</v>
      </c>
      <c r="R8">
        <v>5</v>
      </c>
      <c r="S8" t="s">
        <v>1458</v>
      </c>
      <c r="U8">
        <v>5</v>
      </c>
      <c r="V8" t="s">
        <v>1480</v>
      </c>
    </row>
    <row r="9" spans="1:22" ht="17.25" x14ac:dyDescent="0.2">
      <c r="A9" s="1">
        <v>7</v>
      </c>
      <c r="B9" t="s">
        <v>1309</v>
      </c>
      <c r="C9" s="30" t="s">
        <v>1583</v>
      </c>
      <c r="D9" t="s">
        <v>1362</v>
      </c>
      <c r="E9" s="31" t="s">
        <v>1621</v>
      </c>
      <c r="G9">
        <v>7</v>
      </c>
      <c r="H9" t="s">
        <v>1583</v>
      </c>
      <c r="I9" t="s">
        <v>1621</v>
      </c>
      <c r="K9" s="1">
        <v>7</v>
      </c>
      <c r="L9" t="s">
        <v>198</v>
      </c>
      <c r="O9" s="32">
        <v>6</v>
      </c>
      <c r="P9" s="32" t="s">
        <v>1660</v>
      </c>
      <c r="R9">
        <v>6</v>
      </c>
      <c r="S9" t="s">
        <v>1459</v>
      </c>
      <c r="U9">
        <v>6</v>
      </c>
      <c r="V9" t="s">
        <v>1481</v>
      </c>
    </row>
    <row r="10" spans="1:22" ht="17.25" x14ac:dyDescent="0.2">
      <c r="A10" s="1">
        <v>8</v>
      </c>
      <c r="B10" t="s">
        <v>1310</v>
      </c>
      <c r="C10" s="30" t="s">
        <v>1584</v>
      </c>
      <c r="D10" t="s">
        <v>1363</v>
      </c>
      <c r="E10" s="31" t="s">
        <v>1622</v>
      </c>
      <c r="G10">
        <v>8</v>
      </c>
      <c r="H10" t="s">
        <v>1584</v>
      </c>
      <c r="I10" t="s">
        <v>1622</v>
      </c>
      <c r="K10" s="1">
        <v>8</v>
      </c>
      <c r="L10" t="s">
        <v>433</v>
      </c>
      <c r="O10" s="32">
        <v>7</v>
      </c>
      <c r="P10" s="32" t="s">
        <v>1661</v>
      </c>
      <c r="R10">
        <v>7</v>
      </c>
      <c r="S10" t="s">
        <v>1460</v>
      </c>
      <c r="U10">
        <v>7</v>
      </c>
      <c r="V10" t="s">
        <v>1482</v>
      </c>
    </row>
    <row r="11" spans="1:22" ht="17.25" x14ac:dyDescent="0.2">
      <c r="A11" s="1">
        <v>9</v>
      </c>
      <c r="B11" t="s">
        <v>1311</v>
      </c>
      <c r="C11" s="30" t="s">
        <v>1585</v>
      </c>
      <c r="D11" t="s">
        <v>1364</v>
      </c>
      <c r="E11" s="31" t="s">
        <v>1368</v>
      </c>
      <c r="G11">
        <v>9</v>
      </c>
      <c r="H11" t="s">
        <v>1585</v>
      </c>
      <c r="I11" t="s">
        <v>1368</v>
      </c>
      <c r="K11" s="1">
        <v>9</v>
      </c>
      <c r="L11" t="s">
        <v>14</v>
      </c>
      <c r="O11" s="32">
        <v>8</v>
      </c>
      <c r="P11" s="32" t="s">
        <v>611</v>
      </c>
      <c r="R11">
        <v>8</v>
      </c>
      <c r="S11" t="s">
        <v>1461</v>
      </c>
      <c r="U11">
        <v>8</v>
      </c>
      <c r="V11" t="s">
        <v>1483</v>
      </c>
    </row>
    <row r="12" spans="1:22" ht="17.25" x14ac:dyDescent="0.2">
      <c r="A12" s="1">
        <v>10</v>
      </c>
      <c r="B12" t="s">
        <v>1312</v>
      </c>
      <c r="C12" s="30" t="s">
        <v>1586</v>
      </c>
      <c r="D12" t="s">
        <v>1365</v>
      </c>
      <c r="E12" s="31" t="s">
        <v>1623</v>
      </c>
      <c r="G12">
        <v>10</v>
      </c>
      <c r="H12" t="s">
        <v>1586</v>
      </c>
      <c r="I12" t="s">
        <v>1623</v>
      </c>
      <c r="K12" s="1">
        <v>10</v>
      </c>
      <c r="L12" t="s">
        <v>94</v>
      </c>
      <c r="O12" s="32">
        <v>9</v>
      </c>
      <c r="P12" s="32" t="s">
        <v>1662</v>
      </c>
      <c r="R12">
        <v>9</v>
      </c>
      <c r="S12" t="s">
        <v>1462</v>
      </c>
      <c r="U12">
        <v>9</v>
      </c>
      <c r="V12" t="s">
        <v>1484</v>
      </c>
    </row>
    <row r="13" spans="1:22" ht="17.25" x14ac:dyDescent="0.2">
      <c r="A13" s="1">
        <v>11</v>
      </c>
      <c r="B13" t="s">
        <v>1313</v>
      </c>
      <c r="C13" s="30" t="s">
        <v>1311</v>
      </c>
      <c r="D13" t="s">
        <v>1366</v>
      </c>
      <c r="E13" s="31" t="s">
        <v>1370</v>
      </c>
      <c r="G13">
        <v>11</v>
      </c>
      <c r="H13" t="s">
        <v>1311</v>
      </c>
      <c r="I13" t="s">
        <v>1370</v>
      </c>
      <c r="K13" s="1">
        <v>11</v>
      </c>
      <c r="L13" t="s">
        <v>46</v>
      </c>
      <c r="O13" s="32">
        <v>10</v>
      </c>
      <c r="P13" s="32" t="s">
        <v>43</v>
      </c>
      <c r="R13">
        <v>10</v>
      </c>
      <c r="S13" t="s">
        <v>1463</v>
      </c>
      <c r="U13">
        <v>10</v>
      </c>
      <c r="V13" t="s">
        <v>1485</v>
      </c>
    </row>
    <row r="14" spans="1:22" ht="17.25" x14ac:dyDescent="0.2">
      <c r="A14" s="1">
        <v>12</v>
      </c>
      <c r="B14" t="s">
        <v>1314</v>
      </c>
      <c r="C14" s="30" t="s">
        <v>1587</v>
      </c>
      <c r="D14" t="s">
        <v>1367</v>
      </c>
      <c r="E14" s="31" t="s">
        <v>1624</v>
      </c>
      <c r="G14">
        <v>12</v>
      </c>
      <c r="H14" t="s">
        <v>1587</v>
      </c>
      <c r="I14" t="s">
        <v>1624</v>
      </c>
      <c r="K14" s="1">
        <v>12</v>
      </c>
      <c r="L14" t="s">
        <v>435</v>
      </c>
      <c r="O14" s="32">
        <v>11</v>
      </c>
      <c r="P14" s="32" t="s">
        <v>87</v>
      </c>
      <c r="R14">
        <v>11</v>
      </c>
      <c r="S14" t="s">
        <v>1464</v>
      </c>
      <c r="U14">
        <v>11</v>
      </c>
      <c r="V14" t="s">
        <v>1486</v>
      </c>
    </row>
    <row r="15" spans="1:22" ht="17.25" x14ac:dyDescent="0.2">
      <c r="A15" s="1">
        <v>13</v>
      </c>
      <c r="B15" t="s">
        <v>1315</v>
      </c>
      <c r="C15" s="30" t="s">
        <v>1588</v>
      </c>
      <c r="D15" t="s">
        <v>1368</v>
      </c>
      <c r="E15" s="31" t="s">
        <v>1625</v>
      </c>
      <c r="G15">
        <v>13</v>
      </c>
      <c r="H15" t="s">
        <v>1588</v>
      </c>
      <c r="I15" t="s">
        <v>1625</v>
      </c>
      <c r="K15" s="1">
        <v>13</v>
      </c>
      <c r="L15" t="s">
        <v>128</v>
      </c>
      <c r="O15" s="32">
        <v>12</v>
      </c>
      <c r="P15" s="32" t="s">
        <v>1723</v>
      </c>
      <c r="R15">
        <v>12</v>
      </c>
      <c r="S15" t="s">
        <v>1465</v>
      </c>
      <c r="U15">
        <v>12</v>
      </c>
      <c r="V15" t="s">
        <v>1487</v>
      </c>
    </row>
    <row r="16" spans="1:22" ht="17.25" x14ac:dyDescent="0.2">
      <c r="A16" s="1">
        <v>14</v>
      </c>
      <c r="B16" t="s">
        <v>1316</v>
      </c>
      <c r="C16" s="30" t="s">
        <v>1589</v>
      </c>
      <c r="D16" t="s">
        <v>1369</v>
      </c>
      <c r="E16" s="31" t="s">
        <v>1626</v>
      </c>
      <c r="G16">
        <v>14</v>
      </c>
      <c r="H16" t="s">
        <v>1589</v>
      </c>
      <c r="I16" t="s">
        <v>1626</v>
      </c>
      <c r="K16" s="1">
        <v>14</v>
      </c>
      <c r="L16" t="s">
        <v>50</v>
      </c>
      <c r="O16" s="32">
        <v>13</v>
      </c>
      <c r="P16" s="32" t="s">
        <v>612</v>
      </c>
      <c r="R16">
        <v>13</v>
      </c>
      <c r="S16" t="s">
        <v>1466</v>
      </c>
      <c r="U16">
        <v>13</v>
      </c>
      <c r="V16" t="s">
        <v>1488</v>
      </c>
    </row>
    <row r="17" spans="1:22" ht="17.25" x14ac:dyDescent="0.2">
      <c r="A17" s="1">
        <v>15</v>
      </c>
      <c r="B17" t="s">
        <v>1317</v>
      </c>
      <c r="C17" s="30" t="s">
        <v>1316</v>
      </c>
      <c r="D17" t="s">
        <v>1370</v>
      </c>
      <c r="E17" s="31" t="s">
        <v>1627</v>
      </c>
      <c r="G17">
        <v>15</v>
      </c>
      <c r="H17" t="s">
        <v>1316</v>
      </c>
      <c r="I17" t="s">
        <v>1627</v>
      </c>
      <c r="K17" s="1">
        <v>15</v>
      </c>
      <c r="L17" t="s">
        <v>436</v>
      </c>
      <c r="O17" s="32">
        <v>14</v>
      </c>
      <c r="P17" s="32" t="s">
        <v>613</v>
      </c>
      <c r="R17">
        <v>14</v>
      </c>
      <c r="S17" t="s">
        <v>1467</v>
      </c>
      <c r="U17">
        <v>14</v>
      </c>
      <c r="V17" t="s">
        <v>1489</v>
      </c>
    </row>
    <row r="18" spans="1:22" ht="17.25" x14ac:dyDescent="0.2">
      <c r="A18" s="1">
        <v>16</v>
      </c>
      <c r="B18" t="s">
        <v>1318</v>
      </c>
      <c r="C18" s="30" t="s">
        <v>1317</v>
      </c>
      <c r="D18" t="s">
        <v>1371</v>
      </c>
      <c r="E18" s="31" t="s">
        <v>1628</v>
      </c>
      <c r="G18">
        <v>16</v>
      </c>
      <c r="H18" t="s">
        <v>1317</v>
      </c>
      <c r="I18" t="s">
        <v>1628</v>
      </c>
      <c r="K18" s="1">
        <v>16</v>
      </c>
      <c r="L18" t="s">
        <v>438</v>
      </c>
      <c r="O18" s="32">
        <v>15</v>
      </c>
      <c r="P18" s="32" t="s">
        <v>614</v>
      </c>
      <c r="R18">
        <v>15</v>
      </c>
      <c r="S18" t="s">
        <v>1468</v>
      </c>
      <c r="U18">
        <v>15</v>
      </c>
      <c r="V18" t="s">
        <v>1490</v>
      </c>
    </row>
    <row r="19" spans="1:22" ht="17.25" x14ac:dyDescent="0.2">
      <c r="A19" s="1">
        <v>17</v>
      </c>
      <c r="B19" t="s">
        <v>1319</v>
      </c>
      <c r="C19" s="30" t="s">
        <v>1590</v>
      </c>
      <c r="D19" t="s">
        <v>1372</v>
      </c>
      <c r="E19" s="31" t="s">
        <v>1629</v>
      </c>
      <c r="G19">
        <v>17</v>
      </c>
      <c r="H19" t="s">
        <v>1590</v>
      </c>
      <c r="I19" t="s">
        <v>1629</v>
      </c>
      <c r="K19" s="1">
        <v>17</v>
      </c>
      <c r="L19" t="s">
        <v>439</v>
      </c>
      <c r="O19" s="32">
        <v>16</v>
      </c>
      <c r="P19" s="32" t="s">
        <v>19</v>
      </c>
      <c r="R19">
        <v>16</v>
      </c>
      <c r="S19" t="s">
        <v>1469</v>
      </c>
      <c r="U19">
        <v>16</v>
      </c>
      <c r="V19" t="s">
        <v>1491</v>
      </c>
    </row>
    <row r="20" spans="1:22" ht="17.25" x14ac:dyDescent="0.2">
      <c r="A20" s="1">
        <v>18</v>
      </c>
      <c r="B20" t="s">
        <v>1320</v>
      </c>
      <c r="C20" s="30" t="s">
        <v>1591</v>
      </c>
      <c r="D20" t="s">
        <v>1373</v>
      </c>
      <c r="E20" s="31" t="s">
        <v>1381</v>
      </c>
      <c r="G20">
        <v>18</v>
      </c>
      <c r="H20" t="s">
        <v>1591</v>
      </c>
      <c r="I20" t="s">
        <v>1381</v>
      </c>
      <c r="K20" s="1">
        <v>18</v>
      </c>
      <c r="L20" t="s">
        <v>440</v>
      </c>
      <c r="O20" s="32">
        <v>17</v>
      </c>
      <c r="P20" s="32" t="s">
        <v>615</v>
      </c>
      <c r="R20">
        <v>17</v>
      </c>
      <c r="S20" t="s">
        <v>1470</v>
      </c>
      <c r="U20">
        <v>17</v>
      </c>
      <c r="V20" t="s">
        <v>1492</v>
      </c>
    </row>
    <row r="21" spans="1:22" ht="17.25" x14ac:dyDescent="0.2">
      <c r="A21" s="1">
        <v>19</v>
      </c>
      <c r="B21" t="s">
        <v>1321</v>
      </c>
      <c r="C21" s="30" t="s">
        <v>1592</v>
      </c>
      <c r="D21" t="s">
        <v>1374</v>
      </c>
      <c r="E21" s="31" t="s">
        <v>1630</v>
      </c>
      <c r="G21">
        <v>19</v>
      </c>
      <c r="H21" t="s">
        <v>1592</v>
      </c>
      <c r="I21" t="s">
        <v>1630</v>
      </c>
      <c r="K21" s="1">
        <v>19</v>
      </c>
      <c r="L21" t="s">
        <v>442</v>
      </c>
      <c r="O21" s="32">
        <v>18</v>
      </c>
      <c r="P21" s="32" t="s">
        <v>616</v>
      </c>
      <c r="R21">
        <v>18</v>
      </c>
      <c r="S21" t="s">
        <v>1471</v>
      </c>
      <c r="U21">
        <v>18</v>
      </c>
      <c r="V21" t="s">
        <v>1493</v>
      </c>
    </row>
    <row r="22" spans="1:22" ht="17.25" x14ac:dyDescent="0.2">
      <c r="A22" s="1">
        <v>20</v>
      </c>
      <c r="B22" t="s">
        <v>1322</v>
      </c>
      <c r="C22" s="30" t="s">
        <v>1593</v>
      </c>
      <c r="D22" t="s">
        <v>1375</v>
      </c>
      <c r="E22" s="31" t="s">
        <v>1631</v>
      </c>
      <c r="G22">
        <v>20</v>
      </c>
      <c r="H22" t="s">
        <v>1593</v>
      </c>
      <c r="I22" t="s">
        <v>1631</v>
      </c>
      <c r="K22" s="1">
        <v>20</v>
      </c>
      <c r="L22" t="s">
        <v>89</v>
      </c>
      <c r="O22" s="32">
        <v>19</v>
      </c>
      <c r="P22" s="32" t="s">
        <v>617</v>
      </c>
      <c r="R22">
        <v>19</v>
      </c>
      <c r="S22" t="s">
        <v>1472</v>
      </c>
      <c r="U22">
        <v>19</v>
      </c>
      <c r="V22" t="s">
        <v>1494</v>
      </c>
    </row>
    <row r="23" spans="1:22" ht="17.25" x14ac:dyDescent="0.2">
      <c r="A23" s="1">
        <v>21</v>
      </c>
      <c r="B23" t="s">
        <v>1323</v>
      </c>
      <c r="C23" s="30" t="s">
        <v>1594</v>
      </c>
      <c r="D23" t="s">
        <v>1376</v>
      </c>
      <c r="E23" s="31" t="s">
        <v>1632</v>
      </c>
      <c r="G23">
        <v>21</v>
      </c>
      <c r="H23" t="s">
        <v>1594</v>
      </c>
      <c r="I23" t="s">
        <v>1632</v>
      </c>
      <c r="K23" s="1">
        <v>21</v>
      </c>
      <c r="L23" t="s">
        <v>236</v>
      </c>
      <c r="O23" s="32">
        <v>20</v>
      </c>
      <c r="P23" s="32" t="s">
        <v>1663</v>
      </c>
      <c r="R23">
        <v>20</v>
      </c>
      <c r="S23" t="s">
        <v>1473</v>
      </c>
      <c r="U23">
        <v>20</v>
      </c>
      <c r="V23" t="s">
        <v>1495</v>
      </c>
    </row>
    <row r="24" spans="1:22" ht="17.25" x14ac:dyDescent="0.2">
      <c r="A24" s="1">
        <v>22</v>
      </c>
      <c r="B24" t="s">
        <v>1324</v>
      </c>
      <c r="C24" s="30" t="s">
        <v>1595</v>
      </c>
      <c r="D24" t="s">
        <v>1377</v>
      </c>
      <c r="E24" s="31" t="s">
        <v>1633</v>
      </c>
      <c r="G24">
        <v>22</v>
      </c>
      <c r="H24" t="s">
        <v>1595</v>
      </c>
      <c r="I24" t="s">
        <v>1633</v>
      </c>
      <c r="K24" s="1">
        <v>22</v>
      </c>
      <c r="L24" t="s">
        <v>444</v>
      </c>
      <c r="O24" s="32">
        <v>21</v>
      </c>
      <c r="P24" s="32" t="s">
        <v>591</v>
      </c>
      <c r="U24">
        <v>21</v>
      </c>
      <c r="V24" t="s">
        <v>1496</v>
      </c>
    </row>
    <row r="25" spans="1:22" ht="17.25" x14ac:dyDescent="0.2">
      <c r="A25" s="1">
        <v>23</v>
      </c>
      <c r="B25" t="s">
        <v>1325</v>
      </c>
      <c r="C25" s="30" t="s">
        <v>1327</v>
      </c>
      <c r="D25" t="s">
        <v>1378</v>
      </c>
      <c r="E25" s="31" t="s">
        <v>1634</v>
      </c>
      <c r="G25">
        <v>23</v>
      </c>
      <c r="H25" t="s">
        <v>1327</v>
      </c>
      <c r="I25" t="s">
        <v>1634</v>
      </c>
      <c r="K25" s="1">
        <v>23</v>
      </c>
      <c r="L25" t="s">
        <v>445</v>
      </c>
      <c r="O25" s="32">
        <v>22</v>
      </c>
      <c r="P25" s="32" t="s">
        <v>618</v>
      </c>
      <c r="U25">
        <v>22</v>
      </c>
      <c r="V25" t="s">
        <v>1497</v>
      </c>
    </row>
    <row r="26" spans="1:22" ht="17.25" x14ac:dyDescent="0.2">
      <c r="A26" s="1">
        <v>24</v>
      </c>
      <c r="B26" t="s">
        <v>1326</v>
      </c>
      <c r="C26" s="30" t="s">
        <v>1596</v>
      </c>
      <c r="D26" t="s">
        <v>1379</v>
      </c>
      <c r="E26" s="31" t="s">
        <v>1385</v>
      </c>
      <c r="G26">
        <v>24</v>
      </c>
      <c r="H26" t="s">
        <v>1596</v>
      </c>
      <c r="I26" t="s">
        <v>1385</v>
      </c>
      <c r="K26" s="1">
        <v>24</v>
      </c>
      <c r="L26" t="s">
        <v>446</v>
      </c>
      <c r="O26" s="32">
        <v>23</v>
      </c>
      <c r="P26" s="32" t="s">
        <v>1664</v>
      </c>
      <c r="U26">
        <v>23</v>
      </c>
      <c r="V26" t="s">
        <v>1498</v>
      </c>
    </row>
    <row r="27" spans="1:22" ht="17.25" x14ac:dyDescent="0.2">
      <c r="A27" s="1">
        <v>25</v>
      </c>
      <c r="B27" t="s">
        <v>1327</v>
      </c>
      <c r="C27" s="30" t="s">
        <v>1330</v>
      </c>
      <c r="D27" t="s">
        <v>1380</v>
      </c>
      <c r="E27" s="31" t="s">
        <v>1635</v>
      </c>
      <c r="G27">
        <v>25</v>
      </c>
      <c r="H27" t="s">
        <v>1330</v>
      </c>
      <c r="I27" t="s">
        <v>1635</v>
      </c>
      <c r="K27" s="1">
        <v>25</v>
      </c>
      <c r="L27" t="s">
        <v>448</v>
      </c>
      <c r="O27" s="32">
        <v>24</v>
      </c>
      <c r="P27" s="32" t="s">
        <v>619</v>
      </c>
      <c r="U27">
        <v>24</v>
      </c>
      <c r="V27" t="s">
        <v>1499</v>
      </c>
    </row>
    <row r="28" spans="1:22" ht="17.25" x14ac:dyDescent="0.2">
      <c r="A28" s="1">
        <v>26</v>
      </c>
      <c r="B28" t="s">
        <v>1328</v>
      </c>
      <c r="C28" s="30" t="s">
        <v>1597</v>
      </c>
      <c r="D28" t="s">
        <v>1381</v>
      </c>
      <c r="E28" s="31" t="s">
        <v>1636</v>
      </c>
      <c r="G28">
        <v>26</v>
      </c>
      <c r="H28" t="s">
        <v>1597</v>
      </c>
      <c r="I28" t="s">
        <v>1636</v>
      </c>
      <c r="K28" s="1">
        <v>26</v>
      </c>
      <c r="L28" t="s">
        <v>449</v>
      </c>
      <c r="O28" s="32">
        <v>25</v>
      </c>
      <c r="P28" s="32" t="s">
        <v>1665</v>
      </c>
      <c r="U28">
        <v>25</v>
      </c>
      <c r="V28" t="s">
        <v>1500</v>
      </c>
    </row>
    <row r="29" spans="1:22" ht="17.25" x14ac:dyDescent="0.2">
      <c r="A29" s="1">
        <v>27</v>
      </c>
      <c r="B29" t="s">
        <v>1329</v>
      </c>
      <c r="C29" s="30" t="s">
        <v>1333</v>
      </c>
      <c r="D29" t="s">
        <v>1382</v>
      </c>
      <c r="E29" s="31" t="s">
        <v>1386</v>
      </c>
      <c r="G29">
        <v>27</v>
      </c>
      <c r="H29" t="s">
        <v>1333</v>
      </c>
      <c r="I29" t="s">
        <v>1386</v>
      </c>
      <c r="K29" s="1">
        <v>27</v>
      </c>
      <c r="L29" t="s">
        <v>22</v>
      </c>
      <c r="O29" s="32">
        <v>26</v>
      </c>
      <c r="P29" s="32" t="s">
        <v>1666</v>
      </c>
      <c r="U29">
        <v>26</v>
      </c>
      <c r="V29" t="s">
        <v>1501</v>
      </c>
    </row>
    <row r="30" spans="1:22" ht="17.25" x14ac:dyDescent="0.2">
      <c r="A30" s="1">
        <v>28</v>
      </c>
      <c r="B30" t="s">
        <v>1330</v>
      </c>
      <c r="C30" s="30" t="s">
        <v>1598</v>
      </c>
      <c r="D30" t="s">
        <v>1383</v>
      </c>
      <c r="E30" s="31" t="s">
        <v>1637</v>
      </c>
      <c r="G30">
        <v>28</v>
      </c>
      <c r="H30" t="s">
        <v>1598</v>
      </c>
      <c r="I30" t="s">
        <v>1637</v>
      </c>
      <c r="K30" s="1">
        <v>28</v>
      </c>
      <c r="L30" t="s">
        <v>239</v>
      </c>
      <c r="O30" s="32">
        <v>27</v>
      </c>
      <c r="P30" s="32" t="s">
        <v>1667</v>
      </c>
      <c r="U30">
        <v>27</v>
      </c>
      <c r="V30" t="s">
        <v>1502</v>
      </c>
    </row>
    <row r="31" spans="1:22" ht="17.25" x14ac:dyDescent="0.2">
      <c r="A31" s="1">
        <v>29</v>
      </c>
      <c r="B31" t="s">
        <v>1331</v>
      </c>
      <c r="C31" s="30" t="s">
        <v>1599</v>
      </c>
      <c r="D31" t="s">
        <v>1384</v>
      </c>
      <c r="E31" s="31" t="s">
        <v>1638</v>
      </c>
      <c r="G31">
        <v>29</v>
      </c>
      <c r="H31" t="s">
        <v>1599</v>
      </c>
      <c r="I31" t="s">
        <v>1638</v>
      </c>
      <c r="K31" s="1">
        <v>29</v>
      </c>
      <c r="L31" t="s">
        <v>201</v>
      </c>
      <c r="O31" s="32">
        <v>28</v>
      </c>
      <c r="P31" s="32" t="s">
        <v>620</v>
      </c>
      <c r="U31">
        <v>28</v>
      </c>
      <c r="V31" t="s">
        <v>1503</v>
      </c>
    </row>
    <row r="32" spans="1:22" ht="17.25" x14ac:dyDescent="0.2">
      <c r="A32" s="1">
        <v>30</v>
      </c>
      <c r="B32" t="s">
        <v>1332</v>
      </c>
      <c r="C32" s="30" t="s">
        <v>1336</v>
      </c>
      <c r="D32" t="s">
        <v>1385</v>
      </c>
      <c r="E32" s="31" t="s">
        <v>1639</v>
      </c>
      <c r="G32">
        <v>30</v>
      </c>
      <c r="H32" t="s">
        <v>1336</v>
      </c>
      <c r="I32" t="s">
        <v>1639</v>
      </c>
      <c r="K32" s="1">
        <v>30</v>
      </c>
      <c r="L32" t="s">
        <v>453</v>
      </c>
      <c r="O32" s="32">
        <v>29</v>
      </c>
      <c r="P32" s="32" t="s">
        <v>50</v>
      </c>
      <c r="U32">
        <v>29</v>
      </c>
      <c r="V32" t="s">
        <v>1504</v>
      </c>
    </row>
    <row r="33" spans="1:22" ht="17.25" x14ac:dyDescent="0.2">
      <c r="A33" s="1">
        <v>31</v>
      </c>
      <c r="B33" t="s">
        <v>1333</v>
      </c>
      <c r="C33" s="30" t="s">
        <v>1338</v>
      </c>
      <c r="D33" t="s">
        <v>1386</v>
      </c>
      <c r="E33" s="31" t="s">
        <v>1640</v>
      </c>
      <c r="G33">
        <v>31</v>
      </c>
      <c r="H33" t="s">
        <v>1338</v>
      </c>
      <c r="I33" t="s">
        <v>1640</v>
      </c>
      <c r="K33" s="1">
        <v>31</v>
      </c>
      <c r="L33" t="s">
        <v>455</v>
      </c>
      <c r="O33" s="32">
        <v>30</v>
      </c>
      <c r="P33" s="32" t="s">
        <v>621</v>
      </c>
      <c r="U33">
        <v>30</v>
      </c>
      <c r="V33" t="s">
        <v>1505</v>
      </c>
    </row>
    <row r="34" spans="1:22" ht="17.25" x14ac:dyDescent="0.2">
      <c r="A34" s="1">
        <v>32</v>
      </c>
      <c r="B34" t="s">
        <v>1334</v>
      </c>
      <c r="C34" s="30" t="s">
        <v>1600</v>
      </c>
      <c r="D34" t="s">
        <v>1387</v>
      </c>
      <c r="E34" s="31" t="s">
        <v>1641</v>
      </c>
      <c r="G34">
        <v>32</v>
      </c>
      <c r="H34" t="s">
        <v>1600</v>
      </c>
      <c r="I34" t="s">
        <v>1641</v>
      </c>
      <c r="K34" s="1">
        <v>32</v>
      </c>
      <c r="L34" t="s">
        <v>395</v>
      </c>
      <c r="O34" s="32">
        <v>31</v>
      </c>
      <c r="P34" s="32" t="s">
        <v>112</v>
      </c>
      <c r="U34">
        <v>31</v>
      </c>
      <c r="V34" t="s">
        <v>1506</v>
      </c>
    </row>
    <row r="35" spans="1:22" ht="17.25" x14ac:dyDescent="0.2">
      <c r="A35" s="1">
        <v>33</v>
      </c>
      <c r="B35" t="s">
        <v>1335</v>
      </c>
      <c r="C35" s="30" t="s">
        <v>1601</v>
      </c>
      <c r="D35" t="s">
        <v>1388</v>
      </c>
      <c r="E35" s="31" t="s">
        <v>1642</v>
      </c>
      <c r="G35">
        <v>33</v>
      </c>
      <c r="H35" t="s">
        <v>1601</v>
      </c>
      <c r="I35" t="s">
        <v>1642</v>
      </c>
      <c r="K35" s="1">
        <v>33</v>
      </c>
      <c r="L35" t="s">
        <v>458</v>
      </c>
      <c r="O35" s="32">
        <v>32</v>
      </c>
      <c r="P35" s="32" t="s">
        <v>1668</v>
      </c>
      <c r="U35">
        <v>32</v>
      </c>
      <c r="V35" t="s">
        <v>1507</v>
      </c>
    </row>
    <row r="36" spans="1:22" ht="17.25" x14ac:dyDescent="0.2">
      <c r="A36" s="1">
        <v>34</v>
      </c>
      <c r="B36" t="s">
        <v>1336</v>
      </c>
      <c r="C36" s="30" t="s">
        <v>1602</v>
      </c>
      <c r="D36" t="s">
        <v>1389</v>
      </c>
      <c r="E36" s="31" t="s">
        <v>1643</v>
      </c>
      <c r="G36">
        <v>34</v>
      </c>
      <c r="H36" t="s">
        <v>1602</v>
      </c>
      <c r="I36" t="s">
        <v>1643</v>
      </c>
      <c r="K36" s="1">
        <v>34</v>
      </c>
      <c r="L36" t="s">
        <v>459</v>
      </c>
      <c r="O36" s="32">
        <v>33</v>
      </c>
      <c r="P36" s="32" t="s">
        <v>622</v>
      </c>
      <c r="U36">
        <v>33</v>
      </c>
      <c r="V36" t="s">
        <v>1508</v>
      </c>
    </row>
    <row r="37" spans="1:22" ht="17.25" x14ac:dyDescent="0.2">
      <c r="A37" s="1">
        <v>35</v>
      </c>
      <c r="B37" t="s">
        <v>1337</v>
      </c>
      <c r="C37" s="30" t="s">
        <v>1341</v>
      </c>
      <c r="D37" t="s">
        <v>1390</v>
      </c>
      <c r="E37" s="31" t="s">
        <v>1644</v>
      </c>
      <c r="G37">
        <v>35</v>
      </c>
      <c r="H37" t="s">
        <v>1341</v>
      </c>
      <c r="I37" t="s">
        <v>1644</v>
      </c>
      <c r="K37" s="1">
        <v>35</v>
      </c>
      <c r="L37" t="s">
        <v>460</v>
      </c>
      <c r="O37" s="32">
        <v>34</v>
      </c>
      <c r="P37" s="32" t="s">
        <v>1669</v>
      </c>
      <c r="U37">
        <v>34</v>
      </c>
      <c r="V37" t="s">
        <v>1509</v>
      </c>
    </row>
    <row r="38" spans="1:22" ht="17.25" x14ac:dyDescent="0.2">
      <c r="A38" s="1">
        <v>36</v>
      </c>
      <c r="B38" t="s">
        <v>1338</v>
      </c>
      <c r="C38" s="30" t="s">
        <v>1603</v>
      </c>
      <c r="D38" t="s">
        <v>1391</v>
      </c>
      <c r="E38" s="31" t="s">
        <v>1389</v>
      </c>
      <c r="G38">
        <v>36</v>
      </c>
      <c r="H38" t="s">
        <v>1603</v>
      </c>
      <c r="I38" t="s">
        <v>1389</v>
      </c>
      <c r="K38" s="1">
        <v>36</v>
      </c>
      <c r="L38" t="s">
        <v>263</v>
      </c>
      <c r="O38" s="32">
        <v>35</v>
      </c>
      <c r="P38" s="32" t="s">
        <v>604</v>
      </c>
      <c r="U38">
        <v>35</v>
      </c>
      <c r="V38" t="s">
        <v>1510</v>
      </c>
    </row>
    <row r="39" spans="1:22" ht="17.25" x14ac:dyDescent="0.2">
      <c r="A39" s="1">
        <v>37</v>
      </c>
      <c r="B39" t="s">
        <v>1339</v>
      </c>
      <c r="C39" s="30" t="s">
        <v>1604</v>
      </c>
      <c r="D39" t="s">
        <v>1392</v>
      </c>
      <c r="E39" s="31" t="s">
        <v>1645</v>
      </c>
      <c r="G39">
        <v>37</v>
      </c>
      <c r="H39" t="s">
        <v>1604</v>
      </c>
      <c r="I39" t="s">
        <v>1645</v>
      </c>
      <c r="K39" s="1">
        <v>37</v>
      </c>
      <c r="L39" t="s">
        <v>242</v>
      </c>
      <c r="O39" s="32">
        <v>36</v>
      </c>
      <c r="P39" s="32" t="s">
        <v>623</v>
      </c>
      <c r="U39">
        <v>36</v>
      </c>
      <c r="V39" t="s">
        <v>1511</v>
      </c>
    </row>
    <row r="40" spans="1:22" ht="17.25" x14ac:dyDescent="0.2">
      <c r="A40" s="1">
        <v>38</v>
      </c>
      <c r="B40" t="s">
        <v>1340</v>
      </c>
      <c r="C40" s="30" t="s">
        <v>1605</v>
      </c>
      <c r="D40" t="s">
        <v>1393</v>
      </c>
      <c r="E40" s="31" t="s">
        <v>1646</v>
      </c>
      <c r="G40">
        <v>38</v>
      </c>
      <c r="H40" t="s">
        <v>1605</v>
      </c>
      <c r="I40" t="s">
        <v>1646</v>
      </c>
      <c r="K40" s="1">
        <v>38</v>
      </c>
      <c r="L40" t="s">
        <v>266</v>
      </c>
      <c r="O40" s="32">
        <v>37</v>
      </c>
      <c r="P40" s="32" t="s">
        <v>1670</v>
      </c>
      <c r="U40">
        <v>37</v>
      </c>
      <c r="V40" t="s">
        <v>1512</v>
      </c>
    </row>
    <row r="41" spans="1:22" ht="17.25" x14ac:dyDescent="0.2">
      <c r="A41" s="1">
        <v>39</v>
      </c>
      <c r="B41" t="s">
        <v>1341</v>
      </c>
      <c r="C41" s="30" t="s">
        <v>1606</v>
      </c>
      <c r="D41" t="s">
        <v>1394</v>
      </c>
      <c r="E41" s="31" t="s">
        <v>1647</v>
      </c>
      <c r="G41">
        <v>39</v>
      </c>
      <c r="H41" t="s">
        <v>1606</v>
      </c>
      <c r="I41" t="s">
        <v>1647</v>
      </c>
      <c r="K41" s="1">
        <v>39</v>
      </c>
      <c r="L41" t="s">
        <v>62</v>
      </c>
      <c r="O41" s="32">
        <v>38</v>
      </c>
      <c r="P41" s="32" t="s">
        <v>625</v>
      </c>
      <c r="U41">
        <v>38</v>
      </c>
      <c r="V41" t="s">
        <v>1513</v>
      </c>
    </row>
    <row r="42" spans="1:22" ht="17.25" x14ac:dyDescent="0.2">
      <c r="A42" s="1">
        <v>40</v>
      </c>
      <c r="B42" t="s">
        <v>1342</v>
      </c>
      <c r="C42" s="30" t="s">
        <v>1607</v>
      </c>
      <c r="D42" t="s">
        <v>1395</v>
      </c>
      <c r="E42" s="31" t="s">
        <v>1391</v>
      </c>
      <c r="G42">
        <v>40</v>
      </c>
      <c r="H42" t="s">
        <v>1607</v>
      </c>
      <c r="I42" t="s">
        <v>1391</v>
      </c>
      <c r="K42" s="1">
        <v>40</v>
      </c>
      <c r="L42" t="s">
        <v>437</v>
      </c>
      <c r="O42" s="32">
        <v>39</v>
      </c>
      <c r="P42" s="32" t="s">
        <v>1671</v>
      </c>
      <c r="U42">
        <v>39</v>
      </c>
      <c r="V42" t="s">
        <v>1514</v>
      </c>
    </row>
    <row r="43" spans="1:22" ht="17.25" x14ac:dyDescent="0.2">
      <c r="A43" s="1">
        <v>41</v>
      </c>
      <c r="B43" t="s">
        <v>1343</v>
      </c>
      <c r="C43" s="30" t="s">
        <v>1342</v>
      </c>
      <c r="D43" t="s">
        <v>1396</v>
      </c>
      <c r="E43" s="31" t="s">
        <v>1648</v>
      </c>
      <c r="G43">
        <v>41</v>
      </c>
      <c r="H43" t="s">
        <v>1342</v>
      </c>
      <c r="I43" t="s">
        <v>1648</v>
      </c>
      <c r="K43" s="1">
        <v>41</v>
      </c>
      <c r="L43" t="s">
        <v>87</v>
      </c>
      <c r="O43" s="32">
        <v>40</v>
      </c>
      <c r="P43" s="32" t="s">
        <v>198</v>
      </c>
      <c r="U43">
        <v>40</v>
      </c>
      <c r="V43" t="s">
        <v>1515</v>
      </c>
    </row>
    <row r="44" spans="1:22" ht="17.25" x14ac:dyDescent="0.2">
      <c r="A44" s="1">
        <v>42</v>
      </c>
      <c r="B44" t="s">
        <v>1344</v>
      </c>
      <c r="C44" s="30" t="s">
        <v>1343</v>
      </c>
      <c r="D44" t="s">
        <v>1397</v>
      </c>
      <c r="E44" s="31" t="s">
        <v>1649</v>
      </c>
      <c r="G44">
        <v>42</v>
      </c>
      <c r="H44" t="s">
        <v>1343</v>
      </c>
      <c r="I44" t="s">
        <v>1649</v>
      </c>
      <c r="K44" s="1">
        <v>42</v>
      </c>
      <c r="L44" t="s">
        <v>363</v>
      </c>
      <c r="O44" s="32">
        <v>41</v>
      </c>
      <c r="P44" s="32" t="s">
        <v>1733</v>
      </c>
      <c r="U44">
        <v>41</v>
      </c>
      <c r="V44" t="s">
        <v>1516</v>
      </c>
    </row>
    <row r="45" spans="1:22" ht="17.25" x14ac:dyDescent="0.2">
      <c r="A45" s="1">
        <v>43</v>
      </c>
      <c r="B45" t="s">
        <v>1345</v>
      </c>
      <c r="C45" s="30" t="s">
        <v>1608</v>
      </c>
      <c r="D45" t="s">
        <v>1398</v>
      </c>
      <c r="E45" s="31" t="s">
        <v>1650</v>
      </c>
      <c r="G45">
        <v>43</v>
      </c>
      <c r="H45" t="s">
        <v>1608</v>
      </c>
      <c r="I45" t="s">
        <v>1650</v>
      </c>
      <c r="K45" s="1">
        <v>43</v>
      </c>
      <c r="L45" t="s">
        <v>441</v>
      </c>
      <c r="O45" s="32">
        <v>42</v>
      </c>
      <c r="P45" s="32" t="s">
        <v>626</v>
      </c>
      <c r="U45">
        <v>42</v>
      </c>
      <c r="V45" t="s">
        <v>1517</v>
      </c>
    </row>
    <row r="46" spans="1:22" ht="17.25" x14ac:dyDescent="0.2">
      <c r="A46" s="1">
        <v>44</v>
      </c>
      <c r="B46" t="s">
        <v>1346</v>
      </c>
      <c r="C46" s="30" t="s">
        <v>1609</v>
      </c>
      <c r="D46" t="s">
        <v>1399</v>
      </c>
      <c r="E46" s="31" t="s">
        <v>1651</v>
      </c>
      <c r="G46">
        <v>44</v>
      </c>
      <c r="H46" t="s">
        <v>1609</v>
      </c>
      <c r="I46" t="s">
        <v>1651</v>
      </c>
      <c r="K46" s="1">
        <v>44</v>
      </c>
      <c r="L46" t="s">
        <v>164</v>
      </c>
      <c r="O46" s="32">
        <v>43</v>
      </c>
      <c r="P46" s="32" t="s">
        <v>1672</v>
      </c>
      <c r="U46">
        <v>43</v>
      </c>
      <c r="V46" t="s">
        <v>1518</v>
      </c>
    </row>
    <row r="47" spans="1:22" ht="17.25" x14ac:dyDescent="0.2">
      <c r="A47" s="1">
        <v>45</v>
      </c>
      <c r="B47" t="s">
        <v>1347</v>
      </c>
      <c r="C47" s="30" t="s">
        <v>1610</v>
      </c>
      <c r="D47" t="s">
        <v>1400</v>
      </c>
      <c r="E47" s="31" t="s">
        <v>1652</v>
      </c>
      <c r="G47">
        <v>45</v>
      </c>
      <c r="H47" t="s">
        <v>1610</v>
      </c>
      <c r="I47" t="s">
        <v>1652</v>
      </c>
      <c r="K47" s="1">
        <v>45</v>
      </c>
      <c r="L47" t="s">
        <v>443</v>
      </c>
      <c r="O47" s="32">
        <v>44</v>
      </c>
      <c r="P47" s="32" t="s">
        <v>1673</v>
      </c>
      <c r="U47">
        <v>44</v>
      </c>
      <c r="V47" t="s">
        <v>1519</v>
      </c>
    </row>
    <row r="48" spans="1:22" ht="17.25" x14ac:dyDescent="0.2">
      <c r="A48" s="1">
        <v>46</v>
      </c>
      <c r="B48" t="s">
        <v>1348</v>
      </c>
      <c r="C48" s="30" t="s">
        <v>1348</v>
      </c>
      <c r="D48" t="s">
        <v>1401</v>
      </c>
      <c r="E48" s="31" t="s">
        <v>1653</v>
      </c>
      <c r="G48">
        <v>46</v>
      </c>
      <c r="H48" t="s">
        <v>1348</v>
      </c>
      <c r="I48" t="s">
        <v>1653</v>
      </c>
      <c r="K48" s="1">
        <v>46</v>
      </c>
      <c r="L48" t="s">
        <v>412</v>
      </c>
      <c r="O48" s="32">
        <v>45</v>
      </c>
      <c r="P48" s="32" t="s">
        <v>627</v>
      </c>
      <c r="U48">
        <v>45</v>
      </c>
      <c r="V48" t="s">
        <v>1520</v>
      </c>
    </row>
    <row r="49" spans="1:22" ht="17.25" x14ac:dyDescent="0.2">
      <c r="A49" s="1">
        <v>47</v>
      </c>
      <c r="B49" t="s">
        <v>1349</v>
      </c>
      <c r="C49" s="30" t="s">
        <v>1350</v>
      </c>
      <c r="D49" t="s">
        <v>1402</v>
      </c>
      <c r="E49" s="31" t="s">
        <v>1399</v>
      </c>
      <c r="G49">
        <v>47</v>
      </c>
      <c r="H49" t="s">
        <v>1350</v>
      </c>
      <c r="I49" t="s">
        <v>1399</v>
      </c>
      <c r="K49" s="1">
        <v>47</v>
      </c>
      <c r="L49" t="s">
        <v>189</v>
      </c>
      <c r="O49" s="32">
        <v>46</v>
      </c>
      <c r="P49" s="32" t="s">
        <v>1674</v>
      </c>
      <c r="U49">
        <v>46</v>
      </c>
      <c r="V49" t="s">
        <v>1521</v>
      </c>
    </row>
    <row r="50" spans="1:22" ht="17.25" x14ac:dyDescent="0.2">
      <c r="A50" s="1">
        <v>48</v>
      </c>
      <c r="B50" t="s">
        <v>1350</v>
      </c>
      <c r="C50" s="30" t="s">
        <v>1611</v>
      </c>
      <c r="D50" t="s">
        <v>1403</v>
      </c>
      <c r="E50" s="31" t="s">
        <v>1654</v>
      </c>
      <c r="G50">
        <v>48</v>
      </c>
      <c r="H50" t="s">
        <v>1611</v>
      </c>
      <c r="I50" t="s">
        <v>1654</v>
      </c>
      <c r="K50" s="1">
        <v>48</v>
      </c>
      <c r="L50" t="s">
        <v>317</v>
      </c>
      <c r="O50" s="32">
        <v>47</v>
      </c>
      <c r="P50" s="32" t="s">
        <v>1675</v>
      </c>
      <c r="U50">
        <v>47</v>
      </c>
      <c r="V50" t="s">
        <v>1522</v>
      </c>
    </row>
    <row r="51" spans="1:22" ht="17.25" x14ac:dyDescent="0.2">
      <c r="A51" s="1">
        <v>49</v>
      </c>
      <c r="B51" t="s">
        <v>1351</v>
      </c>
      <c r="C51" s="30" t="s">
        <v>1612</v>
      </c>
      <c r="D51" t="s">
        <v>1404</v>
      </c>
      <c r="E51" s="31" t="s">
        <v>1655</v>
      </c>
      <c r="G51">
        <v>49</v>
      </c>
      <c r="H51" t="s">
        <v>1612</v>
      </c>
      <c r="I51" t="s">
        <v>1655</v>
      </c>
      <c r="K51" s="1">
        <v>49</v>
      </c>
      <c r="L51" t="s">
        <v>447</v>
      </c>
      <c r="O51" s="32">
        <v>48</v>
      </c>
      <c r="P51" s="32" t="s">
        <v>628</v>
      </c>
      <c r="U51">
        <v>48</v>
      </c>
      <c r="V51" t="s">
        <v>1523</v>
      </c>
    </row>
    <row r="52" spans="1:22" ht="17.25" x14ac:dyDescent="0.2">
      <c r="A52" s="1">
        <v>50</v>
      </c>
      <c r="B52" t="s">
        <v>1352</v>
      </c>
      <c r="C52" s="30" t="s">
        <v>1613</v>
      </c>
      <c r="D52" t="s">
        <v>1405</v>
      </c>
      <c r="E52" s="31" t="s">
        <v>1656</v>
      </c>
      <c r="G52">
        <v>50</v>
      </c>
      <c r="H52" t="s">
        <v>1613</v>
      </c>
      <c r="I52" t="s">
        <v>1656</v>
      </c>
      <c r="K52" s="1">
        <v>50</v>
      </c>
      <c r="L52" t="s">
        <v>68</v>
      </c>
      <c r="O52" s="32">
        <v>49</v>
      </c>
      <c r="P52" s="32" t="s">
        <v>1676</v>
      </c>
      <c r="U52">
        <v>49</v>
      </c>
      <c r="V52" t="s">
        <v>1524</v>
      </c>
    </row>
    <row r="53" spans="1:22" ht="17.25" x14ac:dyDescent="0.2">
      <c r="A53" s="1">
        <v>51</v>
      </c>
      <c r="B53" t="s">
        <v>1353</v>
      </c>
      <c r="C53" s="30" t="s">
        <v>1614</v>
      </c>
      <c r="D53" t="s">
        <v>1406</v>
      </c>
      <c r="E53" s="31" t="s">
        <v>1406</v>
      </c>
      <c r="G53">
        <v>51</v>
      </c>
      <c r="H53" t="s">
        <v>1614</v>
      </c>
      <c r="I53" t="s">
        <v>1406</v>
      </c>
      <c r="K53" s="1">
        <v>51</v>
      </c>
      <c r="L53" t="s">
        <v>18</v>
      </c>
      <c r="O53" s="32">
        <v>50</v>
      </c>
      <c r="P53" s="32" t="s">
        <v>436</v>
      </c>
      <c r="U53">
        <v>50</v>
      </c>
      <c r="V53" t="s">
        <v>1525</v>
      </c>
    </row>
    <row r="54" spans="1:22" ht="17.25" x14ac:dyDescent="0.2">
      <c r="A54" s="1">
        <v>52</v>
      </c>
      <c r="B54" t="s">
        <v>1354</v>
      </c>
      <c r="C54" s="1"/>
      <c r="D54" t="s">
        <v>1407</v>
      </c>
      <c r="K54" s="1">
        <v>52</v>
      </c>
      <c r="L54" t="s">
        <v>123</v>
      </c>
      <c r="O54" s="32">
        <v>51</v>
      </c>
      <c r="P54" s="32" t="s">
        <v>629</v>
      </c>
      <c r="U54">
        <v>51</v>
      </c>
      <c r="V54" t="s">
        <v>1526</v>
      </c>
    </row>
    <row r="55" spans="1:22" ht="17.25" x14ac:dyDescent="0.2">
      <c r="A55" s="1">
        <v>53</v>
      </c>
      <c r="B55" t="s">
        <v>1355</v>
      </c>
      <c r="C55" s="1"/>
      <c r="D55" t="s">
        <v>1408</v>
      </c>
      <c r="K55" s="1">
        <v>53</v>
      </c>
      <c r="L55" t="s">
        <v>26</v>
      </c>
      <c r="O55" s="32">
        <v>52</v>
      </c>
      <c r="P55" s="32" t="s">
        <v>438</v>
      </c>
      <c r="U55">
        <v>52</v>
      </c>
      <c r="V55" t="s">
        <v>1527</v>
      </c>
    </row>
    <row r="56" spans="1:22" ht="17.25" x14ac:dyDescent="0.2">
      <c r="C56" s="1"/>
      <c r="D56" t="s">
        <v>1409</v>
      </c>
      <c r="K56" s="1">
        <v>54</v>
      </c>
      <c r="L56" t="s">
        <v>380</v>
      </c>
      <c r="O56" s="32">
        <v>53</v>
      </c>
      <c r="P56" s="32" t="s">
        <v>630</v>
      </c>
      <c r="U56">
        <v>53</v>
      </c>
      <c r="V56" t="s">
        <v>1528</v>
      </c>
    </row>
    <row r="57" spans="1:22" ht="17.25" x14ac:dyDescent="0.2">
      <c r="K57" s="1">
        <v>55</v>
      </c>
      <c r="L57" t="s">
        <v>454</v>
      </c>
      <c r="O57" s="32">
        <v>54</v>
      </c>
      <c r="P57" s="32" t="s">
        <v>631</v>
      </c>
      <c r="U57">
        <v>54</v>
      </c>
      <c r="V57" t="s">
        <v>1529</v>
      </c>
    </row>
    <row r="58" spans="1:22" ht="17.25" x14ac:dyDescent="0.2">
      <c r="K58" s="1">
        <v>56</v>
      </c>
      <c r="L58" t="s">
        <v>456</v>
      </c>
      <c r="O58" s="32">
        <v>55</v>
      </c>
      <c r="P58" s="32" t="s">
        <v>1677</v>
      </c>
      <c r="U58">
        <v>55</v>
      </c>
      <c r="V58" t="s">
        <v>1530</v>
      </c>
    </row>
    <row r="59" spans="1:22" ht="17.25" x14ac:dyDescent="0.2">
      <c r="K59" s="1">
        <v>57</v>
      </c>
      <c r="L59" t="s">
        <v>457</v>
      </c>
      <c r="O59" s="32">
        <v>56</v>
      </c>
      <c r="P59" s="32" t="s">
        <v>632</v>
      </c>
      <c r="U59">
        <v>56</v>
      </c>
      <c r="V59" t="s">
        <v>1531</v>
      </c>
    </row>
    <row r="60" spans="1:22" ht="17.25" x14ac:dyDescent="0.2">
      <c r="K60" s="1">
        <v>58</v>
      </c>
      <c r="L60" t="s">
        <v>259</v>
      </c>
      <c r="O60" s="32">
        <v>57</v>
      </c>
      <c r="P60" s="32" t="s">
        <v>633</v>
      </c>
      <c r="U60">
        <v>57</v>
      </c>
      <c r="V60" t="s">
        <v>1532</v>
      </c>
    </row>
    <row r="61" spans="1:22" ht="17.25" x14ac:dyDescent="0.2">
      <c r="K61" s="1">
        <v>59</v>
      </c>
      <c r="L61" t="s">
        <v>157</v>
      </c>
      <c r="O61" s="32">
        <v>58</v>
      </c>
      <c r="P61" s="32" t="s">
        <v>634</v>
      </c>
      <c r="U61">
        <v>58</v>
      </c>
      <c r="V61" t="s">
        <v>1533</v>
      </c>
    </row>
    <row r="62" spans="1:22" ht="17.25" x14ac:dyDescent="0.2">
      <c r="K62" s="1">
        <v>60</v>
      </c>
      <c r="L62" t="s">
        <v>461</v>
      </c>
      <c r="O62" s="32">
        <v>59</v>
      </c>
      <c r="P62" s="32" t="s">
        <v>1678</v>
      </c>
      <c r="U62">
        <v>59</v>
      </c>
      <c r="V62" t="s">
        <v>1534</v>
      </c>
    </row>
    <row r="63" spans="1:22" ht="17.25" x14ac:dyDescent="0.2">
      <c r="O63" s="32">
        <v>60</v>
      </c>
      <c r="P63" s="32" t="s">
        <v>1724</v>
      </c>
      <c r="U63">
        <v>60</v>
      </c>
      <c r="V63" t="s">
        <v>1535</v>
      </c>
    </row>
    <row r="64" spans="1:22" ht="17.25" x14ac:dyDescent="0.2">
      <c r="O64" s="32">
        <v>61</v>
      </c>
      <c r="P64" s="32" t="s">
        <v>690</v>
      </c>
      <c r="U64">
        <v>61</v>
      </c>
      <c r="V64" t="s">
        <v>1536</v>
      </c>
    </row>
    <row r="65" spans="15:22" ht="17.25" x14ac:dyDescent="0.2">
      <c r="O65" s="32">
        <v>62</v>
      </c>
      <c r="P65" s="32" t="s">
        <v>194</v>
      </c>
      <c r="U65">
        <v>62</v>
      </c>
      <c r="V65" t="s">
        <v>1537</v>
      </c>
    </row>
    <row r="66" spans="15:22" ht="17.25" x14ac:dyDescent="0.2">
      <c r="O66" s="32">
        <v>63</v>
      </c>
      <c r="P66" s="32" t="s">
        <v>440</v>
      </c>
      <c r="U66">
        <v>63</v>
      </c>
      <c r="V66" t="s">
        <v>1538</v>
      </c>
    </row>
    <row r="67" spans="15:22" ht="17.25" x14ac:dyDescent="0.2">
      <c r="O67" s="32">
        <v>64</v>
      </c>
      <c r="P67" s="32" t="s">
        <v>1679</v>
      </c>
      <c r="U67">
        <v>64</v>
      </c>
      <c r="V67" t="s">
        <v>1539</v>
      </c>
    </row>
    <row r="68" spans="15:22" ht="17.25" x14ac:dyDescent="0.2">
      <c r="O68" s="32">
        <v>65</v>
      </c>
      <c r="P68" s="32" t="s">
        <v>1725</v>
      </c>
      <c r="U68">
        <v>65</v>
      </c>
      <c r="V68" t="s">
        <v>1540</v>
      </c>
    </row>
    <row r="69" spans="15:22" ht="17.25" x14ac:dyDescent="0.2">
      <c r="O69" s="32">
        <v>66</v>
      </c>
      <c r="P69" s="32" t="s">
        <v>1680</v>
      </c>
      <c r="U69">
        <v>66</v>
      </c>
      <c r="V69" t="s">
        <v>1541</v>
      </c>
    </row>
    <row r="70" spans="15:22" ht="17.25" x14ac:dyDescent="0.2">
      <c r="O70" s="32">
        <v>67</v>
      </c>
      <c r="P70" s="32" t="s">
        <v>1681</v>
      </c>
      <c r="U70">
        <v>67</v>
      </c>
      <c r="V70" t="s">
        <v>1542</v>
      </c>
    </row>
    <row r="71" spans="15:22" ht="17.25" x14ac:dyDescent="0.2">
      <c r="O71" s="32">
        <v>68</v>
      </c>
      <c r="P71" s="32" t="s">
        <v>1682</v>
      </c>
      <c r="U71">
        <v>68</v>
      </c>
      <c r="V71" t="s">
        <v>1543</v>
      </c>
    </row>
    <row r="72" spans="15:22" ht="17.25" x14ac:dyDescent="0.2">
      <c r="O72" s="32">
        <v>69</v>
      </c>
      <c r="P72" s="32" t="s">
        <v>635</v>
      </c>
      <c r="U72">
        <v>69</v>
      </c>
      <c r="V72" t="s">
        <v>1544</v>
      </c>
    </row>
    <row r="73" spans="15:22" ht="17.25" x14ac:dyDescent="0.2">
      <c r="O73" s="32">
        <v>70</v>
      </c>
      <c r="P73" s="32" t="s">
        <v>442</v>
      </c>
      <c r="U73">
        <v>70</v>
      </c>
      <c r="V73" t="s">
        <v>1545</v>
      </c>
    </row>
    <row r="74" spans="15:22" ht="17.25" x14ac:dyDescent="0.2">
      <c r="O74" s="32">
        <v>71</v>
      </c>
      <c r="P74" s="32" t="s">
        <v>1683</v>
      </c>
      <c r="U74">
        <v>71</v>
      </c>
      <c r="V74" t="s">
        <v>1546</v>
      </c>
    </row>
    <row r="75" spans="15:22" ht="17.25" x14ac:dyDescent="0.2">
      <c r="O75" s="32">
        <v>72</v>
      </c>
      <c r="P75" s="32" t="s">
        <v>1684</v>
      </c>
      <c r="U75">
        <v>72</v>
      </c>
      <c r="V75" t="s">
        <v>1547</v>
      </c>
    </row>
    <row r="76" spans="15:22" ht="17.25" x14ac:dyDescent="0.2">
      <c r="O76" s="32">
        <v>73</v>
      </c>
      <c r="P76" s="32" t="s">
        <v>1685</v>
      </c>
      <c r="U76">
        <v>73</v>
      </c>
      <c r="V76" t="s">
        <v>1548</v>
      </c>
    </row>
    <row r="77" spans="15:22" ht="17.25" x14ac:dyDescent="0.2">
      <c r="O77" s="32">
        <v>74</v>
      </c>
      <c r="P77" s="32" t="s">
        <v>1686</v>
      </c>
      <c r="U77">
        <v>74</v>
      </c>
      <c r="V77" t="s">
        <v>1549</v>
      </c>
    </row>
    <row r="78" spans="15:22" ht="17.25" x14ac:dyDescent="0.2">
      <c r="O78" s="32">
        <v>75</v>
      </c>
      <c r="P78" s="32" t="s">
        <v>1687</v>
      </c>
      <c r="U78">
        <v>75</v>
      </c>
      <c r="V78" t="s">
        <v>1550</v>
      </c>
    </row>
    <row r="79" spans="15:22" ht="17.25" x14ac:dyDescent="0.2">
      <c r="O79" s="32">
        <v>76</v>
      </c>
      <c r="P79" s="32" t="s">
        <v>1688</v>
      </c>
      <c r="U79">
        <v>76</v>
      </c>
      <c r="V79" t="s">
        <v>1551</v>
      </c>
    </row>
    <row r="80" spans="15:22" ht="17.25" x14ac:dyDescent="0.2">
      <c r="O80" s="32">
        <v>77</v>
      </c>
      <c r="P80" s="32" t="s">
        <v>1689</v>
      </c>
      <c r="U80">
        <v>77</v>
      </c>
      <c r="V80" t="s">
        <v>1552</v>
      </c>
    </row>
    <row r="81" spans="15:22" ht="17.25" x14ac:dyDescent="0.2">
      <c r="O81" s="32">
        <v>78</v>
      </c>
      <c r="P81" s="32" t="s">
        <v>89</v>
      </c>
      <c r="U81">
        <v>78</v>
      </c>
      <c r="V81" t="s">
        <v>1553</v>
      </c>
    </row>
    <row r="82" spans="15:22" ht="17.25" x14ac:dyDescent="0.2">
      <c r="O82" s="32">
        <v>79</v>
      </c>
      <c r="P82" s="32" t="s">
        <v>1690</v>
      </c>
      <c r="U82">
        <v>79</v>
      </c>
      <c r="V82" t="s">
        <v>1554</v>
      </c>
    </row>
    <row r="83" spans="15:22" ht="17.25" x14ac:dyDescent="0.2">
      <c r="O83" s="32">
        <v>80</v>
      </c>
      <c r="P83" s="32" t="s">
        <v>636</v>
      </c>
      <c r="U83">
        <v>80</v>
      </c>
      <c r="V83" t="s">
        <v>1555</v>
      </c>
    </row>
    <row r="84" spans="15:22" ht="17.25" x14ac:dyDescent="0.2">
      <c r="O84" s="32">
        <v>81</v>
      </c>
      <c r="P84" s="32" t="s">
        <v>1691</v>
      </c>
      <c r="U84">
        <v>81</v>
      </c>
      <c r="V84" t="s">
        <v>1556</v>
      </c>
    </row>
    <row r="85" spans="15:22" ht="17.25" x14ac:dyDescent="0.2">
      <c r="O85" s="32">
        <v>82</v>
      </c>
      <c r="P85" s="32" t="s">
        <v>1692</v>
      </c>
      <c r="U85">
        <v>82</v>
      </c>
      <c r="V85" t="s">
        <v>1557</v>
      </c>
    </row>
    <row r="86" spans="15:22" ht="17.25" x14ac:dyDescent="0.2">
      <c r="O86" s="32">
        <v>83</v>
      </c>
      <c r="P86" s="32" t="s">
        <v>30</v>
      </c>
      <c r="U86">
        <v>83</v>
      </c>
      <c r="V86" t="s">
        <v>1558</v>
      </c>
    </row>
    <row r="87" spans="15:22" ht="17.25" x14ac:dyDescent="0.2">
      <c r="O87" s="32">
        <v>84</v>
      </c>
      <c r="P87" s="32" t="s">
        <v>637</v>
      </c>
      <c r="U87">
        <v>84</v>
      </c>
      <c r="V87" t="s">
        <v>1559</v>
      </c>
    </row>
    <row r="88" spans="15:22" ht="17.25" x14ac:dyDescent="0.2">
      <c r="O88" s="32">
        <v>85</v>
      </c>
      <c r="P88" s="32" t="s">
        <v>1693</v>
      </c>
      <c r="U88">
        <v>85</v>
      </c>
      <c r="V88" t="s">
        <v>1560</v>
      </c>
    </row>
    <row r="89" spans="15:22" ht="17.25" x14ac:dyDescent="0.2">
      <c r="O89" s="32">
        <v>86</v>
      </c>
      <c r="P89" s="32" t="s">
        <v>638</v>
      </c>
      <c r="U89">
        <v>86</v>
      </c>
      <c r="V89" t="s">
        <v>1561</v>
      </c>
    </row>
    <row r="90" spans="15:22" ht="17.25" x14ac:dyDescent="0.2">
      <c r="O90" s="32">
        <v>87</v>
      </c>
      <c r="P90" s="32" t="s">
        <v>14</v>
      </c>
      <c r="U90">
        <v>87</v>
      </c>
      <c r="V90" t="s">
        <v>1562</v>
      </c>
    </row>
    <row r="91" spans="15:22" ht="17.25" x14ac:dyDescent="0.2">
      <c r="O91" s="32">
        <v>88</v>
      </c>
      <c r="P91" s="32" t="s">
        <v>639</v>
      </c>
      <c r="U91">
        <v>88</v>
      </c>
      <c r="V91" t="s">
        <v>1563</v>
      </c>
    </row>
    <row r="92" spans="15:22" ht="17.25" x14ac:dyDescent="0.2">
      <c r="O92" s="32">
        <v>89</v>
      </c>
      <c r="P92" s="32" t="s">
        <v>1694</v>
      </c>
      <c r="U92">
        <v>89</v>
      </c>
      <c r="V92" t="s">
        <v>1564</v>
      </c>
    </row>
    <row r="93" spans="15:22" ht="17.25" x14ac:dyDescent="0.2">
      <c r="O93" s="32">
        <v>90</v>
      </c>
      <c r="P93" s="32" t="s">
        <v>640</v>
      </c>
      <c r="U93">
        <v>90</v>
      </c>
      <c r="V93" t="s">
        <v>1565</v>
      </c>
    </row>
    <row r="94" spans="15:22" ht="17.25" x14ac:dyDescent="0.2">
      <c r="O94" s="32">
        <v>91</v>
      </c>
      <c r="P94" s="32" t="s">
        <v>104</v>
      </c>
      <c r="U94">
        <v>91</v>
      </c>
      <c r="V94" t="s">
        <v>1566</v>
      </c>
    </row>
    <row r="95" spans="15:22" ht="17.25" x14ac:dyDescent="0.2">
      <c r="O95" s="32">
        <v>92</v>
      </c>
      <c r="P95" s="32" t="s">
        <v>641</v>
      </c>
      <c r="U95">
        <v>92</v>
      </c>
      <c r="V95" t="s">
        <v>1567</v>
      </c>
    </row>
    <row r="96" spans="15:22" ht="17.25" x14ac:dyDescent="0.2">
      <c r="O96" s="32">
        <v>93</v>
      </c>
      <c r="P96" s="32" t="s">
        <v>94</v>
      </c>
      <c r="U96">
        <v>93</v>
      </c>
      <c r="V96" t="s">
        <v>1568</v>
      </c>
    </row>
    <row r="97" spans="15:22" ht="17.25" x14ac:dyDescent="0.2">
      <c r="O97" s="32">
        <v>94</v>
      </c>
      <c r="P97" s="32" t="s">
        <v>642</v>
      </c>
      <c r="U97">
        <v>94</v>
      </c>
      <c r="V97" t="s">
        <v>1569</v>
      </c>
    </row>
    <row r="98" spans="15:22" ht="17.25" x14ac:dyDescent="0.2">
      <c r="O98" s="32">
        <v>95</v>
      </c>
      <c r="P98" s="32" t="s">
        <v>643</v>
      </c>
      <c r="U98">
        <v>95</v>
      </c>
      <c r="V98" t="s">
        <v>1570</v>
      </c>
    </row>
    <row r="99" spans="15:22" ht="17.25" x14ac:dyDescent="0.2">
      <c r="O99" s="32">
        <v>96</v>
      </c>
      <c r="P99" s="32" t="s">
        <v>644</v>
      </c>
      <c r="U99">
        <v>96</v>
      </c>
      <c r="V99" t="s">
        <v>1571</v>
      </c>
    </row>
    <row r="100" spans="15:22" ht="17.25" x14ac:dyDescent="0.2">
      <c r="O100" s="32">
        <v>97</v>
      </c>
      <c r="P100" s="32" t="s">
        <v>645</v>
      </c>
      <c r="U100">
        <v>97</v>
      </c>
      <c r="V100" t="s">
        <v>1572</v>
      </c>
    </row>
    <row r="101" spans="15:22" ht="17.25" x14ac:dyDescent="0.2">
      <c r="O101" s="32">
        <v>98</v>
      </c>
      <c r="P101" s="32" t="s">
        <v>1695</v>
      </c>
      <c r="U101">
        <v>98</v>
      </c>
      <c r="V101" t="s">
        <v>1573</v>
      </c>
    </row>
    <row r="102" spans="15:22" ht="17.25" x14ac:dyDescent="0.2">
      <c r="O102" s="32">
        <v>99</v>
      </c>
      <c r="P102" s="32" t="s">
        <v>1696</v>
      </c>
      <c r="U102">
        <v>99</v>
      </c>
      <c r="V102" t="s">
        <v>1574</v>
      </c>
    </row>
    <row r="103" spans="15:22" ht="17.25" x14ac:dyDescent="0.2">
      <c r="O103" s="32">
        <v>100</v>
      </c>
      <c r="P103" s="32" t="s">
        <v>692</v>
      </c>
      <c r="U103">
        <v>100</v>
      </c>
      <c r="V103" t="s">
        <v>1575</v>
      </c>
    </row>
    <row r="104" spans="15:22" ht="17.25" x14ac:dyDescent="0.2">
      <c r="O104" s="32">
        <v>101</v>
      </c>
      <c r="P104" s="32" t="s">
        <v>1726</v>
      </c>
    </row>
    <row r="105" spans="15:22" ht="17.25" x14ac:dyDescent="0.2">
      <c r="O105" s="32">
        <v>102</v>
      </c>
      <c r="P105" s="32" t="s">
        <v>1697</v>
      </c>
    </row>
    <row r="106" spans="15:22" ht="17.25" x14ac:dyDescent="0.2">
      <c r="O106" s="32">
        <v>103</v>
      </c>
      <c r="P106" s="32" t="s">
        <v>646</v>
      </c>
    </row>
    <row r="107" spans="15:22" ht="17.25" x14ac:dyDescent="0.2">
      <c r="O107" s="32">
        <v>104</v>
      </c>
      <c r="P107" s="32" t="s">
        <v>647</v>
      </c>
    </row>
    <row r="108" spans="15:22" ht="17.25" x14ac:dyDescent="0.2">
      <c r="O108" s="32">
        <v>105</v>
      </c>
      <c r="P108" s="32" t="s">
        <v>449</v>
      </c>
    </row>
    <row r="109" spans="15:22" ht="17.25" x14ac:dyDescent="0.2">
      <c r="O109" s="32">
        <v>106</v>
      </c>
      <c r="P109" s="32" t="s">
        <v>648</v>
      </c>
    </row>
    <row r="110" spans="15:22" ht="17.25" x14ac:dyDescent="0.2">
      <c r="O110" s="32">
        <v>107</v>
      </c>
      <c r="P110" s="32" t="s">
        <v>1698</v>
      </c>
    </row>
    <row r="111" spans="15:22" ht="17.25" x14ac:dyDescent="0.2">
      <c r="O111" s="32">
        <v>108</v>
      </c>
      <c r="P111" s="32" t="s">
        <v>1699</v>
      </c>
    </row>
    <row r="112" spans="15:22" ht="17.25" x14ac:dyDescent="0.2">
      <c r="O112" s="32">
        <v>109</v>
      </c>
      <c r="P112" s="32" t="s">
        <v>1727</v>
      </c>
    </row>
    <row r="113" spans="15:16" ht="17.25" x14ac:dyDescent="0.2">
      <c r="O113" s="32">
        <v>110</v>
      </c>
      <c r="P113" s="32" t="s">
        <v>1700</v>
      </c>
    </row>
    <row r="114" spans="15:16" ht="17.25" x14ac:dyDescent="0.2">
      <c r="O114" s="32">
        <v>111</v>
      </c>
      <c r="P114" s="32" t="s">
        <v>22</v>
      </c>
    </row>
    <row r="115" spans="15:16" ht="17.25" x14ac:dyDescent="0.2">
      <c r="O115" s="32">
        <v>112</v>
      </c>
      <c r="P115" s="32" t="s">
        <v>1701</v>
      </c>
    </row>
    <row r="116" spans="15:16" ht="17.25" x14ac:dyDescent="0.2">
      <c r="O116" s="32">
        <v>113</v>
      </c>
      <c r="P116" s="32" t="s">
        <v>36</v>
      </c>
    </row>
    <row r="117" spans="15:16" ht="17.25" x14ac:dyDescent="0.2">
      <c r="O117" s="32">
        <v>114</v>
      </c>
      <c r="P117" s="32" t="s">
        <v>649</v>
      </c>
    </row>
    <row r="118" spans="15:16" ht="17.25" x14ac:dyDescent="0.2">
      <c r="O118" s="32">
        <v>115</v>
      </c>
      <c r="P118" s="32" t="s">
        <v>650</v>
      </c>
    </row>
    <row r="119" spans="15:16" ht="17.25" x14ac:dyDescent="0.2">
      <c r="O119" s="32">
        <v>116</v>
      </c>
      <c r="P119" s="32" t="s">
        <v>26</v>
      </c>
    </row>
    <row r="120" spans="15:16" ht="17.25" x14ac:dyDescent="0.2">
      <c r="O120" s="32">
        <v>117</v>
      </c>
      <c r="P120" s="32" t="s">
        <v>651</v>
      </c>
    </row>
    <row r="121" spans="15:16" ht="17.25" x14ac:dyDescent="0.2">
      <c r="O121" s="32">
        <v>118</v>
      </c>
      <c r="P121" s="32" t="s">
        <v>1702</v>
      </c>
    </row>
    <row r="122" spans="15:16" ht="17.25" x14ac:dyDescent="0.2">
      <c r="O122" s="32">
        <v>119</v>
      </c>
      <c r="P122" s="32" t="s">
        <v>652</v>
      </c>
    </row>
    <row r="123" spans="15:16" ht="17.25" x14ac:dyDescent="0.2">
      <c r="O123" s="32">
        <v>120</v>
      </c>
      <c r="P123" s="32" t="s">
        <v>653</v>
      </c>
    </row>
    <row r="124" spans="15:16" ht="17.25" x14ac:dyDescent="0.2">
      <c r="O124" s="32">
        <v>121</v>
      </c>
      <c r="P124" s="32" t="s">
        <v>1728</v>
      </c>
    </row>
    <row r="125" spans="15:16" ht="17.25" x14ac:dyDescent="0.2">
      <c r="O125" s="32">
        <v>122</v>
      </c>
      <c r="P125" s="32" t="s">
        <v>1703</v>
      </c>
    </row>
    <row r="126" spans="15:16" ht="17.25" x14ac:dyDescent="0.2">
      <c r="O126" s="32">
        <v>123</v>
      </c>
      <c r="P126" s="32" t="s">
        <v>654</v>
      </c>
    </row>
    <row r="127" spans="15:16" ht="17.25" x14ac:dyDescent="0.2">
      <c r="O127" s="32">
        <v>124</v>
      </c>
      <c r="P127" s="32" t="s">
        <v>655</v>
      </c>
    </row>
    <row r="128" spans="15:16" ht="17.25" x14ac:dyDescent="0.2">
      <c r="O128" s="32">
        <v>125</v>
      </c>
      <c r="P128" s="32" t="s">
        <v>656</v>
      </c>
    </row>
    <row r="129" spans="15:16" ht="17.25" x14ac:dyDescent="0.2">
      <c r="O129" s="32">
        <v>126</v>
      </c>
      <c r="P129" s="32" t="s">
        <v>657</v>
      </c>
    </row>
    <row r="130" spans="15:16" ht="17.25" x14ac:dyDescent="0.2">
      <c r="O130" s="32">
        <v>127</v>
      </c>
      <c r="P130" s="32" t="s">
        <v>201</v>
      </c>
    </row>
    <row r="131" spans="15:16" ht="17.25" x14ac:dyDescent="0.2">
      <c r="O131" s="32">
        <v>128</v>
      </c>
      <c r="P131" s="32" t="s">
        <v>1704</v>
      </c>
    </row>
    <row r="132" spans="15:16" ht="17.25" x14ac:dyDescent="0.2">
      <c r="O132" s="32">
        <v>129</v>
      </c>
      <c r="P132" s="32" t="s">
        <v>658</v>
      </c>
    </row>
    <row r="133" spans="15:16" ht="17.25" x14ac:dyDescent="0.2">
      <c r="O133" s="32">
        <v>130</v>
      </c>
      <c r="P133" s="32" t="s">
        <v>659</v>
      </c>
    </row>
    <row r="134" spans="15:16" ht="17.25" x14ac:dyDescent="0.2">
      <c r="O134" s="32">
        <v>131</v>
      </c>
      <c r="P134" s="32" t="s">
        <v>660</v>
      </c>
    </row>
    <row r="135" spans="15:16" ht="17.25" x14ac:dyDescent="0.2">
      <c r="O135" s="32">
        <v>132</v>
      </c>
      <c r="P135" s="32" t="s">
        <v>1705</v>
      </c>
    </row>
    <row r="136" spans="15:16" ht="17.25" x14ac:dyDescent="0.2">
      <c r="O136" s="32">
        <v>133</v>
      </c>
      <c r="P136" s="32" t="s">
        <v>661</v>
      </c>
    </row>
    <row r="137" spans="15:16" ht="17.25" x14ac:dyDescent="0.2">
      <c r="O137" s="32">
        <v>134</v>
      </c>
      <c r="P137" s="32" t="s">
        <v>453</v>
      </c>
    </row>
    <row r="138" spans="15:16" ht="17.25" x14ac:dyDescent="0.2">
      <c r="O138" s="32">
        <v>135</v>
      </c>
      <c r="P138" s="32" t="s">
        <v>1729</v>
      </c>
    </row>
    <row r="139" spans="15:16" ht="17.25" x14ac:dyDescent="0.2">
      <c r="O139" s="32">
        <v>136</v>
      </c>
      <c r="P139" s="32" t="s">
        <v>662</v>
      </c>
    </row>
    <row r="140" spans="15:16" ht="17.25" x14ac:dyDescent="0.2">
      <c r="O140" s="32">
        <v>137</v>
      </c>
      <c r="P140" s="32" t="s">
        <v>663</v>
      </c>
    </row>
    <row r="141" spans="15:16" ht="17.25" x14ac:dyDescent="0.2">
      <c r="O141" s="32">
        <v>138</v>
      </c>
      <c r="P141" s="32" t="s">
        <v>456</v>
      </c>
    </row>
    <row r="142" spans="15:16" ht="17.25" x14ac:dyDescent="0.2">
      <c r="O142" s="32">
        <v>139</v>
      </c>
      <c r="P142" s="32" t="s">
        <v>458</v>
      </c>
    </row>
    <row r="143" spans="15:16" ht="17.25" x14ac:dyDescent="0.2">
      <c r="O143" s="32">
        <v>140</v>
      </c>
      <c r="P143" s="32" t="s">
        <v>459</v>
      </c>
    </row>
    <row r="144" spans="15:16" ht="17.25" x14ac:dyDescent="0.2">
      <c r="O144" s="32">
        <v>141</v>
      </c>
      <c r="P144" s="32" t="s">
        <v>133</v>
      </c>
    </row>
    <row r="145" spans="15:16" ht="17.25" x14ac:dyDescent="0.2">
      <c r="O145" s="32">
        <v>142</v>
      </c>
      <c r="P145" s="32" t="s">
        <v>1706</v>
      </c>
    </row>
    <row r="146" spans="15:16" ht="17.25" x14ac:dyDescent="0.2">
      <c r="O146" s="32">
        <v>143</v>
      </c>
      <c r="P146" s="32" t="s">
        <v>1707</v>
      </c>
    </row>
    <row r="147" spans="15:16" ht="17.25" x14ac:dyDescent="0.2">
      <c r="O147" s="32">
        <v>144</v>
      </c>
      <c r="P147" s="32" t="s">
        <v>664</v>
      </c>
    </row>
    <row r="148" spans="15:16" ht="17.25" x14ac:dyDescent="0.2">
      <c r="O148" s="32">
        <v>145</v>
      </c>
      <c r="P148" s="32" t="s">
        <v>1708</v>
      </c>
    </row>
    <row r="149" spans="15:16" ht="17.25" x14ac:dyDescent="0.2">
      <c r="O149" s="32">
        <v>146</v>
      </c>
      <c r="P149" s="32" t="s">
        <v>665</v>
      </c>
    </row>
    <row r="150" spans="15:16" ht="17.25" x14ac:dyDescent="0.2">
      <c r="O150" s="32">
        <v>147</v>
      </c>
      <c r="P150" s="32" t="s">
        <v>1709</v>
      </c>
    </row>
    <row r="151" spans="15:16" ht="17.25" x14ac:dyDescent="0.2">
      <c r="O151" s="32">
        <v>148</v>
      </c>
      <c r="P151" s="32" t="s">
        <v>1710</v>
      </c>
    </row>
    <row r="152" spans="15:16" ht="17.25" x14ac:dyDescent="0.2">
      <c r="O152" s="32">
        <v>149</v>
      </c>
      <c r="P152" s="32" t="s">
        <v>1711</v>
      </c>
    </row>
    <row r="153" spans="15:16" ht="17.25" x14ac:dyDescent="0.2">
      <c r="O153" s="32">
        <v>150</v>
      </c>
      <c r="P153" s="32" t="s">
        <v>1712</v>
      </c>
    </row>
    <row r="154" spans="15:16" ht="17.25" x14ac:dyDescent="0.2">
      <c r="O154" s="32">
        <v>151</v>
      </c>
      <c r="P154" s="32" t="s">
        <v>1713</v>
      </c>
    </row>
    <row r="155" spans="15:16" ht="17.25" x14ac:dyDescent="0.2">
      <c r="O155" s="32">
        <v>152</v>
      </c>
      <c r="P155" s="32" t="s">
        <v>666</v>
      </c>
    </row>
    <row r="156" spans="15:16" ht="17.25" x14ac:dyDescent="0.2">
      <c r="O156" s="32">
        <v>153</v>
      </c>
      <c r="P156" s="32" t="s">
        <v>667</v>
      </c>
    </row>
    <row r="157" spans="15:16" ht="17.25" x14ac:dyDescent="0.2">
      <c r="O157" s="32">
        <v>154</v>
      </c>
      <c r="P157" s="32" t="s">
        <v>1714</v>
      </c>
    </row>
    <row r="158" spans="15:16" ht="17.25" x14ac:dyDescent="0.2">
      <c r="O158" s="32">
        <v>155</v>
      </c>
      <c r="P158" s="32" t="s">
        <v>668</v>
      </c>
    </row>
    <row r="159" spans="15:16" ht="17.25" x14ac:dyDescent="0.2">
      <c r="O159" s="32">
        <v>156</v>
      </c>
      <c r="P159" s="32" t="s">
        <v>669</v>
      </c>
    </row>
    <row r="160" spans="15:16" ht="17.25" x14ac:dyDescent="0.2">
      <c r="O160" s="32">
        <v>157</v>
      </c>
      <c r="P160" s="32" t="s">
        <v>1715</v>
      </c>
    </row>
    <row r="161" spans="15:16" ht="17.25" x14ac:dyDescent="0.2">
      <c r="O161" s="32">
        <v>158</v>
      </c>
      <c r="P161" s="32" t="s">
        <v>670</v>
      </c>
    </row>
    <row r="162" spans="15:16" ht="17.25" x14ac:dyDescent="0.2">
      <c r="O162" s="32">
        <v>159</v>
      </c>
      <c r="P162" s="32" t="s">
        <v>671</v>
      </c>
    </row>
    <row r="163" spans="15:16" ht="17.25" x14ac:dyDescent="0.2">
      <c r="O163" s="32">
        <v>160</v>
      </c>
      <c r="P163" s="32" t="s">
        <v>1716</v>
      </c>
    </row>
    <row r="164" spans="15:16" ht="17.25" x14ac:dyDescent="0.2">
      <c r="O164" s="32">
        <v>161</v>
      </c>
      <c r="P164" s="32" t="s">
        <v>672</v>
      </c>
    </row>
    <row r="165" spans="15:16" ht="17.25" x14ac:dyDescent="0.2">
      <c r="O165" s="32">
        <v>162</v>
      </c>
      <c r="P165" s="32" t="s">
        <v>1717</v>
      </c>
    </row>
    <row r="166" spans="15:16" ht="17.25" x14ac:dyDescent="0.2">
      <c r="O166" s="32">
        <v>163</v>
      </c>
      <c r="P166" s="32" t="s">
        <v>673</v>
      </c>
    </row>
    <row r="167" spans="15:16" ht="17.25" x14ac:dyDescent="0.2">
      <c r="O167" s="32">
        <v>164</v>
      </c>
      <c r="P167" s="32" t="s">
        <v>1718</v>
      </c>
    </row>
    <row r="168" spans="15:16" ht="17.25" x14ac:dyDescent="0.2">
      <c r="O168" s="32">
        <v>165</v>
      </c>
      <c r="P168" s="32" t="s">
        <v>674</v>
      </c>
    </row>
    <row r="169" spans="15:16" ht="17.25" x14ac:dyDescent="0.2">
      <c r="O169" s="32">
        <v>166</v>
      </c>
      <c r="P169" s="32" t="s">
        <v>606</v>
      </c>
    </row>
    <row r="170" spans="15:16" ht="17.25" x14ac:dyDescent="0.2">
      <c r="O170" s="32">
        <v>167</v>
      </c>
      <c r="P170" s="32" t="s">
        <v>675</v>
      </c>
    </row>
    <row r="171" spans="15:16" ht="17.25" x14ac:dyDescent="0.2">
      <c r="O171" s="32">
        <v>168</v>
      </c>
      <c r="P171" s="32" t="s">
        <v>1719</v>
      </c>
    </row>
    <row r="172" spans="15:16" ht="17.25" x14ac:dyDescent="0.2">
      <c r="O172" s="32">
        <v>169</v>
      </c>
      <c r="P172" s="32" t="s">
        <v>676</v>
      </c>
    </row>
    <row r="173" spans="15:16" ht="17.25" x14ac:dyDescent="0.2">
      <c r="O173" s="32">
        <v>170</v>
      </c>
      <c r="P173" s="32" t="s">
        <v>677</v>
      </c>
    </row>
    <row r="174" spans="15:16" ht="17.25" x14ac:dyDescent="0.2">
      <c r="O174" s="32">
        <v>171</v>
      </c>
      <c r="P174" s="32" t="s">
        <v>1720</v>
      </c>
    </row>
    <row r="175" spans="15:16" ht="17.25" x14ac:dyDescent="0.2">
      <c r="O175" s="32">
        <v>172</v>
      </c>
      <c r="P175" s="32" t="s">
        <v>429</v>
      </c>
    </row>
    <row r="176" spans="15:16" ht="17.25" x14ac:dyDescent="0.2">
      <c r="O176" s="32">
        <v>173</v>
      </c>
      <c r="P176" s="32" t="s">
        <v>1730</v>
      </c>
    </row>
    <row r="177" spans="15:16" ht="17.25" x14ac:dyDescent="0.2">
      <c r="O177" s="32">
        <v>174</v>
      </c>
      <c r="P177" s="32" t="s">
        <v>678</v>
      </c>
    </row>
    <row r="178" spans="15:16" ht="17.25" x14ac:dyDescent="0.2">
      <c r="O178" s="32">
        <v>175</v>
      </c>
      <c r="P178" s="32" t="s">
        <v>1731</v>
      </c>
    </row>
    <row r="179" spans="15:16" ht="17.25" x14ac:dyDescent="0.2">
      <c r="O179" s="32">
        <v>176</v>
      </c>
      <c r="P179" s="32" t="s">
        <v>679</v>
      </c>
    </row>
    <row r="180" spans="15:16" ht="17.25" x14ac:dyDescent="0.2">
      <c r="O180" s="32">
        <v>177</v>
      </c>
      <c r="P180" s="32" t="s">
        <v>1721</v>
      </c>
    </row>
    <row r="181" spans="15:16" ht="17.25" x14ac:dyDescent="0.2">
      <c r="O181" s="32">
        <v>178</v>
      </c>
      <c r="P181" s="32" t="s">
        <v>1722</v>
      </c>
    </row>
    <row r="182" spans="15:16" ht="17.25" x14ac:dyDescent="0.2">
      <c r="O182" s="32">
        <v>179</v>
      </c>
      <c r="P182" s="32" t="s">
        <v>680</v>
      </c>
    </row>
    <row r="183" spans="15:16" ht="17.25" x14ac:dyDescent="0.2">
      <c r="O183" s="32">
        <v>180</v>
      </c>
      <c r="P183" s="32" t="s">
        <v>681</v>
      </c>
    </row>
    <row r="184" spans="15:16" ht="17.25" x14ac:dyDescent="0.2">
      <c r="O184" s="32">
        <v>181</v>
      </c>
      <c r="P184" s="32" t="s">
        <v>682</v>
      </c>
    </row>
    <row r="185" spans="15:16" ht="17.25" x14ac:dyDescent="0.2">
      <c r="O185" s="32">
        <v>182</v>
      </c>
      <c r="P185" s="32" t="s">
        <v>266</v>
      </c>
    </row>
    <row r="186" spans="15:16" ht="17.25" x14ac:dyDescent="0.2">
      <c r="O186" s="32">
        <v>183</v>
      </c>
      <c r="P186" s="32" t="s">
        <v>683</v>
      </c>
    </row>
  </sheetData>
  <pageMargins left="0.7" right="0.7" top="0.75" bottom="0.75" header="0.3" footer="0.3"/>
  <pageSetup paperSize="9" orientation="portrait" r:id="rId1"/>
  <tableParts count="7">
    <tablePart r:id="rId2"/>
    <tablePart r:id="rId3"/>
    <tablePart r:id="rId4"/>
    <tablePart r:id="rId5"/>
    <tablePart r:id="rId6"/>
    <tablePart r:id="rId7"/>
    <tablePart r:id="rId8"/>
  </tablePart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697AD4-51D5-43F7-9405-4C1BF3CBA2AE}">
  <dimension ref="B2:H23"/>
  <sheetViews>
    <sheetView workbookViewId="0">
      <selection sqref="A1:A1048576"/>
    </sheetView>
  </sheetViews>
  <sheetFormatPr defaultRowHeight="14.25" x14ac:dyDescent="0.2"/>
  <cols>
    <col min="2" max="2" width="10.77734375" customWidth="1"/>
  </cols>
  <sheetData>
    <row r="2" spans="2:8" ht="19.5" thickBot="1" x14ac:dyDescent="0.4">
      <c r="B2" s="109" t="s">
        <v>2092</v>
      </c>
      <c r="F2" s="109" t="s">
        <v>2091</v>
      </c>
    </row>
    <row r="3" spans="2:8" ht="15" thickTop="1" x14ac:dyDescent="0.2">
      <c r="B3" t="s">
        <v>1734</v>
      </c>
      <c r="C3" t="s">
        <v>1410</v>
      </c>
      <c r="D3" t="s">
        <v>1411</v>
      </c>
      <c r="F3" s="108" t="s">
        <v>1734</v>
      </c>
      <c r="G3" s="1" t="s">
        <v>1410</v>
      </c>
      <c r="H3" s="1" t="s">
        <v>1411</v>
      </c>
    </row>
    <row r="4" spans="2:8" x14ac:dyDescent="0.2">
      <c r="B4">
        <v>1</v>
      </c>
      <c r="C4" t="str" cm="1">
        <f t="array" aca="1" ref="C4" ca="1">INDEX(Аркуш12!$B$3:$B$55,RANDBETWEEN(1,53),1)</f>
        <v>Maharantrae</v>
      </c>
      <c r="D4" t="str" cm="1">
        <f t="array" aca="1" ref="D4" ca="1">INDEX(Аркуш12!$D$3:$D$56,RANDBETWEEN(1,54),1)</f>
        <v>Neld</v>
      </c>
      <c r="F4">
        <v>1</v>
      </c>
      <c r="G4" t="str" cm="1">
        <f t="array" aca="1" ref="G4" ca="1">INDEX(Таблиця15[Female],RANDBETWEEN(1,51),1)</f>
        <v>Lysandlithe</v>
      </c>
      <c r="H4" t="str" cm="1">
        <f t="array" aca="1" ref="H4" ca="1">INDEX(Таблиця15[Male],RANDBETWEEN(1,51),1)</f>
        <v>Kathkote</v>
      </c>
    </row>
    <row r="5" spans="2:8" x14ac:dyDescent="0.2">
      <c r="B5">
        <v>2</v>
      </c>
      <c r="C5" t="str" cm="1">
        <f t="array" aca="1" ref="C5" ca="1">INDEX(Аркуш12!$B$3:$B$55,RANDBETWEEN(1,53),1)</f>
        <v>Ospra</v>
      </c>
      <c r="D5" t="str" cm="1">
        <f t="array" aca="1" ref="D5" ca="1">INDEX(Аркуш12!$D$3:$D$56,RANDBETWEEN(1,54),1)</f>
        <v>Harmond</v>
      </c>
      <c r="F5">
        <v>2</v>
      </c>
      <c r="G5" t="str" cm="1">
        <f t="array" aca="1" ref="G5" ca="1">INDEX(Таблиця15[Female],RANDBETWEEN(1,51),1)</f>
        <v>Aumbrelle</v>
      </c>
      <c r="H5" t="str" cm="1">
        <f t="array" aca="1" ref="H5" ca="1">INDEX(Таблиця15[Male],RANDBETWEEN(1,51),1)</f>
        <v>Arclath</v>
      </c>
    </row>
    <row r="6" spans="2:8" x14ac:dyDescent="0.2">
      <c r="B6">
        <v>3</v>
      </c>
      <c r="C6" t="str" cm="1">
        <f t="array" aca="1" ref="C6" ca="1">INDEX(Аркуш12!$B$3:$B$55,RANDBETWEEN(1,53),1)</f>
        <v>Narmitra</v>
      </c>
      <c r="D6" t="str" cm="1">
        <f t="array" aca="1" ref="D6" ca="1">INDEX(Аркуш12!$D$3:$D$56,RANDBETWEEN(1,54),1)</f>
        <v>Skult</v>
      </c>
      <c r="F6">
        <v>3</v>
      </c>
      <c r="G6" t="str" cm="1">
        <f t="array" aca="1" ref="G6" ca="1">INDEX(Таблиця15[Female],RANDBETWEEN(1,51),1)</f>
        <v>Deleira</v>
      </c>
      <c r="H6" t="str" cm="1">
        <f t="array" aca="1" ref="H6" ca="1">INDEX(Таблиця15[Male],RANDBETWEEN(1,51),1)</f>
        <v>Mulcaster</v>
      </c>
    </row>
    <row r="7" spans="2:8" x14ac:dyDescent="0.2">
      <c r="B7">
        <v>4</v>
      </c>
      <c r="C7" t="str" cm="1">
        <f t="array" aca="1" ref="C7" ca="1">INDEX(Аркуш12!$B$3:$B$55,RANDBETWEEN(1,53),1)</f>
        <v>Maraedra</v>
      </c>
      <c r="D7" t="str" cm="1">
        <f t="array" aca="1" ref="D7" ca="1">INDEX(Аркуш12!$D$3:$D$56,RANDBETWEEN(1,54),1)</f>
        <v>Corlador</v>
      </c>
      <c r="F7">
        <v>4</v>
      </c>
      <c r="G7" t="str" cm="1">
        <f t="array" aca="1" ref="G7" ca="1">INDEX(Таблиця15[Female],RANDBETWEEN(1,51),1)</f>
        <v>Relavarra</v>
      </c>
      <c r="H7" t="str" cm="1">
        <f t="array" aca="1" ref="H7" ca="1">INDEX(Таблиця15[Male],RANDBETWEEN(1,51),1)</f>
        <v>Mellast</v>
      </c>
    </row>
    <row r="8" spans="2:8" x14ac:dyDescent="0.2">
      <c r="B8">
        <v>5</v>
      </c>
      <c r="C8" t="str" cm="1">
        <f t="array" aca="1" ref="C8" ca="1">INDEX(Аркуш12!$B$3:$B$55,RANDBETWEEN(1,53),1)</f>
        <v>Varimbra</v>
      </c>
      <c r="D8" t="str" cm="1">
        <f t="array" aca="1" ref="D8" ca="1">INDEX(Аркуш12!$D$3:$D$56,RANDBETWEEN(1,54),1)</f>
        <v>Raskival</v>
      </c>
      <c r="F8">
        <v>5</v>
      </c>
      <c r="G8" t="str" cm="1">
        <f t="array" aca="1" ref="G8" ca="1">INDEX(Таблиця15[Female],RANDBETWEEN(1,51),1)</f>
        <v>Darlethra</v>
      </c>
      <c r="H8" t="str" cm="1">
        <f t="array" aca="1" ref="H8" ca="1">INDEX(Таблиця15[Male],RANDBETWEEN(1,51),1)</f>
        <v>Arkeld</v>
      </c>
    </row>
    <row r="9" spans="2:8" x14ac:dyDescent="0.2">
      <c r="B9">
        <v>6</v>
      </c>
      <c r="C9" t="str" cm="1">
        <f t="array" aca="1" ref="C9" ca="1">INDEX(Аркуш12!$B$3:$B$55,RANDBETWEEN(1,53),1)</f>
        <v>Ambritha</v>
      </c>
      <c r="D9" t="str" cm="1">
        <f t="array" aca="1" ref="D9" ca="1">INDEX(Аркуш12!$D$3:$D$56,RANDBETWEEN(1,54),1)</f>
        <v>Darrake</v>
      </c>
      <c r="F9">
        <v>6</v>
      </c>
      <c r="G9" t="str" cm="1">
        <f t="array" aca="1" ref="G9" ca="1">INDEX(Таблиця15[Female],RANDBETWEEN(1,51),1)</f>
        <v>Anglorae</v>
      </c>
      <c r="H9" t="str" cm="1">
        <f t="array" aca="1" ref="H9" ca="1">INDEX(Таблиця15[Male],RANDBETWEEN(1,51),1)</f>
        <v>Belophar</v>
      </c>
    </row>
    <row r="10" spans="2:8" x14ac:dyDescent="0.2">
      <c r="B10">
        <v>7</v>
      </c>
      <c r="C10" t="str" cm="1">
        <f t="array" aca="1" ref="C10" ca="1">INDEX(Аркуш12!$B$3:$B$55,RANDBETWEEN(1,53),1)</f>
        <v>Thornleia</v>
      </c>
      <c r="D10" t="str" cm="1">
        <f t="array" aca="1" ref="D10" ca="1">INDEX(Аркуш12!$D$3:$D$56,RANDBETWEEN(1,54),1)</f>
        <v>Rorsorn</v>
      </c>
      <c r="F10">
        <v>7</v>
      </c>
      <c r="G10" t="str" cm="1">
        <f t="array" aca="1" ref="G10" ca="1">INDEX(Таблиця15[Female],RANDBETWEEN(1,51),1)</f>
        <v>Ravandralla</v>
      </c>
      <c r="H10" t="str" cm="1">
        <f t="array" aca="1" ref="H10" ca="1">INDEX(Таблиця15[Male],RANDBETWEEN(1,51),1)</f>
        <v>Hundarr</v>
      </c>
    </row>
    <row r="11" spans="2:8" x14ac:dyDescent="0.2">
      <c r="B11">
        <v>8</v>
      </c>
      <c r="C11" t="str" cm="1">
        <f t="array" aca="1" ref="C11" ca="1">INDEX(Аркуш12!$B$3:$B$55,RANDBETWEEN(1,53),1)</f>
        <v>Lathdue</v>
      </c>
      <c r="D11" t="str" cm="1">
        <f t="array" aca="1" ref="D11" ca="1">INDEX(Аркуш12!$D$3:$D$56,RANDBETWEEN(1,54),1)</f>
        <v>Helharbras</v>
      </c>
      <c r="F11">
        <v>8</v>
      </c>
      <c r="G11" t="str" cm="1">
        <f t="array" aca="1" ref="G11" ca="1">INDEX(Таблиця15[Female],RANDBETWEEN(1,51),1)</f>
        <v>Mythandrarra</v>
      </c>
      <c r="H11" t="str" cm="1">
        <f t="array" aca="1" ref="H11" ca="1">INDEX(Таблиця15[Male],RANDBETWEEN(1,51),1)</f>
        <v>Corlador</v>
      </c>
    </row>
    <row r="12" spans="2:8" x14ac:dyDescent="0.2">
      <c r="B12">
        <v>9</v>
      </c>
      <c r="C12" t="str" cm="1">
        <f t="array" aca="1" ref="C12" ca="1">INDEX(Аркуш12!$B$3:$B$55,RANDBETWEEN(1,53),1)</f>
        <v>Leece</v>
      </c>
      <c r="D12" t="str" cm="1">
        <f t="array" aca="1" ref="D12" ca="1">INDEX(Аркуш12!$D$3:$D$56,RANDBETWEEN(1,54),1)</f>
        <v>Unstrarr</v>
      </c>
      <c r="F12">
        <v>9</v>
      </c>
      <c r="G12" t="str" cm="1">
        <f t="array" aca="1" ref="G12" ca="1">INDEX(Таблиця15[Female],RANDBETWEEN(1,51),1)</f>
        <v>Yaraela</v>
      </c>
      <c r="H12" t="str" cm="1">
        <f t="array" aca="1" ref="H12" ca="1">INDEX(Таблиця15[Male],RANDBETWEEN(1,51),1)</f>
        <v>Corgrast</v>
      </c>
    </row>
    <row r="13" spans="2:8" x14ac:dyDescent="0.2">
      <c r="B13">
        <v>9</v>
      </c>
      <c r="C13" t="str" cm="1">
        <f t="array" aca="1" ref="C13" ca="1">INDEX(Аркуш12!$B$3:$B$55,RANDBETWEEN(1,53),1)</f>
        <v>Mythandra</v>
      </c>
      <c r="D13" t="str" cm="1">
        <f t="array" aca="1" ref="D13" ca="1">INDEX(Аркуш12!$D$3:$D$56,RANDBETWEEN(1,54),1)</f>
        <v>Immaero</v>
      </c>
      <c r="F13">
        <v>9</v>
      </c>
      <c r="G13" t="str" cm="1">
        <f t="array" aca="1" ref="G13" ca="1">INDEX(Таблиця15[Female],RANDBETWEEN(1,51),1)</f>
        <v>Alazgrelle</v>
      </c>
      <c r="H13" t="str" cm="1">
        <f t="array" aca="1" ref="H13" ca="1">INDEX(Таблиця15[Male],RANDBETWEEN(1,51),1)</f>
        <v>Traevyn</v>
      </c>
    </row>
    <row r="14" spans="2:8" x14ac:dyDescent="0.2">
      <c r="B14">
        <v>10</v>
      </c>
      <c r="C14" t="str" cm="1">
        <f t="array" aca="1" ref="C14" ca="1">INDEX(Аркуш12!$B$3:$B$55,RANDBETWEEN(1,53),1)</f>
        <v>Ambritha</v>
      </c>
      <c r="D14" t="str" cm="1">
        <f t="array" aca="1" ref="D14" ca="1">INDEX(Аркуш12!$D$3:$D$56,RANDBETWEEN(1,54),1)</f>
        <v>Thol</v>
      </c>
      <c r="F14">
        <v>10</v>
      </c>
      <c r="G14" t="str" cm="1">
        <f t="array" aca="1" ref="G14" ca="1">INDEX(Таблиця15[Female],RANDBETWEEN(1,51),1)</f>
        <v>Irenaera</v>
      </c>
      <c r="H14" t="str" cm="1">
        <f t="array" aca="1" ref="H14" ca="1">INDEX(Таблиця15[Male],RANDBETWEEN(1,51),1)</f>
        <v>Sacrast</v>
      </c>
    </row>
    <row r="22" spans="2:5" x14ac:dyDescent="0.2">
      <c r="B22" s="107" t="s">
        <v>1418</v>
      </c>
      <c r="C22" s="107"/>
      <c r="D22" s="107"/>
      <c r="E22" s="107"/>
    </row>
    <row r="23" spans="2:5" x14ac:dyDescent="0.2">
      <c r="B23" s="107"/>
      <c r="C23" s="107"/>
      <c r="D23" s="107"/>
      <c r="E23" s="107"/>
    </row>
  </sheetData>
  <mergeCells count="1">
    <mergeCell ref="B22:E23"/>
  </mergeCells>
  <pageMargins left="0.7" right="0.7" top="0.75" bottom="0.75" header="0.3" footer="0.3"/>
  <tableParts count="2">
    <tablePart r:id="rId1"/>
    <tablePart r:id="rId2"/>
  </tablePart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CCB0B8-7923-4E20-AC7A-293E7EE5A484}">
  <dimension ref="A1:I62"/>
  <sheetViews>
    <sheetView workbookViewId="0">
      <selection activeCell="B3" sqref="B3"/>
    </sheetView>
  </sheetViews>
  <sheetFormatPr defaultRowHeight="15" x14ac:dyDescent="0.2"/>
  <cols>
    <col min="1" max="1" width="15.5546875" style="1" customWidth="1"/>
    <col min="2" max="2" width="14.88671875" customWidth="1"/>
    <col min="3" max="3" width="23.88671875" customWidth="1"/>
    <col min="4" max="4" width="59.109375" customWidth="1"/>
    <col min="5" max="5" width="10.77734375" customWidth="1"/>
    <col min="6" max="6" width="12.77734375" customWidth="1"/>
    <col min="7" max="7" width="11" customWidth="1"/>
    <col min="8" max="8" width="9.6640625" customWidth="1"/>
  </cols>
  <sheetData>
    <row r="1" spans="1:9" ht="14.25" x14ac:dyDescent="0.2">
      <c r="A1" s="2" t="s">
        <v>600</v>
      </c>
      <c r="B1" s="2" t="s">
        <v>524</v>
      </c>
      <c r="C1" s="2" t="s">
        <v>525</v>
      </c>
      <c r="D1" s="2" t="s">
        <v>526</v>
      </c>
      <c r="E1" s="2" t="s">
        <v>527</v>
      </c>
      <c r="F1" s="2" t="s">
        <v>601</v>
      </c>
      <c r="G1" s="2" t="s">
        <v>528</v>
      </c>
      <c r="H1" s="2" t="s">
        <v>529</v>
      </c>
      <c r="I1" s="2" t="s">
        <v>530</v>
      </c>
    </row>
    <row r="2" spans="1:9" ht="14.25" x14ac:dyDescent="0.2">
      <c r="A2" s="2" t="s">
        <v>599</v>
      </c>
      <c r="B2" s="2" t="s">
        <v>528</v>
      </c>
      <c r="C2" s="2" t="s">
        <v>531</v>
      </c>
      <c r="D2" s="2" t="s">
        <v>416</v>
      </c>
      <c r="E2" s="2"/>
      <c r="F2" s="2"/>
      <c r="G2" s="2">
        <v>1</v>
      </c>
      <c r="H2" s="2">
        <v>1</v>
      </c>
      <c r="I2" s="2">
        <v>1</v>
      </c>
    </row>
    <row r="3" spans="1:9" ht="14.25" x14ac:dyDescent="0.2">
      <c r="A3" s="2" t="s">
        <v>532</v>
      </c>
      <c r="B3" s="2" t="s">
        <v>411</v>
      </c>
      <c r="C3" s="2" t="s">
        <v>533</v>
      </c>
      <c r="D3" s="2" t="s">
        <v>416</v>
      </c>
      <c r="E3" s="2"/>
      <c r="F3" s="2"/>
      <c r="G3" s="2">
        <v>2</v>
      </c>
      <c r="H3" s="2">
        <v>3</v>
      </c>
      <c r="I3" s="2">
        <v>3</v>
      </c>
    </row>
    <row r="4" spans="1:9" ht="14.25" x14ac:dyDescent="0.2">
      <c r="A4" s="2" t="s">
        <v>532</v>
      </c>
      <c r="B4" s="2" t="s">
        <v>104</v>
      </c>
      <c r="C4" s="2" t="s">
        <v>534</v>
      </c>
      <c r="D4" s="2" t="s">
        <v>535</v>
      </c>
      <c r="E4" s="2"/>
      <c r="F4" s="2"/>
      <c r="G4" s="2">
        <v>2</v>
      </c>
      <c r="H4" s="2">
        <v>2</v>
      </c>
      <c r="I4" s="2">
        <v>3</v>
      </c>
    </row>
    <row r="5" spans="1:9" ht="14.25" x14ac:dyDescent="0.2">
      <c r="A5" s="2" t="s">
        <v>532</v>
      </c>
      <c r="B5" s="2" t="s">
        <v>429</v>
      </c>
      <c r="C5" s="2" t="s">
        <v>536</v>
      </c>
      <c r="D5" s="2" t="s">
        <v>537</v>
      </c>
      <c r="E5" s="2"/>
      <c r="F5" s="2"/>
      <c r="G5" s="2">
        <v>1</v>
      </c>
      <c r="H5" s="2">
        <v>2</v>
      </c>
      <c r="I5" s="2">
        <v>3</v>
      </c>
    </row>
    <row r="6" spans="1:9" ht="14.25" x14ac:dyDescent="0.2">
      <c r="A6" s="2">
        <v>1</v>
      </c>
      <c r="B6" s="2" t="s">
        <v>430</v>
      </c>
      <c r="C6" s="2" t="s">
        <v>538</v>
      </c>
      <c r="D6" s="2" t="s">
        <v>539</v>
      </c>
      <c r="E6" s="2"/>
      <c r="F6" s="2"/>
      <c r="G6" s="2">
        <v>1</v>
      </c>
      <c r="H6" s="2">
        <v>1</v>
      </c>
      <c r="I6" s="2">
        <v>2</v>
      </c>
    </row>
    <row r="7" spans="1:9" ht="14.25" x14ac:dyDescent="0.2">
      <c r="A7" s="2">
        <v>1</v>
      </c>
      <c r="B7" s="2" t="s">
        <v>112</v>
      </c>
      <c r="C7" s="2" t="s">
        <v>540</v>
      </c>
      <c r="D7" s="2" t="s">
        <v>541</v>
      </c>
      <c r="E7" s="2"/>
      <c r="F7" s="2"/>
      <c r="G7" s="2">
        <v>5</v>
      </c>
      <c r="H7" s="2">
        <v>2</v>
      </c>
      <c r="I7" s="2">
        <v>5</v>
      </c>
    </row>
    <row r="8" spans="1:9" ht="14.25" x14ac:dyDescent="0.2">
      <c r="A8" s="2">
        <v>1</v>
      </c>
      <c r="B8" s="2" t="s">
        <v>198</v>
      </c>
      <c r="C8" s="2" t="s">
        <v>542</v>
      </c>
      <c r="D8" s="2" t="s">
        <v>543</v>
      </c>
      <c r="E8" s="2"/>
      <c r="F8" s="2"/>
      <c r="G8" s="2">
        <v>1</v>
      </c>
      <c r="H8" s="2">
        <v>2</v>
      </c>
      <c r="I8" s="2">
        <v>2</v>
      </c>
    </row>
    <row r="9" spans="1:9" ht="14.25" x14ac:dyDescent="0.2">
      <c r="A9" s="2">
        <v>1</v>
      </c>
      <c r="B9" s="2" t="s">
        <v>433</v>
      </c>
      <c r="C9" s="2" t="s">
        <v>544</v>
      </c>
      <c r="D9" s="2" t="s">
        <v>545</v>
      </c>
      <c r="E9" s="2"/>
      <c r="F9" s="2"/>
      <c r="G9" s="2">
        <v>4</v>
      </c>
      <c r="H9" s="2">
        <v>4</v>
      </c>
      <c r="I9" s="2">
        <v>5</v>
      </c>
    </row>
    <row r="10" spans="1:9" ht="14.25" x14ac:dyDescent="0.2">
      <c r="A10" s="2">
        <v>1</v>
      </c>
      <c r="B10" s="2" t="s">
        <v>14</v>
      </c>
      <c r="C10" s="2" t="s">
        <v>546</v>
      </c>
      <c r="D10" s="2" t="s">
        <v>547</v>
      </c>
      <c r="E10" s="2"/>
      <c r="F10" s="2"/>
      <c r="G10" s="2">
        <v>3</v>
      </c>
      <c r="H10" s="2">
        <v>3</v>
      </c>
      <c r="I10" s="2">
        <v>3</v>
      </c>
    </row>
    <row r="11" spans="1:9" ht="14.25" x14ac:dyDescent="0.2">
      <c r="A11" s="2">
        <v>1</v>
      </c>
      <c r="B11" s="2" t="s">
        <v>94</v>
      </c>
      <c r="C11" s="2" t="s">
        <v>548</v>
      </c>
      <c r="D11" s="2" t="s">
        <v>549</v>
      </c>
      <c r="E11" s="2"/>
      <c r="F11" s="2"/>
      <c r="G11" s="2">
        <v>5</v>
      </c>
      <c r="H11" s="2">
        <v>3</v>
      </c>
      <c r="I11" s="2">
        <v>5</v>
      </c>
    </row>
    <row r="12" spans="1:9" ht="14.25" x14ac:dyDescent="0.2">
      <c r="A12" s="2">
        <v>2</v>
      </c>
      <c r="B12" s="2" t="s">
        <v>46</v>
      </c>
      <c r="C12" s="2"/>
      <c r="D12" s="2" t="s">
        <v>43</v>
      </c>
      <c r="E12" s="2"/>
      <c r="F12" s="2"/>
      <c r="G12" s="2"/>
      <c r="H12" s="2"/>
      <c r="I12" s="2"/>
    </row>
    <row r="13" spans="1:9" ht="14.25" x14ac:dyDescent="0.2">
      <c r="A13" s="2">
        <v>2</v>
      </c>
      <c r="B13" s="2" t="s">
        <v>435</v>
      </c>
      <c r="C13" s="2" t="s">
        <v>289</v>
      </c>
      <c r="D13" s="2" t="s">
        <v>287</v>
      </c>
      <c r="E13" s="2"/>
      <c r="F13" s="2"/>
      <c r="G13" s="2"/>
      <c r="H13" s="2"/>
      <c r="I13" s="2"/>
    </row>
    <row r="14" spans="1:9" ht="14.25" x14ac:dyDescent="0.2">
      <c r="A14" s="2">
        <v>2</v>
      </c>
      <c r="B14" s="2" t="s">
        <v>128</v>
      </c>
      <c r="C14" s="2" t="s">
        <v>550</v>
      </c>
      <c r="D14" s="2" t="s">
        <v>551</v>
      </c>
      <c r="E14" s="2"/>
      <c r="F14" s="2"/>
      <c r="G14" s="2">
        <v>5</v>
      </c>
      <c r="H14" s="2">
        <v>3</v>
      </c>
      <c r="I14" s="2">
        <v>5</v>
      </c>
    </row>
    <row r="15" spans="1:9" ht="14.25" x14ac:dyDescent="0.2">
      <c r="A15" s="2">
        <v>2</v>
      </c>
      <c r="B15" s="2" t="s">
        <v>50</v>
      </c>
      <c r="C15" s="2" t="s">
        <v>44</v>
      </c>
      <c r="D15" s="2" t="s">
        <v>43</v>
      </c>
      <c r="E15" s="2" t="s">
        <v>552</v>
      </c>
      <c r="F15" s="2"/>
      <c r="G15" s="2">
        <v>4</v>
      </c>
      <c r="H15" s="2">
        <v>2</v>
      </c>
      <c r="I15" s="2">
        <v>3</v>
      </c>
    </row>
    <row r="16" spans="1:9" ht="14.25" x14ac:dyDescent="0.2">
      <c r="A16" s="2">
        <v>2</v>
      </c>
      <c r="B16" s="2" t="s">
        <v>436</v>
      </c>
      <c r="C16" s="2" t="s">
        <v>342</v>
      </c>
      <c r="D16" s="2" t="s">
        <v>553</v>
      </c>
      <c r="E16" s="2"/>
      <c r="F16" s="2"/>
      <c r="G16" s="2">
        <v>2</v>
      </c>
      <c r="H16" s="2">
        <v>2</v>
      </c>
      <c r="I16" s="2">
        <v>2</v>
      </c>
    </row>
    <row r="17" spans="1:9" ht="14.25" x14ac:dyDescent="0.2">
      <c r="A17" s="2">
        <v>2</v>
      </c>
      <c r="B17" s="2" t="s">
        <v>438</v>
      </c>
      <c r="C17" s="2" t="s">
        <v>554</v>
      </c>
      <c r="D17" s="2" t="s">
        <v>416</v>
      </c>
      <c r="E17" s="2"/>
      <c r="F17" s="2"/>
      <c r="G17" s="2">
        <v>1</v>
      </c>
      <c r="H17" s="2">
        <v>1</v>
      </c>
      <c r="I17" s="2">
        <v>1</v>
      </c>
    </row>
    <row r="18" spans="1:9" ht="14.25" x14ac:dyDescent="0.2">
      <c r="A18" s="2">
        <v>2</v>
      </c>
      <c r="B18" s="2" t="s">
        <v>439</v>
      </c>
      <c r="C18" s="2" t="s">
        <v>331</v>
      </c>
      <c r="D18" s="2" t="s">
        <v>329</v>
      </c>
      <c r="E18" s="2"/>
      <c r="F18" s="2"/>
      <c r="G18" s="2">
        <v>3</v>
      </c>
      <c r="H18" s="2">
        <v>2</v>
      </c>
      <c r="I18" s="2">
        <v>4</v>
      </c>
    </row>
    <row r="19" spans="1:9" ht="14.25" x14ac:dyDescent="0.2">
      <c r="A19" s="2">
        <v>2</v>
      </c>
      <c r="B19" s="2" t="s">
        <v>440</v>
      </c>
      <c r="C19" s="2" t="s">
        <v>555</v>
      </c>
      <c r="D19" s="2" t="s">
        <v>556</v>
      </c>
      <c r="E19" s="2"/>
      <c r="F19" s="2"/>
      <c r="G19" s="2">
        <v>2</v>
      </c>
      <c r="H19" s="2">
        <v>3</v>
      </c>
      <c r="I19" s="2">
        <v>2</v>
      </c>
    </row>
    <row r="20" spans="1:9" ht="14.25" x14ac:dyDescent="0.2">
      <c r="A20" s="2">
        <v>2</v>
      </c>
      <c r="B20" s="2" t="s">
        <v>442</v>
      </c>
      <c r="C20" s="2" t="s">
        <v>557</v>
      </c>
      <c r="D20" s="2" t="s">
        <v>558</v>
      </c>
      <c r="E20" s="2"/>
      <c r="F20" s="2"/>
      <c r="G20" s="2">
        <v>3</v>
      </c>
      <c r="H20" s="2">
        <v>3</v>
      </c>
      <c r="I20" s="2">
        <v>4</v>
      </c>
    </row>
    <row r="21" spans="1:9" ht="14.25" x14ac:dyDescent="0.2">
      <c r="A21" s="2">
        <v>2</v>
      </c>
      <c r="B21" s="2" t="s">
        <v>89</v>
      </c>
      <c r="C21" s="2" t="s">
        <v>559</v>
      </c>
      <c r="D21" s="2" t="s">
        <v>560</v>
      </c>
      <c r="E21" s="2"/>
      <c r="F21" s="2"/>
      <c r="G21" s="2">
        <v>1</v>
      </c>
      <c r="H21" s="2">
        <v>3</v>
      </c>
      <c r="I21" s="2">
        <v>1</v>
      </c>
    </row>
    <row r="22" spans="1:9" ht="14.25" x14ac:dyDescent="0.2">
      <c r="A22" s="2">
        <v>2</v>
      </c>
      <c r="B22" s="2" t="s">
        <v>236</v>
      </c>
      <c r="C22" s="2" t="s">
        <v>234</v>
      </c>
      <c r="D22" s="2" t="s">
        <v>232</v>
      </c>
      <c r="E22" s="2"/>
      <c r="F22" s="2"/>
      <c r="G22" s="2">
        <v>1</v>
      </c>
      <c r="H22" s="2">
        <v>3</v>
      </c>
      <c r="I22" s="2">
        <v>1</v>
      </c>
    </row>
    <row r="23" spans="1:9" ht="14.25" x14ac:dyDescent="0.2">
      <c r="A23" s="2">
        <v>2</v>
      </c>
      <c r="B23" s="2" t="s">
        <v>444</v>
      </c>
      <c r="C23" s="2" t="s">
        <v>561</v>
      </c>
      <c r="D23" s="2" t="s">
        <v>562</v>
      </c>
      <c r="E23" s="2"/>
      <c r="F23" s="2"/>
      <c r="G23" s="2">
        <v>3</v>
      </c>
      <c r="H23" s="2">
        <v>3</v>
      </c>
      <c r="I23" s="2">
        <v>3</v>
      </c>
    </row>
    <row r="24" spans="1:9" ht="14.25" x14ac:dyDescent="0.2">
      <c r="A24" s="2">
        <v>2</v>
      </c>
      <c r="B24" s="2" t="s">
        <v>445</v>
      </c>
      <c r="C24" s="2" t="s">
        <v>354</v>
      </c>
      <c r="D24" s="2" t="s">
        <v>352</v>
      </c>
      <c r="E24" s="2"/>
      <c r="F24" s="2"/>
      <c r="G24" s="2">
        <v>3</v>
      </c>
      <c r="H24" s="2">
        <v>2</v>
      </c>
      <c r="I24" s="2">
        <v>5</v>
      </c>
    </row>
    <row r="25" spans="1:9" ht="14.25" x14ac:dyDescent="0.2">
      <c r="A25" s="2">
        <v>2</v>
      </c>
      <c r="B25" s="2" t="s">
        <v>446</v>
      </c>
      <c r="C25" s="2" t="s">
        <v>563</v>
      </c>
      <c r="D25" s="2" t="s">
        <v>564</v>
      </c>
      <c r="E25" s="2"/>
      <c r="F25" s="2"/>
      <c r="G25" s="2">
        <v>4</v>
      </c>
      <c r="H25" s="2">
        <v>5</v>
      </c>
      <c r="I25" s="2">
        <v>3</v>
      </c>
    </row>
    <row r="26" spans="1:9" ht="14.25" x14ac:dyDescent="0.2">
      <c r="A26" s="2">
        <v>2</v>
      </c>
      <c r="B26" s="2" t="s">
        <v>448</v>
      </c>
      <c r="C26" s="2" t="s">
        <v>253</v>
      </c>
      <c r="D26" s="2" t="s">
        <v>251</v>
      </c>
      <c r="E26" s="2"/>
      <c r="F26" s="2"/>
      <c r="G26" s="2"/>
      <c r="H26" s="2"/>
      <c r="I26" s="2"/>
    </row>
    <row r="27" spans="1:9" ht="14.25" x14ac:dyDescent="0.2">
      <c r="A27" s="2">
        <v>2</v>
      </c>
      <c r="B27" s="2" t="s">
        <v>449</v>
      </c>
      <c r="C27" s="2" t="s">
        <v>244</v>
      </c>
      <c r="D27" s="2" t="s">
        <v>243</v>
      </c>
      <c r="E27" s="2"/>
      <c r="F27" s="2"/>
      <c r="G27" s="2"/>
      <c r="H27" s="2"/>
      <c r="I27" s="2"/>
    </row>
    <row r="28" spans="1:9" ht="14.25" x14ac:dyDescent="0.2">
      <c r="A28" s="2">
        <v>2</v>
      </c>
      <c r="B28" s="2" t="s">
        <v>22</v>
      </c>
      <c r="C28" s="2" t="s">
        <v>565</v>
      </c>
      <c r="D28" s="2" t="s">
        <v>566</v>
      </c>
      <c r="E28" s="2"/>
      <c r="F28" s="2"/>
      <c r="G28" s="2">
        <v>4</v>
      </c>
      <c r="H28" s="2">
        <v>3</v>
      </c>
      <c r="I28" s="2">
        <v>5</v>
      </c>
    </row>
    <row r="29" spans="1:9" ht="14.25" x14ac:dyDescent="0.2">
      <c r="A29" s="2">
        <v>2</v>
      </c>
      <c r="B29" s="2" t="s">
        <v>239</v>
      </c>
      <c r="C29" s="2" t="s">
        <v>388</v>
      </c>
      <c r="D29" s="2" t="s">
        <v>567</v>
      </c>
      <c r="E29" s="2"/>
      <c r="F29" s="2"/>
      <c r="G29" s="2">
        <v>2</v>
      </c>
      <c r="H29" s="2">
        <v>3</v>
      </c>
      <c r="I29" s="2">
        <v>2</v>
      </c>
    </row>
    <row r="30" spans="1:9" ht="14.25" x14ac:dyDescent="0.2">
      <c r="A30" s="2">
        <v>2</v>
      </c>
      <c r="B30" s="2" t="s">
        <v>201</v>
      </c>
      <c r="C30" s="2" t="s">
        <v>568</v>
      </c>
      <c r="D30" s="2" t="s">
        <v>569</v>
      </c>
      <c r="E30" s="2"/>
      <c r="F30" s="2"/>
      <c r="G30" s="2">
        <v>1</v>
      </c>
      <c r="H30" s="2">
        <v>2</v>
      </c>
      <c r="I30" s="2">
        <v>2</v>
      </c>
    </row>
    <row r="31" spans="1:9" ht="14.25" x14ac:dyDescent="0.2">
      <c r="A31" s="2">
        <v>2</v>
      </c>
      <c r="B31" s="2" t="s">
        <v>453</v>
      </c>
      <c r="C31" s="2" t="s">
        <v>570</v>
      </c>
      <c r="D31" s="2" t="s">
        <v>571</v>
      </c>
      <c r="E31" s="2"/>
      <c r="F31" s="2"/>
      <c r="G31" s="2">
        <v>1</v>
      </c>
      <c r="H31" s="2">
        <v>1</v>
      </c>
      <c r="I31" s="2">
        <v>1</v>
      </c>
    </row>
    <row r="32" spans="1:9" ht="14.25" x14ac:dyDescent="0.2">
      <c r="A32" s="2">
        <v>2</v>
      </c>
      <c r="B32" s="2" t="s">
        <v>455</v>
      </c>
      <c r="C32" s="2" t="s">
        <v>271</v>
      </c>
      <c r="D32" s="2" t="s">
        <v>572</v>
      </c>
      <c r="E32" s="2"/>
      <c r="F32" s="2"/>
      <c r="G32" s="2">
        <v>3</v>
      </c>
      <c r="H32" s="2">
        <v>5</v>
      </c>
      <c r="I32" s="2">
        <v>5</v>
      </c>
    </row>
    <row r="33" spans="1:9" ht="14.25" x14ac:dyDescent="0.2">
      <c r="A33" s="2">
        <v>2</v>
      </c>
      <c r="B33" s="2" t="s">
        <v>395</v>
      </c>
      <c r="C33" s="2" t="s">
        <v>394</v>
      </c>
      <c r="D33" s="2" t="s">
        <v>573</v>
      </c>
      <c r="E33" s="2"/>
      <c r="F33" s="2"/>
      <c r="G33" s="2">
        <v>2</v>
      </c>
      <c r="H33" s="2">
        <v>3</v>
      </c>
      <c r="I33" s="2">
        <v>3</v>
      </c>
    </row>
    <row r="34" spans="1:9" ht="14.25" x14ac:dyDescent="0.2">
      <c r="A34" s="2">
        <v>2</v>
      </c>
      <c r="B34" s="2" t="s">
        <v>458</v>
      </c>
      <c r="C34" s="2" t="s">
        <v>510</v>
      </c>
      <c r="D34" s="2" t="s">
        <v>508</v>
      </c>
      <c r="E34" s="2"/>
      <c r="F34" s="2"/>
      <c r="G34" s="2"/>
      <c r="H34" s="2"/>
      <c r="I34" s="2"/>
    </row>
    <row r="35" spans="1:9" ht="14.25" x14ac:dyDescent="0.2">
      <c r="A35" s="2">
        <v>2</v>
      </c>
      <c r="B35" s="2" t="s">
        <v>459</v>
      </c>
      <c r="C35" s="2" t="s">
        <v>574</v>
      </c>
      <c r="D35" s="2" t="s">
        <v>416</v>
      </c>
      <c r="E35" s="2"/>
      <c r="F35" s="2"/>
      <c r="G35" s="2">
        <v>1</v>
      </c>
      <c r="H35" s="2">
        <v>1</v>
      </c>
      <c r="I35" s="2">
        <v>1</v>
      </c>
    </row>
    <row r="36" spans="1:9" ht="14.25" x14ac:dyDescent="0.2">
      <c r="A36" s="2">
        <v>2</v>
      </c>
      <c r="B36" s="2" t="s">
        <v>460</v>
      </c>
      <c r="C36" s="2" t="s">
        <v>280</v>
      </c>
      <c r="D36" s="2" t="s">
        <v>278</v>
      </c>
      <c r="E36" s="2"/>
      <c r="F36" s="2"/>
      <c r="G36" s="2"/>
      <c r="H36" s="2"/>
      <c r="I36" s="2"/>
    </row>
    <row r="37" spans="1:9" ht="14.25" x14ac:dyDescent="0.2">
      <c r="A37" s="2">
        <v>2</v>
      </c>
      <c r="B37" s="2" t="s">
        <v>263</v>
      </c>
      <c r="C37" s="2" t="s">
        <v>575</v>
      </c>
      <c r="D37" s="2" t="s">
        <v>576</v>
      </c>
      <c r="E37" s="2"/>
      <c r="F37" s="2"/>
      <c r="G37" s="2">
        <v>1</v>
      </c>
      <c r="H37" s="2">
        <v>1</v>
      </c>
      <c r="I37" s="2">
        <v>1</v>
      </c>
    </row>
    <row r="38" spans="1:9" ht="14.25" x14ac:dyDescent="0.2">
      <c r="A38" s="2">
        <v>2</v>
      </c>
      <c r="B38" s="2" t="s">
        <v>242</v>
      </c>
      <c r="C38" s="2" t="s">
        <v>502</v>
      </c>
      <c r="D38" s="2" t="s">
        <v>577</v>
      </c>
      <c r="E38" s="2"/>
      <c r="F38" s="2"/>
      <c r="G38" s="2">
        <v>3</v>
      </c>
      <c r="H38" s="2">
        <v>3</v>
      </c>
      <c r="I38" s="2">
        <v>3</v>
      </c>
    </row>
    <row r="39" spans="1:9" ht="14.25" x14ac:dyDescent="0.2">
      <c r="A39" s="2">
        <v>2</v>
      </c>
      <c r="B39" s="2" t="s">
        <v>266</v>
      </c>
      <c r="C39" s="2" t="s">
        <v>578</v>
      </c>
      <c r="D39" s="2" t="s">
        <v>579</v>
      </c>
      <c r="E39" s="2"/>
      <c r="F39" s="2"/>
      <c r="G39" s="2">
        <v>1</v>
      </c>
      <c r="H39" s="2">
        <v>1</v>
      </c>
      <c r="I39" s="2">
        <v>1</v>
      </c>
    </row>
    <row r="40" spans="1:9" ht="14.25" x14ac:dyDescent="0.2">
      <c r="A40" s="2">
        <v>2</v>
      </c>
      <c r="B40" s="2" t="s">
        <v>62</v>
      </c>
      <c r="C40" s="2" t="s">
        <v>580</v>
      </c>
      <c r="D40" s="2" t="s">
        <v>581</v>
      </c>
      <c r="E40" s="2"/>
      <c r="F40" s="2"/>
      <c r="G40" s="2">
        <v>4</v>
      </c>
      <c r="H40" s="2">
        <v>4</v>
      </c>
      <c r="I40" s="2">
        <v>5</v>
      </c>
    </row>
    <row r="41" spans="1:9" ht="14.25" x14ac:dyDescent="0.2">
      <c r="A41" s="2" t="s">
        <v>582</v>
      </c>
      <c r="B41" s="2" t="s">
        <v>437</v>
      </c>
      <c r="C41" s="2" t="s">
        <v>55</v>
      </c>
      <c r="D41" s="2" t="s">
        <v>53</v>
      </c>
      <c r="E41" s="2" t="s">
        <v>583</v>
      </c>
      <c r="F41" s="2"/>
      <c r="G41" s="2">
        <v>4</v>
      </c>
      <c r="H41" s="2">
        <v>4</v>
      </c>
      <c r="I41" s="2">
        <v>2</v>
      </c>
    </row>
    <row r="42" spans="1:9" ht="14.25" x14ac:dyDescent="0.2">
      <c r="A42" s="2" t="s">
        <v>582</v>
      </c>
      <c r="B42" s="2" t="s">
        <v>87</v>
      </c>
      <c r="C42" s="2" t="s">
        <v>216</v>
      </c>
      <c r="D42" s="2" t="s">
        <v>584</v>
      </c>
      <c r="E42" s="2"/>
      <c r="F42" s="2"/>
      <c r="G42" s="2">
        <v>2</v>
      </c>
      <c r="H42" s="2">
        <v>3</v>
      </c>
      <c r="I42" s="2">
        <v>3</v>
      </c>
    </row>
    <row r="43" spans="1:9" ht="14.25" x14ac:dyDescent="0.2">
      <c r="A43" s="2" t="s">
        <v>582</v>
      </c>
      <c r="B43" s="2" t="s">
        <v>363</v>
      </c>
      <c r="C43" s="2" t="s">
        <v>361</v>
      </c>
      <c r="D43" s="2" t="s">
        <v>585</v>
      </c>
      <c r="E43" s="2"/>
      <c r="F43" s="2"/>
      <c r="G43" s="2">
        <v>3</v>
      </c>
      <c r="H43" s="2">
        <v>3</v>
      </c>
      <c r="I43" s="2">
        <v>3</v>
      </c>
    </row>
    <row r="44" spans="1:9" ht="14.25" x14ac:dyDescent="0.2">
      <c r="A44" s="2" t="s">
        <v>582</v>
      </c>
      <c r="B44" s="2" t="s">
        <v>441</v>
      </c>
      <c r="C44" s="2" t="s">
        <v>227</v>
      </c>
      <c r="D44" s="2" t="s">
        <v>225</v>
      </c>
      <c r="E44" s="2"/>
      <c r="F44" s="2"/>
      <c r="G44" s="2">
        <v>3</v>
      </c>
      <c r="H44" s="2">
        <v>3</v>
      </c>
      <c r="I44" s="2">
        <v>4</v>
      </c>
    </row>
    <row r="45" spans="1:9" ht="14.25" x14ac:dyDescent="0.2">
      <c r="A45" s="2" t="s">
        <v>582</v>
      </c>
      <c r="B45" s="2" t="s">
        <v>164</v>
      </c>
      <c r="C45" s="2" t="s">
        <v>162</v>
      </c>
      <c r="D45" s="2" t="s">
        <v>160</v>
      </c>
      <c r="E45" s="2" t="s">
        <v>586</v>
      </c>
      <c r="F45" s="2"/>
      <c r="G45" s="2">
        <v>2</v>
      </c>
      <c r="H45" s="2">
        <v>4</v>
      </c>
      <c r="I45" s="2">
        <v>2</v>
      </c>
    </row>
    <row r="46" spans="1:9" ht="14.25" x14ac:dyDescent="0.2">
      <c r="A46" s="2" t="s">
        <v>582</v>
      </c>
      <c r="B46" s="2" t="s">
        <v>443</v>
      </c>
      <c r="C46" s="2" t="s">
        <v>587</v>
      </c>
      <c r="D46" s="2" t="s">
        <v>588</v>
      </c>
      <c r="E46" s="2"/>
      <c r="F46" s="2"/>
      <c r="G46" s="2">
        <v>2</v>
      </c>
      <c r="H46" s="2">
        <v>2</v>
      </c>
      <c r="I46" s="2">
        <v>2</v>
      </c>
    </row>
    <row r="47" spans="1:9" ht="14.25" x14ac:dyDescent="0.2">
      <c r="A47" s="2" t="s">
        <v>582</v>
      </c>
      <c r="B47" s="2" t="s">
        <v>412</v>
      </c>
      <c r="C47" s="2" t="s">
        <v>589</v>
      </c>
      <c r="D47" s="2" t="s">
        <v>590</v>
      </c>
      <c r="E47" s="2"/>
      <c r="F47" s="2"/>
      <c r="G47" s="2">
        <v>1</v>
      </c>
      <c r="H47" s="2">
        <v>1</v>
      </c>
      <c r="I47" s="2">
        <v>2</v>
      </c>
    </row>
    <row r="48" spans="1:9" ht="14.25" x14ac:dyDescent="0.2">
      <c r="A48" s="2" t="s">
        <v>582</v>
      </c>
      <c r="B48" s="2" t="s">
        <v>189</v>
      </c>
      <c r="C48" s="2" t="s">
        <v>187</v>
      </c>
      <c r="D48" s="2" t="s">
        <v>185</v>
      </c>
      <c r="E48" s="2"/>
      <c r="F48" s="2"/>
      <c r="G48" s="2">
        <v>1</v>
      </c>
      <c r="H48" s="2">
        <v>1</v>
      </c>
      <c r="I48" s="2">
        <v>2</v>
      </c>
    </row>
    <row r="49" spans="1:9" ht="14.25" x14ac:dyDescent="0.2">
      <c r="A49" s="2" t="s">
        <v>582</v>
      </c>
      <c r="B49" s="2" t="s">
        <v>317</v>
      </c>
      <c r="C49" s="2" t="s">
        <v>310</v>
      </c>
      <c r="D49" s="2" t="s">
        <v>308</v>
      </c>
      <c r="E49" s="2"/>
      <c r="F49" s="2"/>
      <c r="G49" s="2">
        <v>3</v>
      </c>
      <c r="H49" s="2">
        <v>4</v>
      </c>
      <c r="I49" s="2">
        <v>5</v>
      </c>
    </row>
    <row r="50" spans="1:9" ht="14.25" x14ac:dyDescent="0.2">
      <c r="A50" s="2" t="s">
        <v>582</v>
      </c>
      <c r="B50" s="2" t="s">
        <v>447</v>
      </c>
      <c r="C50" s="2" t="s">
        <v>476</v>
      </c>
      <c r="D50" s="2" t="s">
        <v>474</v>
      </c>
      <c r="E50" s="2"/>
      <c r="F50" s="2"/>
      <c r="G50" s="2">
        <v>3</v>
      </c>
      <c r="H50" s="2">
        <v>3</v>
      </c>
      <c r="I50" s="2">
        <v>4</v>
      </c>
    </row>
    <row r="51" spans="1:9" ht="14.25" x14ac:dyDescent="0.2">
      <c r="A51" s="2" t="s">
        <v>582</v>
      </c>
      <c r="B51" s="2" t="s">
        <v>68</v>
      </c>
      <c r="C51" s="2" t="s">
        <v>67</v>
      </c>
      <c r="D51" s="2" t="s">
        <v>591</v>
      </c>
      <c r="E51" s="2"/>
      <c r="F51" s="2"/>
      <c r="G51" s="2">
        <v>3</v>
      </c>
      <c r="H51" s="2">
        <v>3</v>
      </c>
      <c r="I51" s="2">
        <v>3</v>
      </c>
    </row>
    <row r="52" spans="1:9" ht="14.25" x14ac:dyDescent="0.2">
      <c r="A52" s="2" t="s">
        <v>582</v>
      </c>
      <c r="B52" s="2" t="s">
        <v>18</v>
      </c>
      <c r="C52" s="2" t="s">
        <v>592</v>
      </c>
      <c r="D52" s="2" t="s">
        <v>593</v>
      </c>
      <c r="E52" s="2"/>
      <c r="F52" s="2"/>
      <c r="G52" s="2">
        <v>3</v>
      </c>
      <c r="H52" s="2">
        <v>3</v>
      </c>
      <c r="I52" s="2">
        <v>4</v>
      </c>
    </row>
    <row r="53" spans="1:9" ht="14.25" x14ac:dyDescent="0.2">
      <c r="A53" s="2" t="s">
        <v>582</v>
      </c>
      <c r="B53" s="2" t="s">
        <v>123</v>
      </c>
      <c r="C53" s="2" t="s">
        <v>124</v>
      </c>
      <c r="D53" s="2" t="s">
        <v>564</v>
      </c>
      <c r="E53" s="2"/>
      <c r="F53" s="2"/>
      <c r="G53" s="2">
        <v>5</v>
      </c>
      <c r="H53" s="2">
        <v>4</v>
      </c>
      <c r="I53" s="2">
        <v>5</v>
      </c>
    </row>
    <row r="54" spans="1:9" ht="14.25" x14ac:dyDescent="0.2">
      <c r="A54" s="2" t="s">
        <v>582</v>
      </c>
      <c r="B54" s="2" t="s">
        <v>26</v>
      </c>
      <c r="C54" s="2" t="s">
        <v>594</v>
      </c>
      <c r="D54" s="2" t="s">
        <v>595</v>
      </c>
      <c r="E54" s="2"/>
      <c r="F54" s="2"/>
      <c r="G54" s="2">
        <v>5</v>
      </c>
      <c r="H54" s="2">
        <v>4</v>
      </c>
      <c r="I54" s="2">
        <v>5</v>
      </c>
    </row>
    <row r="55" spans="1:9" ht="14.25" x14ac:dyDescent="0.2">
      <c r="A55" s="2" t="s">
        <v>582</v>
      </c>
      <c r="B55" s="2" t="s">
        <v>380</v>
      </c>
      <c r="C55" s="2" t="s">
        <v>377</v>
      </c>
      <c r="D55" s="2" t="s">
        <v>596</v>
      </c>
      <c r="E55" s="2"/>
      <c r="F55" s="2"/>
      <c r="G55" s="2">
        <v>3</v>
      </c>
      <c r="H55" s="2">
        <v>4</v>
      </c>
      <c r="I55" s="2">
        <v>5</v>
      </c>
    </row>
    <row r="56" spans="1:9" ht="14.25" x14ac:dyDescent="0.2">
      <c r="A56" s="2" t="s">
        <v>582</v>
      </c>
      <c r="B56" s="2" t="s">
        <v>454</v>
      </c>
      <c r="C56" s="2" t="s">
        <v>492</v>
      </c>
      <c r="D56" s="2" t="s">
        <v>597</v>
      </c>
      <c r="E56" s="2"/>
      <c r="F56" s="2"/>
      <c r="G56" s="2">
        <v>4</v>
      </c>
      <c r="H56" s="2">
        <v>3</v>
      </c>
      <c r="I56" s="2">
        <v>4</v>
      </c>
    </row>
    <row r="57" spans="1:9" ht="14.25" x14ac:dyDescent="0.2">
      <c r="A57" s="2" t="s">
        <v>582</v>
      </c>
      <c r="B57" s="2" t="s">
        <v>456</v>
      </c>
      <c r="C57" s="2" t="s">
        <v>320</v>
      </c>
      <c r="D57" s="2" t="s">
        <v>308</v>
      </c>
      <c r="E57" s="2"/>
      <c r="F57" s="2"/>
      <c r="G57" s="2">
        <v>2</v>
      </c>
      <c r="H57" s="2">
        <v>2</v>
      </c>
      <c r="I57" s="2">
        <v>1</v>
      </c>
    </row>
    <row r="58" spans="1:9" ht="14.25" x14ac:dyDescent="0.2">
      <c r="A58" s="2" t="s">
        <v>582</v>
      </c>
      <c r="B58" s="2" t="s">
        <v>457</v>
      </c>
      <c r="C58" s="2" t="s">
        <v>598</v>
      </c>
      <c r="D58" s="2" t="s">
        <v>416</v>
      </c>
      <c r="E58" s="2"/>
      <c r="F58" s="2"/>
      <c r="G58" s="2">
        <v>1</v>
      </c>
      <c r="H58" s="2">
        <v>2</v>
      </c>
      <c r="I58" s="2">
        <v>2</v>
      </c>
    </row>
    <row r="59" spans="1:9" ht="14.25" x14ac:dyDescent="0.2">
      <c r="A59" s="2" t="s">
        <v>582</v>
      </c>
      <c r="B59" s="2" t="s">
        <v>259</v>
      </c>
      <c r="C59" s="2" t="s">
        <v>258</v>
      </c>
      <c r="D59" s="2" t="s">
        <v>256</v>
      </c>
      <c r="E59" s="2"/>
      <c r="F59" s="2"/>
      <c r="G59" s="2">
        <v>4</v>
      </c>
      <c r="H59" s="2">
        <v>3</v>
      </c>
      <c r="I59" s="2">
        <v>4</v>
      </c>
    </row>
    <row r="60" spans="1:9" ht="14.25" x14ac:dyDescent="0.2">
      <c r="A60" s="2" t="s">
        <v>582</v>
      </c>
      <c r="B60" s="2" t="s">
        <v>157</v>
      </c>
      <c r="C60" s="2" t="s">
        <v>153</v>
      </c>
      <c r="D60" s="2" t="s">
        <v>151</v>
      </c>
      <c r="E60" s="2"/>
      <c r="F60" s="2"/>
      <c r="G60" s="2">
        <v>3</v>
      </c>
      <c r="H60" s="2">
        <v>3</v>
      </c>
      <c r="I60" s="2">
        <v>4</v>
      </c>
    </row>
    <row r="61" spans="1:9" ht="14.25" x14ac:dyDescent="0.2">
      <c r="A61" s="2" t="s">
        <v>582</v>
      </c>
      <c r="B61" s="2" t="s">
        <v>461</v>
      </c>
      <c r="C61" s="2" t="s">
        <v>483</v>
      </c>
      <c r="D61" s="2" t="s">
        <v>482</v>
      </c>
      <c r="E61" s="2"/>
      <c r="F61" s="2"/>
      <c r="G61" s="2">
        <v>3</v>
      </c>
      <c r="H61" s="2">
        <v>3</v>
      </c>
      <c r="I61" s="2">
        <v>4</v>
      </c>
    </row>
    <row r="62" spans="1:9" ht="14.25" x14ac:dyDescent="0.2">
      <c r="A62" s="2"/>
      <c r="B62" s="2"/>
      <c r="C62" s="2"/>
      <c r="D62" s="2"/>
      <c r="E62" s="2"/>
      <c r="F62" s="2"/>
      <c r="G62" s="2"/>
      <c r="H62" s="2"/>
      <c r="I62" s="2"/>
    </row>
  </sheetData>
  <pageMargins left="0.7" right="0.7" top="0.75" bottom="0.75" header="0.3" footer="0.3"/>
  <tableParts count="1">
    <tablePart r:id="rId1"/>
  </tableParts>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78B182-BC10-4AE9-B0A1-43D3F0F56CC6}">
  <dimension ref="A3:E16"/>
  <sheetViews>
    <sheetView topLeftCell="B1" workbookViewId="0">
      <selection activeCell="C4" sqref="C4"/>
    </sheetView>
  </sheetViews>
  <sheetFormatPr defaultRowHeight="14.25" x14ac:dyDescent="0.2"/>
  <cols>
    <col min="1" max="1" width="20.5546875" customWidth="1"/>
    <col min="2" max="2" width="17.6640625" customWidth="1"/>
    <col min="3" max="3" width="13.77734375" customWidth="1"/>
    <col min="4" max="4" width="26.6640625" customWidth="1"/>
  </cols>
  <sheetData>
    <row r="3" spans="1:5" x14ac:dyDescent="0.2">
      <c r="A3" t="s">
        <v>737</v>
      </c>
      <c r="B3" t="s">
        <v>738</v>
      </c>
      <c r="C3" t="s">
        <v>739</v>
      </c>
      <c r="D3" t="s">
        <v>740</v>
      </c>
      <c r="E3" t="s">
        <v>601</v>
      </c>
    </row>
    <row r="4" spans="1:5" x14ac:dyDescent="0.2">
      <c r="A4" t="s">
        <v>741</v>
      </c>
      <c r="B4" t="s">
        <v>742</v>
      </c>
      <c r="C4" t="s">
        <v>743</v>
      </c>
      <c r="D4">
        <v>12</v>
      </c>
    </row>
    <row r="5" spans="1:5" x14ac:dyDescent="0.2">
      <c r="A5" t="s">
        <v>744</v>
      </c>
      <c r="B5" t="s">
        <v>745</v>
      </c>
      <c r="C5" t="s">
        <v>746</v>
      </c>
      <c r="D5">
        <v>18</v>
      </c>
    </row>
    <row r="6" spans="1:5" x14ac:dyDescent="0.2">
      <c r="A6" t="s">
        <v>747</v>
      </c>
      <c r="B6" t="s">
        <v>748</v>
      </c>
      <c r="C6" t="s">
        <v>749</v>
      </c>
      <c r="D6">
        <v>24</v>
      </c>
    </row>
    <row r="7" spans="1:5" x14ac:dyDescent="0.2">
      <c r="A7" t="s">
        <v>750</v>
      </c>
      <c r="B7" t="s">
        <v>751</v>
      </c>
      <c r="C7" t="s">
        <v>752</v>
      </c>
      <c r="D7">
        <v>36</v>
      </c>
    </row>
    <row r="8" spans="1:5" x14ac:dyDescent="0.2">
      <c r="A8" t="s">
        <v>753</v>
      </c>
      <c r="B8" t="s">
        <v>754</v>
      </c>
      <c r="C8" t="s">
        <v>755</v>
      </c>
      <c r="D8">
        <v>45</v>
      </c>
    </row>
    <row r="9" spans="1:5" x14ac:dyDescent="0.2">
      <c r="A9" t="s">
        <v>756</v>
      </c>
      <c r="B9" t="s">
        <v>757</v>
      </c>
      <c r="C9" t="s">
        <v>758</v>
      </c>
      <c r="D9">
        <v>54</v>
      </c>
    </row>
    <row r="10" spans="1:5" x14ac:dyDescent="0.2">
      <c r="A10" t="s">
        <v>759</v>
      </c>
      <c r="B10" t="s">
        <v>760</v>
      </c>
      <c r="C10" t="s">
        <v>761</v>
      </c>
      <c r="D10">
        <v>63</v>
      </c>
    </row>
    <row r="11" spans="1:5" x14ac:dyDescent="0.2">
      <c r="A11" t="s">
        <v>762</v>
      </c>
      <c r="B11" t="s">
        <v>763</v>
      </c>
      <c r="C11" t="s">
        <v>764</v>
      </c>
      <c r="D11">
        <v>96</v>
      </c>
    </row>
    <row r="12" spans="1:5" x14ac:dyDescent="0.2">
      <c r="A12" t="s">
        <v>765</v>
      </c>
      <c r="B12" t="s">
        <v>1414</v>
      </c>
      <c r="C12" t="s">
        <v>766</v>
      </c>
      <c r="D12">
        <v>108</v>
      </c>
      <c r="E12" t="s">
        <v>1415</v>
      </c>
    </row>
    <row r="13" spans="1:5" x14ac:dyDescent="0.2">
      <c r="A13" t="s">
        <v>706</v>
      </c>
      <c r="B13" t="s">
        <v>1416</v>
      </c>
      <c r="C13" t="s">
        <v>767</v>
      </c>
      <c r="D13">
        <v>120</v>
      </c>
      <c r="E13" t="s">
        <v>1417</v>
      </c>
    </row>
    <row r="14" spans="1:5" x14ac:dyDescent="0.2">
      <c r="A14" t="s">
        <v>768</v>
      </c>
      <c r="E14" t="s">
        <v>769</v>
      </c>
    </row>
    <row r="15" spans="1:5" x14ac:dyDescent="0.2">
      <c r="A15" t="s">
        <v>770</v>
      </c>
      <c r="C15" t="s">
        <v>772</v>
      </c>
      <c r="D15" t="s">
        <v>773</v>
      </c>
      <c r="E15" t="s">
        <v>771</v>
      </c>
    </row>
    <row r="16" spans="1:5" x14ac:dyDescent="0.2">
      <c r="A16" t="s">
        <v>774</v>
      </c>
      <c r="C16" t="s">
        <v>776</v>
      </c>
      <c r="E16" t="s">
        <v>775</v>
      </c>
    </row>
  </sheetData>
  <pageMargins left="0.7" right="0.7" top="0.75" bottom="0.75" header="0.3" footer="0.3"/>
  <tableParts count="1">
    <tablePart r:id="rId1"/>
  </tableParts>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0962BE-BA43-4D03-8F4A-94CD6DED3E90}">
  <dimension ref="B2:N320"/>
  <sheetViews>
    <sheetView workbookViewId="0">
      <selection activeCell="B2" sqref="B2:K18"/>
    </sheetView>
  </sheetViews>
  <sheetFormatPr defaultRowHeight="15" x14ac:dyDescent="0.2"/>
  <cols>
    <col min="4" max="4" width="12.77734375" customWidth="1"/>
  </cols>
  <sheetData>
    <row r="2" spans="2:14" ht="14.25" x14ac:dyDescent="0.2">
      <c r="B2" t="s">
        <v>777</v>
      </c>
      <c r="C2" t="s">
        <v>778</v>
      </c>
      <c r="D2" t="s">
        <v>601</v>
      </c>
      <c r="E2" t="s">
        <v>779</v>
      </c>
      <c r="F2" t="s">
        <v>780</v>
      </c>
      <c r="G2" t="s">
        <v>781</v>
      </c>
      <c r="H2" t="s">
        <v>782</v>
      </c>
      <c r="I2" t="s">
        <v>783</v>
      </c>
      <c r="J2" t="s">
        <v>784</v>
      </c>
    </row>
    <row r="3" spans="2:14" ht="14.25" x14ac:dyDescent="0.2">
      <c r="B3" t="s">
        <v>785</v>
      </c>
      <c r="C3" t="s">
        <v>786</v>
      </c>
      <c r="E3" t="s">
        <v>787</v>
      </c>
      <c r="F3" t="s">
        <v>788</v>
      </c>
      <c r="G3" t="s">
        <v>789</v>
      </c>
      <c r="H3" t="s">
        <v>790</v>
      </c>
      <c r="I3" t="s">
        <v>416</v>
      </c>
      <c r="N3" s="3" t="s">
        <v>1284</v>
      </c>
    </row>
    <row r="4" spans="2:14" ht="14.25" x14ac:dyDescent="0.2">
      <c r="B4" t="s">
        <v>791</v>
      </c>
      <c r="C4" t="s">
        <v>792</v>
      </c>
      <c r="E4" t="s">
        <v>793</v>
      </c>
      <c r="F4" t="s">
        <v>794</v>
      </c>
      <c r="G4" t="s">
        <v>789</v>
      </c>
      <c r="H4" t="s">
        <v>795</v>
      </c>
      <c r="I4" t="s">
        <v>416</v>
      </c>
      <c r="J4" t="s">
        <v>796</v>
      </c>
      <c r="N4" s="3" t="s">
        <v>1285</v>
      </c>
    </row>
    <row r="5" spans="2:14" ht="14.25" x14ac:dyDescent="0.2">
      <c r="B5" t="s">
        <v>791</v>
      </c>
      <c r="C5" t="s">
        <v>797</v>
      </c>
      <c r="E5" t="s">
        <v>798</v>
      </c>
      <c r="F5" t="s">
        <v>799</v>
      </c>
      <c r="G5" t="s">
        <v>800</v>
      </c>
      <c r="H5" t="s">
        <v>790</v>
      </c>
      <c r="I5" t="s">
        <v>801</v>
      </c>
      <c r="N5" s="3" t="s">
        <v>1285</v>
      </c>
    </row>
    <row r="6" spans="2:14" ht="14.25" x14ac:dyDescent="0.2">
      <c r="B6" t="s">
        <v>802</v>
      </c>
      <c r="C6" t="s">
        <v>803</v>
      </c>
      <c r="E6" t="s">
        <v>804</v>
      </c>
      <c r="F6" t="s">
        <v>799</v>
      </c>
      <c r="G6" t="s">
        <v>789</v>
      </c>
      <c r="H6" t="s">
        <v>805</v>
      </c>
      <c r="I6" t="s">
        <v>801</v>
      </c>
    </row>
    <row r="7" spans="2:14" ht="14.25" x14ac:dyDescent="0.2">
      <c r="B7" t="s">
        <v>806</v>
      </c>
      <c r="C7" t="s">
        <v>807</v>
      </c>
      <c r="E7" t="s">
        <v>808</v>
      </c>
      <c r="F7" t="s">
        <v>799</v>
      </c>
      <c r="G7" t="s">
        <v>789</v>
      </c>
      <c r="H7" t="s">
        <v>809</v>
      </c>
      <c r="I7" t="s">
        <v>801</v>
      </c>
    </row>
    <row r="8" spans="2:14" ht="14.25" x14ac:dyDescent="0.2">
      <c r="B8" t="s">
        <v>810</v>
      </c>
      <c r="C8" t="s">
        <v>811</v>
      </c>
      <c r="E8" t="s">
        <v>812</v>
      </c>
      <c r="F8" t="s">
        <v>799</v>
      </c>
      <c r="G8" t="s">
        <v>813</v>
      </c>
      <c r="H8" t="s">
        <v>814</v>
      </c>
      <c r="I8" t="s">
        <v>801</v>
      </c>
    </row>
    <row r="9" spans="2:14" ht="14.25" x14ac:dyDescent="0.2">
      <c r="B9" t="s">
        <v>816</v>
      </c>
      <c r="C9" t="s">
        <v>817</v>
      </c>
      <c r="E9" t="s">
        <v>818</v>
      </c>
      <c r="F9" t="s">
        <v>819</v>
      </c>
      <c r="G9" t="s">
        <v>820</v>
      </c>
      <c r="H9" t="s">
        <v>809</v>
      </c>
      <c r="I9" t="s">
        <v>416</v>
      </c>
      <c r="J9" t="s">
        <v>815</v>
      </c>
    </row>
    <row r="10" spans="2:14" ht="14.25" x14ac:dyDescent="0.2">
      <c r="B10" t="s">
        <v>821</v>
      </c>
      <c r="C10" t="s">
        <v>822</v>
      </c>
      <c r="E10" t="s">
        <v>823</v>
      </c>
      <c r="F10" t="s">
        <v>819</v>
      </c>
      <c r="G10" t="s">
        <v>824</v>
      </c>
      <c r="H10" t="s">
        <v>809</v>
      </c>
      <c r="I10" t="s">
        <v>801</v>
      </c>
      <c r="J10" s="1" t="s">
        <v>815</v>
      </c>
    </row>
    <row r="11" spans="2:14" ht="14.25" x14ac:dyDescent="0.2">
      <c r="B11" t="s">
        <v>825</v>
      </c>
      <c r="C11" t="s">
        <v>826</v>
      </c>
      <c r="E11" t="s">
        <v>823</v>
      </c>
      <c r="F11" t="s">
        <v>819</v>
      </c>
      <c r="G11" t="s">
        <v>824</v>
      </c>
      <c r="H11" t="s">
        <v>809</v>
      </c>
      <c r="I11" t="s">
        <v>801</v>
      </c>
      <c r="J11" s="1" t="s">
        <v>815</v>
      </c>
    </row>
    <row r="12" spans="2:14" ht="14.25" x14ac:dyDescent="0.2">
      <c r="B12" t="s">
        <v>827</v>
      </c>
      <c r="C12" t="s">
        <v>828</v>
      </c>
      <c r="E12" t="s">
        <v>823</v>
      </c>
      <c r="F12" t="s">
        <v>819</v>
      </c>
      <c r="G12" t="s">
        <v>829</v>
      </c>
      <c r="H12" t="s">
        <v>830</v>
      </c>
      <c r="I12" t="s">
        <v>801</v>
      </c>
      <c r="J12" s="1" t="s">
        <v>815</v>
      </c>
    </row>
    <row r="13" spans="2:14" ht="14.25" x14ac:dyDescent="0.2">
      <c r="B13" t="s">
        <v>831</v>
      </c>
      <c r="C13" t="s">
        <v>832</v>
      </c>
      <c r="E13" t="s">
        <v>833</v>
      </c>
      <c r="F13" t="s">
        <v>819</v>
      </c>
      <c r="G13" t="s">
        <v>824</v>
      </c>
      <c r="H13" t="s">
        <v>809</v>
      </c>
      <c r="I13" t="s">
        <v>801</v>
      </c>
      <c r="J13" s="1" t="s">
        <v>815</v>
      </c>
    </row>
    <row r="14" spans="2:14" ht="14.25" x14ac:dyDescent="0.2">
      <c r="B14" t="s">
        <v>834</v>
      </c>
      <c r="C14" t="s">
        <v>835</v>
      </c>
      <c r="E14" t="s">
        <v>836</v>
      </c>
      <c r="F14" t="s">
        <v>799</v>
      </c>
      <c r="G14" t="s">
        <v>789</v>
      </c>
      <c r="H14" t="s">
        <v>809</v>
      </c>
      <c r="I14" t="s">
        <v>416</v>
      </c>
    </row>
    <row r="15" spans="2:14" ht="14.25" x14ac:dyDescent="0.2">
      <c r="B15" s="1" t="s">
        <v>834</v>
      </c>
      <c r="C15" t="s">
        <v>837</v>
      </c>
      <c r="E15" t="s">
        <v>838</v>
      </c>
      <c r="F15" t="s">
        <v>839</v>
      </c>
      <c r="G15" t="s">
        <v>829</v>
      </c>
      <c r="H15" t="s">
        <v>840</v>
      </c>
      <c r="I15" t="s">
        <v>801</v>
      </c>
    </row>
    <row r="16" spans="2:14" ht="14.25" x14ac:dyDescent="0.2">
      <c r="B16" t="s">
        <v>834</v>
      </c>
      <c r="C16" t="s">
        <v>841</v>
      </c>
      <c r="E16" t="s">
        <v>842</v>
      </c>
      <c r="F16" t="s">
        <v>799</v>
      </c>
      <c r="G16" t="s">
        <v>813</v>
      </c>
      <c r="H16" t="s">
        <v>809</v>
      </c>
      <c r="I16" t="s">
        <v>801</v>
      </c>
    </row>
    <row r="17" spans="2:10" ht="14.25" x14ac:dyDescent="0.2">
      <c r="B17" s="1" t="s">
        <v>834</v>
      </c>
      <c r="C17" t="s">
        <v>843</v>
      </c>
      <c r="E17" t="s">
        <v>844</v>
      </c>
      <c r="F17" t="s">
        <v>839</v>
      </c>
      <c r="G17" t="s">
        <v>824</v>
      </c>
      <c r="H17" t="s">
        <v>809</v>
      </c>
      <c r="I17" t="s">
        <v>801</v>
      </c>
    </row>
    <row r="18" spans="2:10" ht="14.25" x14ac:dyDescent="0.2">
      <c r="B18" t="s">
        <v>834</v>
      </c>
      <c r="C18" t="s">
        <v>845</v>
      </c>
      <c r="E18" t="s">
        <v>846</v>
      </c>
      <c r="F18" t="s">
        <v>799</v>
      </c>
      <c r="G18" t="s">
        <v>813</v>
      </c>
      <c r="H18" t="s">
        <v>847</v>
      </c>
      <c r="I18" t="s">
        <v>801</v>
      </c>
    </row>
    <row r="19" spans="2:10" ht="14.25" x14ac:dyDescent="0.2">
      <c r="B19" s="1" t="s">
        <v>834</v>
      </c>
      <c r="C19" t="s">
        <v>848</v>
      </c>
      <c r="E19" t="s">
        <v>849</v>
      </c>
      <c r="F19" t="s">
        <v>839</v>
      </c>
      <c r="G19" t="s">
        <v>800</v>
      </c>
      <c r="H19" t="s">
        <v>795</v>
      </c>
      <c r="I19" t="s">
        <v>801</v>
      </c>
    </row>
    <row r="20" spans="2:10" ht="14.25" x14ac:dyDescent="0.2">
      <c r="B20" t="s">
        <v>850</v>
      </c>
      <c r="C20" t="s">
        <v>851</v>
      </c>
      <c r="E20" t="s">
        <v>798</v>
      </c>
      <c r="F20" t="s">
        <v>799</v>
      </c>
      <c r="G20" t="s">
        <v>813</v>
      </c>
      <c r="H20" t="s">
        <v>830</v>
      </c>
      <c r="I20" t="s">
        <v>416</v>
      </c>
    </row>
    <row r="21" spans="2:10" ht="14.25" x14ac:dyDescent="0.2">
      <c r="C21" t="s">
        <v>852</v>
      </c>
      <c r="E21" t="s">
        <v>853</v>
      </c>
      <c r="F21" t="s">
        <v>839</v>
      </c>
      <c r="G21" t="s">
        <v>854</v>
      </c>
      <c r="H21" t="s">
        <v>840</v>
      </c>
      <c r="I21" t="s">
        <v>801</v>
      </c>
    </row>
    <row r="22" spans="2:10" ht="14.25" x14ac:dyDescent="0.2">
      <c r="B22" t="s">
        <v>850</v>
      </c>
      <c r="C22" t="s">
        <v>855</v>
      </c>
      <c r="E22" t="s">
        <v>846</v>
      </c>
      <c r="F22" t="s">
        <v>799</v>
      </c>
      <c r="G22" t="s">
        <v>789</v>
      </c>
      <c r="H22" t="s">
        <v>809</v>
      </c>
      <c r="I22" t="s">
        <v>801</v>
      </c>
    </row>
    <row r="23" spans="2:10" ht="14.25" x14ac:dyDescent="0.2">
      <c r="C23" t="s">
        <v>856</v>
      </c>
      <c r="E23" t="s">
        <v>857</v>
      </c>
      <c r="F23" t="s">
        <v>839</v>
      </c>
      <c r="G23" t="s">
        <v>858</v>
      </c>
      <c r="H23" t="s">
        <v>830</v>
      </c>
      <c r="I23" t="s">
        <v>801</v>
      </c>
    </row>
    <row r="24" spans="2:10" ht="14.25" x14ac:dyDescent="0.2">
      <c r="B24" t="s">
        <v>850</v>
      </c>
      <c r="C24" t="s">
        <v>859</v>
      </c>
      <c r="E24" t="s">
        <v>860</v>
      </c>
      <c r="F24" t="s">
        <v>799</v>
      </c>
      <c r="G24" t="s">
        <v>789</v>
      </c>
      <c r="H24" t="s">
        <v>809</v>
      </c>
      <c r="I24" t="s">
        <v>2</v>
      </c>
    </row>
    <row r="25" spans="2:10" ht="14.25" x14ac:dyDescent="0.2">
      <c r="C25" t="s">
        <v>861</v>
      </c>
      <c r="E25" t="s">
        <v>862</v>
      </c>
      <c r="F25" t="s">
        <v>839</v>
      </c>
      <c r="G25" t="s">
        <v>824</v>
      </c>
      <c r="H25" t="s">
        <v>809</v>
      </c>
      <c r="I25" t="s">
        <v>2</v>
      </c>
    </row>
    <row r="26" spans="2:10" ht="14.25" x14ac:dyDescent="0.2">
      <c r="B26" t="s">
        <v>863</v>
      </c>
      <c r="C26" t="s">
        <v>864</v>
      </c>
      <c r="E26" t="s">
        <v>865</v>
      </c>
      <c r="F26" t="s">
        <v>799</v>
      </c>
      <c r="G26" t="s">
        <v>789</v>
      </c>
      <c r="H26" t="s">
        <v>866</v>
      </c>
      <c r="I26" t="s">
        <v>213</v>
      </c>
    </row>
    <row r="27" spans="2:10" ht="14.25" x14ac:dyDescent="0.2">
      <c r="B27" t="s">
        <v>863</v>
      </c>
      <c r="C27" t="s">
        <v>867</v>
      </c>
      <c r="E27" t="s">
        <v>868</v>
      </c>
      <c r="F27" t="s">
        <v>799</v>
      </c>
      <c r="G27" t="s">
        <v>813</v>
      </c>
      <c r="H27" t="s">
        <v>869</v>
      </c>
      <c r="I27" t="s">
        <v>2</v>
      </c>
    </row>
    <row r="28" spans="2:10" ht="14.25" x14ac:dyDescent="0.2">
      <c r="B28" t="s">
        <v>863</v>
      </c>
      <c r="C28" t="s">
        <v>870</v>
      </c>
      <c r="E28" t="s">
        <v>871</v>
      </c>
      <c r="F28" t="s">
        <v>799</v>
      </c>
      <c r="G28" t="s">
        <v>789</v>
      </c>
      <c r="H28" t="s">
        <v>847</v>
      </c>
      <c r="I28" t="s">
        <v>416</v>
      </c>
    </row>
    <row r="29" spans="2:10" ht="14.25" x14ac:dyDescent="0.2">
      <c r="B29" t="s">
        <v>863</v>
      </c>
      <c r="C29" t="s">
        <v>872</v>
      </c>
      <c r="E29" t="s">
        <v>873</v>
      </c>
      <c r="F29" t="s">
        <v>799</v>
      </c>
      <c r="G29" t="s">
        <v>813</v>
      </c>
      <c r="H29" t="s">
        <v>809</v>
      </c>
      <c r="I29" t="s">
        <v>308</v>
      </c>
    </row>
    <row r="30" spans="2:10" ht="14.25" x14ac:dyDescent="0.2">
      <c r="B30" t="s">
        <v>863</v>
      </c>
      <c r="C30" t="s">
        <v>874</v>
      </c>
      <c r="E30" t="s">
        <v>846</v>
      </c>
      <c r="F30" t="s">
        <v>799</v>
      </c>
      <c r="G30" t="s">
        <v>789</v>
      </c>
      <c r="H30" t="s">
        <v>795</v>
      </c>
      <c r="I30" t="s">
        <v>416</v>
      </c>
    </row>
    <row r="31" spans="2:10" ht="14.25" x14ac:dyDescent="0.2">
      <c r="B31" t="s">
        <v>863</v>
      </c>
      <c r="C31" t="s">
        <v>875</v>
      </c>
      <c r="E31" t="s">
        <v>876</v>
      </c>
      <c r="F31" t="s">
        <v>799</v>
      </c>
      <c r="G31" t="s">
        <v>789</v>
      </c>
      <c r="H31" t="s">
        <v>840</v>
      </c>
      <c r="I31" t="s">
        <v>308</v>
      </c>
      <c r="J31" t="s">
        <v>877</v>
      </c>
    </row>
    <row r="32" spans="2:10" ht="14.25" x14ac:dyDescent="0.2">
      <c r="B32" t="s">
        <v>878</v>
      </c>
      <c r="C32" t="s">
        <v>879</v>
      </c>
      <c r="E32" t="s">
        <v>808</v>
      </c>
      <c r="F32" t="s">
        <v>799</v>
      </c>
      <c r="G32" t="s">
        <v>813</v>
      </c>
      <c r="H32" t="s">
        <v>809</v>
      </c>
      <c r="I32" t="s">
        <v>416</v>
      </c>
    </row>
    <row r="33" spans="2:9" ht="14.25" x14ac:dyDescent="0.2">
      <c r="B33" t="s">
        <v>878</v>
      </c>
      <c r="C33" t="s">
        <v>880</v>
      </c>
      <c r="E33" t="s">
        <v>881</v>
      </c>
      <c r="F33" t="s">
        <v>799</v>
      </c>
      <c r="G33" t="s">
        <v>789</v>
      </c>
      <c r="H33" t="s">
        <v>795</v>
      </c>
      <c r="I33" t="s">
        <v>801</v>
      </c>
    </row>
    <row r="34" spans="2:9" ht="14.25" x14ac:dyDescent="0.2">
      <c r="B34" t="s">
        <v>878</v>
      </c>
      <c r="C34" t="s">
        <v>882</v>
      </c>
      <c r="E34" t="s">
        <v>881</v>
      </c>
      <c r="F34" t="s">
        <v>799</v>
      </c>
      <c r="G34" t="s">
        <v>789</v>
      </c>
      <c r="H34" t="s">
        <v>795</v>
      </c>
      <c r="I34" t="s">
        <v>801</v>
      </c>
    </row>
    <row r="35" spans="2:9" ht="14.25" x14ac:dyDescent="0.2">
      <c r="B35" t="s">
        <v>878</v>
      </c>
      <c r="C35" t="s">
        <v>883</v>
      </c>
      <c r="E35" t="s">
        <v>865</v>
      </c>
      <c r="F35" t="s">
        <v>799</v>
      </c>
      <c r="G35" t="s">
        <v>789</v>
      </c>
      <c r="H35" t="s">
        <v>840</v>
      </c>
      <c r="I35" t="s">
        <v>801</v>
      </c>
    </row>
    <row r="36" spans="2:9" ht="14.25" x14ac:dyDescent="0.2">
      <c r="B36" t="s">
        <v>878</v>
      </c>
      <c r="C36" t="s">
        <v>884</v>
      </c>
      <c r="E36" t="s">
        <v>885</v>
      </c>
      <c r="F36" t="s">
        <v>799</v>
      </c>
      <c r="G36" t="s">
        <v>886</v>
      </c>
      <c r="H36" t="s">
        <v>887</v>
      </c>
      <c r="I36" t="s">
        <v>801</v>
      </c>
    </row>
    <row r="37" spans="2:9" ht="14.25" x14ac:dyDescent="0.2">
      <c r="B37" t="s">
        <v>878</v>
      </c>
      <c r="C37" t="s">
        <v>888</v>
      </c>
      <c r="E37" t="s">
        <v>846</v>
      </c>
      <c r="F37" t="s">
        <v>799</v>
      </c>
      <c r="G37" t="s">
        <v>800</v>
      </c>
      <c r="H37" t="s">
        <v>795</v>
      </c>
      <c r="I37" t="s">
        <v>801</v>
      </c>
    </row>
    <row r="38" spans="2:9" ht="14.25" x14ac:dyDescent="0.2">
      <c r="B38" t="s">
        <v>878</v>
      </c>
      <c r="C38" t="s">
        <v>889</v>
      </c>
      <c r="E38" t="s">
        <v>890</v>
      </c>
      <c r="F38" t="s">
        <v>799</v>
      </c>
      <c r="G38" t="s">
        <v>789</v>
      </c>
      <c r="H38" t="s">
        <v>866</v>
      </c>
      <c r="I38" t="s">
        <v>2</v>
      </c>
    </row>
    <row r="39" spans="2:9" ht="14.25" x14ac:dyDescent="0.2">
      <c r="B39" t="s">
        <v>878</v>
      </c>
      <c r="C39" t="s">
        <v>891</v>
      </c>
      <c r="E39" t="s">
        <v>873</v>
      </c>
      <c r="F39" t="s">
        <v>799</v>
      </c>
      <c r="G39" t="s">
        <v>789</v>
      </c>
      <c r="H39" t="s">
        <v>892</v>
      </c>
      <c r="I39" t="s">
        <v>416</v>
      </c>
    </row>
    <row r="40" spans="2:9" ht="14.25" x14ac:dyDescent="0.2">
      <c r="B40" t="s">
        <v>893</v>
      </c>
      <c r="C40" t="s">
        <v>894</v>
      </c>
      <c r="E40" t="s">
        <v>808</v>
      </c>
      <c r="F40" t="s">
        <v>799</v>
      </c>
      <c r="G40" t="s">
        <v>813</v>
      </c>
      <c r="H40" t="s">
        <v>840</v>
      </c>
      <c r="I40" t="s">
        <v>416</v>
      </c>
    </row>
    <row r="41" spans="2:9" ht="14.25" x14ac:dyDescent="0.2">
      <c r="B41" t="s">
        <v>893</v>
      </c>
      <c r="C41" t="s">
        <v>895</v>
      </c>
      <c r="E41" t="s">
        <v>896</v>
      </c>
      <c r="F41" t="s">
        <v>799</v>
      </c>
      <c r="G41" t="s">
        <v>789</v>
      </c>
      <c r="H41" t="s">
        <v>809</v>
      </c>
      <c r="I41" t="s">
        <v>308</v>
      </c>
    </row>
    <row r="42" spans="2:9" ht="14.25" x14ac:dyDescent="0.2">
      <c r="B42" t="s">
        <v>893</v>
      </c>
      <c r="C42" t="s">
        <v>897</v>
      </c>
      <c r="E42" t="s">
        <v>846</v>
      </c>
      <c r="F42" t="s">
        <v>799</v>
      </c>
      <c r="G42" t="s">
        <v>789</v>
      </c>
      <c r="H42" t="s">
        <v>830</v>
      </c>
      <c r="I42" t="s">
        <v>416</v>
      </c>
    </row>
    <row r="43" spans="2:9" ht="14.25" x14ac:dyDescent="0.2">
      <c r="B43" t="s">
        <v>893</v>
      </c>
      <c r="C43" t="s">
        <v>898</v>
      </c>
      <c r="E43" t="s">
        <v>896</v>
      </c>
      <c r="F43" t="s">
        <v>799</v>
      </c>
      <c r="G43" t="s">
        <v>789</v>
      </c>
      <c r="H43" t="s">
        <v>899</v>
      </c>
      <c r="I43" t="s">
        <v>2</v>
      </c>
    </row>
    <row r="44" spans="2:9" ht="14.25" x14ac:dyDescent="0.2">
      <c r="B44" t="s">
        <v>893</v>
      </c>
      <c r="C44" t="s">
        <v>900</v>
      </c>
      <c r="E44" t="s">
        <v>860</v>
      </c>
      <c r="F44" t="s">
        <v>799</v>
      </c>
      <c r="G44" t="s">
        <v>886</v>
      </c>
      <c r="H44" t="s">
        <v>899</v>
      </c>
      <c r="I44" t="s">
        <v>416</v>
      </c>
    </row>
    <row r="45" spans="2:9" ht="14.25" x14ac:dyDescent="0.2">
      <c r="B45" t="s">
        <v>893</v>
      </c>
      <c r="C45" t="s">
        <v>901</v>
      </c>
      <c r="E45" t="s">
        <v>865</v>
      </c>
      <c r="F45" t="s">
        <v>799</v>
      </c>
      <c r="G45" t="s">
        <v>813</v>
      </c>
      <c r="H45" t="s">
        <v>795</v>
      </c>
      <c r="I45" t="s">
        <v>416</v>
      </c>
    </row>
    <row r="46" spans="2:9" ht="14.25" x14ac:dyDescent="0.2">
      <c r="B46" t="s">
        <v>893</v>
      </c>
      <c r="C46" t="s">
        <v>902</v>
      </c>
      <c r="E46" t="s">
        <v>903</v>
      </c>
      <c r="F46" t="s">
        <v>799</v>
      </c>
      <c r="G46" t="s">
        <v>789</v>
      </c>
      <c r="H46" t="s">
        <v>904</v>
      </c>
      <c r="I46" t="s">
        <v>416</v>
      </c>
    </row>
    <row r="47" spans="2:9" ht="14.25" x14ac:dyDescent="0.2">
      <c r="B47" t="s">
        <v>893</v>
      </c>
      <c r="C47" t="s">
        <v>905</v>
      </c>
      <c r="E47" t="s">
        <v>885</v>
      </c>
      <c r="F47" t="s">
        <v>799</v>
      </c>
      <c r="G47" t="s">
        <v>789</v>
      </c>
      <c r="H47" t="s">
        <v>830</v>
      </c>
      <c r="I47" t="s">
        <v>151</v>
      </c>
    </row>
    <row r="48" spans="2:9" ht="14.25" x14ac:dyDescent="0.2">
      <c r="B48" t="s">
        <v>893</v>
      </c>
      <c r="C48" t="s">
        <v>906</v>
      </c>
      <c r="E48" t="s">
        <v>849</v>
      </c>
      <c r="F48" t="s">
        <v>799</v>
      </c>
      <c r="G48" t="s">
        <v>886</v>
      </c>
      <c r="H48" t="s">
        <v>904</v>
      </c>
      <c r="I48" t="s">
        <v>468</v>
      </c>
    </row>
    <row r="49" spans="2:10" ht="14.25" x14ac:dyDescent="0.2">
      <c r="B49" t="s">
        <v>893</v>
      </c>
      <c r="C49" t="s">
        <v>907</v>
      </c>
      <c r="E49" t="s">
        <v>908</v>
      </c>
      <c r="F49" t="s">
        <v>799</v>
      </c>
      <c r="G49" t="s">
        <v>886</v>
      </c>
      <c r="H49" t="s">
        <v>909</v>
      </c>
      <c r="I49" t="s">
        <v>151</v>
      </c>
    </row>
    <row r="50" spans="2:10" ht="14.25" x14ac:dyDescent="0.2">
      <c r="B50" t="s">
        <v>893</v>
      </c>
      <c r="C50" t="s">
        <v>910</v>
      </c>
      <c r="E50" t="s">
        <v>812</v>
      </c>
      <c r="F50" t="s">
        <v>799</v>
      </c>
      <c r="G50" t="s">
        <v>813</v>
      </c>
      <c r="H50" t="s">
        <v>809</v>
      </c>
      <c r="I50" t="s">
        <v>416</v>
      </c>
    </row>
    <row r="51" spans="2:10" ht="14.25" x14ac:dyDescent="0.2">
      <c r="B51" t="s">
        <v>893</v>
      </c>
      <c r="C51" t="s">
        <v>911</v>
      </c>
      <c r="E51" t="s">
        <v>912</v>
      </c>
      <c r="F51" t="s">
        <v>799</v>
      </c>
      <c r="G51" t="s">
        <v>813</v>
      </c>
      <c r="H51" t="s">
        <v>795</v>
      </c>
      <c r="I51" t="s">
        <v>416</v>
      </c>
    </row>
    <row r="52" spans="2:10" ht="14.25" x14ac:dyDescent="0.2">
      <c r="B52" t="s">
        <v>893</v>
      </c>
      <c r="C52" t="s">
        <v>913</v>
      </c>
      <c r="E52" t="s">
        <v>914</v>
      </c>
      <c r="F52" t="s">
        <v>799</v>
      </c>
      <c r="G52" t="s">
        <v>789</v>
      </c>
      <c r="H52" t="s">
        <v>887</v>
      </c>
      <c r="I52" t="s">
        <v>416</v>
      </c>
    </row>
    <row r="53" spans="2:10" ht="14.25" x14ac:dyDescent="0.2">
      <c r="B53" t="s">
        <v>893</v>
      </c>
      <c r="C53" t="s">
        <v>915</v>
      </c>
      <c r="E53" t="s">
        <v>916</v>
      </c>
      <c r="F53" t="s">
        <v>799</v>
      </c>
      <c r="G53" t="s">
        <v>813</v>
      </c>
      <c r="H53" t="s">
        <v>795</v>
      </c>
      <c r="I53" t="s">
        <v>416</v>
      </c>
    </row>
    <row r="54" spans="2:10" ht="14.25" x14ac:dyDescent="0.2">
      <c r="B54" t="s">
        <v>893</v>
      </c>
      <c r="C54" t="s">
        <v>917</v>
      </c>
      <c r="E54" t="s">
        <v>846</v>
      </c>
      <c r="F54" t="s">
        <v>799</v>
      </c>
      <c r="G54" t="s">
        <v>789</v>
      </c>
      <c r="H54" t="s">
        <v>809</v>
      </c>
      <c r="I54" t="s">
        <v>416</v>
      </c>
    </row>
    <row r="55" spans="2:10" ht="14.25" x14ac:dyDescent="0.2">
      <c r="B55" t="s">
        <v>893</v>
      </c>
      <c r="C55" t="s">
        <v>918</v>
      </c>
      <c r="E55" t="s">
        <v>881</v>
      </c>
      <c r="F55" t="s">
        <v>799</v>
      </c>
      <c r="G55" t="s">
        <v>789</v>
      </c>
      <c r="H55" t="s">
        <v>809</v>
      </c>
      <c r="I55" t="s">
        <v>416</v>
      </c>
    </row>
    <row r="56" spans="2:10" ht="14.25" x14ac:dyDescent="0.2">
      <c r="B56" t="s">
        <v>921</v>
      </c>
      <c r="C56" t="s">
        <v>922</v>
      </c>
      <c r="E56" t="s">
        <v>923</v>
      </c>
      <c r="F56" t="s">
        <v>924</v>
      </c>
      <c r="G56" t="s">
        <v>858</v>
      </c>
      <c r="I56" t="s">
        <v>416</v>
      </c>
      <c r="J56" t="s">
        <v>919</v>
      </c>
    </row>
    <row r="57" spans="2:10" ht="14.25" x14ac:dyDescent="0.2">
      <c r="B57" t="s">
        <v>925</v>
      </c>
      <c r="C57" t="s">
        <v>926</v>
      </c>
      <c r="E57" t="s">
        <v>927</v>
      </c>
      <c r="F57" t="s">
        <v>801</v>
      </c>
      <c r="G57" t="s">
        <v>813</v>
      </c>
      <c r="H57" t="s">
        <v>809</v>
      </c>
      <c r="I57" t="s">
        <v>801</v>
      </c>
      <c r="J57" s="1" t="s">
        <v>919</v>
      </c>
    </row>
    <row r="58" spans="2:10" ht="14.25" x14ac:dyDescent="0.2">
      <c r="B58" t="s">
        <v>928</v>
      </c>
      <c r="C58" t="s">
        <v>929</v>
      </c>
      <c r="E58" t="s">
        <v>930</v>
      </c>
      <c r="F58" t="s">
        <v>801</v>
      </c>
      <c r="G58" t="s">
        <v>789</v>
      </c>
      <c r="H58" t="s">
        <v>931</v>
      </c>
      <c r="I58" t="s">
        <v>801</v>
      </c>
      <c r="J58" s="1" t="s">
        <v>919</v>
      </c>
    </row>
    <row r="59" spans="2:10" ht="14.25" x14ac:dyDescent="0.2">
      <c r="B59" t="s">
        <v>932</v>
      </c>
      <c r="C59" t="s">
        <v>933</v>
      </c>
      <c r="E59" t="s">
        <v>903</v>
      </c>
      <c r="F59" t="s">
        <v>801</v>
      </c>
      <c r="G59" t="s">
        <v>854</v>
      </c>
      <c r="H59" t="s">
        <v>830</v>
      </c>
      <c r="I59" t="s">
        <v>801</v>
      </c>
      <c r="J59" s="1" t="s">
        <v>919</v>
      </c>
    </row>
    <row r="60" spans="2:10" ht="14.25" x14ac:dyDescent="0.2">
      <c r="B60" t="s">
        <v>934</v>
      </c>
      <c r="C60" t="s">
        <v>935</v>
      </c>
      <c r="E60" t="s">
        <v>936</v>
      </c>
      <c r="F60" t="s">
        <v>801</v>
      </c>
      <c r="G60" t="s">
        <v>800</v>
      </c>
      <c r="H60" t="s">
        <v>830</v>
      </c>
      <c r="I60" t="s">
        <v>801</v>
      </c>
      <c r="J60" s="1" t="s">
        <v>919</v>
      </c>
    </row>
    <row r="61" spans="2:10" ht="14.25" x14ac:dyDescent="0.2">
      <c r="B61" t="s">
        <v>937</v>
      </c>
      <c r="C61" t="s">
        <v>938</v>
      </c>
      <c r="E61" t="s">
        <v>939</v>
      </c>
      <c r="F61" t="s">
        <v>801</v>
      </c>
      <c r="G61" t="s">
        <v>940</v>
      </c>
      <c r="H61" t="s">
        <v>941</v>
      </c>
      <c r="I61" t="s">
        <v>801</v>
      </c>
      <c r="J61" s="1" t="s">
        <v>919</v>
      </c>
    </row>
    <row r="62" spans="2:10" ht="14.25" x14ac:dyDescent="0.2">
      <c r="B62" t="s">
        <v>942</v>
      </c>
      <c r="C62" t="s">
        <v>943</v>
      </c>
      <c r="E62" t="s">
        <v>936</v>
      </c>
      <c r="F62" t="s">
        <v>801</v>
      </c>
      <c r="G62" t="s">
        <v>800</v>
      </c>
      <c r="H62" t="s">
        <v>847</v>
      </c>
      <c r="I62" t="s">
        <v>801</v>
      </c>
      <c r="J62" s="1" t="s">
        <v>919</v>
      </c>
    </row>
    <row r="63" spans="2:10" ht="14.25" x14ac:dyDescent="0.2">
      <c r="B63" t="s">
        <v>944</v>
      </c>
      <c r="C63" t="s">
        <v>945</v>
      </c>
      <c r="E63" t="s">
        <v>946</v>
      </c>
      <c r="F63" t="s">
        <v>801</v>
      </c>
      <c r="G63" t="s">
        <v>947</v>
      </c>
      <c r="H63" t="s">
        <v>899</v>
      </c>
      <c r="I63" t="s">
        <v>801</v>
      </c>
      <c r="J63" s="1" t="s">
        <v>919</v>
      </c>
    </row>
    <row r="64" spans="2:10" ht="14.25" x14ac:dyDescent="0.2">
      <c r="B64" t="s">
        <v>948</v>
      </c>
      <c r="C64" t="s">
        <v>949</v>
      </c>
      <c r="E64" t="s">
        <v>950</v>
      </c>
      <c r="F64" t="s">
        <v>801</v>
      </c>
      <c r="G64" t="s">
        <v>789</v>
      </c>
      <c r="H64" t="s">
        <v>795</v>
      </c>
      <c r="I64" t="s">
        <v>801</v>
      </c>
      <c r="J64" s="1" t="s">
        <v>919</v>
      </c>
    </row>
    <row r="65" spans="2:11" ht="14.25" x14ac:dyDescent="0.2">
      <c r="B65" t="s">
        <v>951</v>
      </c>
      <c r="C65" t="s">
        <v>952</v>
      </c>
      <c r="E65" t="s">
        <v>953</v>
      </c>
      <c r="F65" t="s">
        <v>801</v>
      </c>
      <c r="G65" t="s">
        <v>829</v>
      </c>
      <c r="H65" t="s">
        <v>830</v>
      </c>
      <c r="I65" t="s">
        <v>801</v>
      </c>
      <c r="J65" s="1" t="s">
        <v>919</v>
      </c>
      <c r="K65" t="s">
        <v>920</v>
      </c>
    </row>
    <row r="66" spans="2:11" ht="14.25" x14ac:dyDescent="0.2">
      <c r="B66" t="s">
        <v>955</v>
      </c>
      <c r="C66" t="s">
        <v>956</v>
      </c>
      <c r="E66" t="s">
        <v>798</v>
      </c>
      <c r="F66" t="s">
        <v>957</v>
      </c>
      <c r="G66" t="s">
        <v>858</v>
      </c>
      <c r="H66" t="s">
        <v>809</v>
      </c>
      <c r="I66" t="s">
        <v>416</v>
      </c>
      <c r="J66" t="s">
        <v>954</v>
      </c>
      <c r="K66" s="1" t="s">
        <v>920</v>
      </c>
    </row>
    <row r="67" spans="2:11" ht="14.25" x14ac:dyDescent="0.2">
      <c r="B67" t="s">
        <v>955</v>
      </c>
      <c r="C67" t="s">
        <v>958</v>
      </c>
      <c r="E67" t="s">
        <v>959</v>
      </c>
      <c r="F67" t="s">
        <v>960</v>
      </c>
      <c r="G67" t="s">
        <v>813</v>
      </c>
      <c r="H67" t="s">
        <v>809</v>
      </c>
      <c r="I67" t="s">
        <v>416</v>
      </c>
      <c r="J67" s="1" t="s">
        <v>954</v>
      </c>
      <c r="K67" s="1" t="s">
        <v>920</v>
      </c>
    </row>
    <row r="68" spans="2:11" ht="14.25" x14ac:dyDescent="0.2">
      <c r="B68" t="s">
        <v>955</v>
      </c>
      <c r="C68" t="s">
        <v>961</v>
      </c>
      <c r="E68" t="s">
        <v>903</v>
      </c>
      <c r="F68" t="s">
        <v>962</v>
      </c>
      <c r="G68" t="s">
        <v>789</v>
      </c>
      <c r="H68" t="s">
        <v>830</v>
      </c>
      <c r="I68" t="s">
        <v>308</v>
      </c>
      <c r="J68" s="1" t="s">
        <v>954</v>
      </c>
      <c r="K68" s="1" t="s">
        <v>920</v>
      </c>
    </row>
    <row r="69" spans="2:11" ht="14.25" x14ac:dyDescent="0.2">
      <c r="B69" t="s">
        <v>955</v>
      </c>
      <c r="C69" t="s">
        <v>963</v>
      </c>
      <c r="E69" t="s">
        <v>964</v>
      </c>
      <c r="F69" t="s">
        <v>965</v>
      </c>
      <c r="G69" t="s">
        <v>789</v>
      </c>
      <c r="H69" t="s">
        <v>809</v>
      </c>
      <c r="I69" t="s">
        <v>416</v>
      </c>
      <c r="J69" s="1" t="s">
        <v>954</v>
      </c>
      <c r="K69" s="1" t="s">
        <v>920</v>
      </c>
    </row>
    <row r="70" spans="2:11" ht="14.25" x14ac:dyDescent="0.2">
      <c r="B70" t="s">
        <v>966</v>
      </c>
      <c r="C70" t="s">
        <v>967</v>
      </c>
      <c r="E70" t="s">
        <v>916</v>
      </c>
      <c r="F70" t="s">
        <v>968</v>
      </c>
      <c r="G70" t="s">
        <v>789</v>
      </c>
      <c r="H70" t="s">
        <v>795</v>
      </c>
      <c r="I70" t="s">
        <v>416</v>
      </c>
      <c r="K70" s="1" t="s">
        <v>920</v>
      </c>
    </row>
    <row r="71" spans="2:11" ht="14.25" x14ac:dyDescent="0.2">
      <c r="B71" t="s">
        <v>966</v>
      </c>
      <c r="C71" t="s">
        <v>969</v>
      </c>
      <c r="E71" t="s">
        <v>970</v>
      </c>
      <c r="F71" t="s">
        <v>968</v>
      </c>
      <c r="G71" t="s">
        <v>789</v>
      </c>
      <c r="H71" t="s">
        <v>795</v>
      </c>
      <c r="I71" t="s">
        <v>2</v>
      </c>
      <c r="K71" s="1" t="s">
        <v>920</v>
      </c>
    </row>
    <row r="72" spans="2:11" ht="14.25" x14ac:dyDescent="0.2">
      <c r="B72" t="s">
        <v>966</v>
      </c>
      <c r="C72" t="s">
        <v>971</v>
      </c>
      <c r="E72" t="s">
        <v>972</v>
      </c>
      <c r="F72" t="s">
        <v>968</v>
      </c>
      <c r="G72" t="s">
        <v>789</v>
      </c>
      <c r="H72" t="s">
        <v>830</v>
      </c>
      <c r="I72" t="s">
        <v>416</v>
      </c>
      <c r="K72" s="1" t="s">
        <v>920</v>
      </c>
    </row>
    <row r="73" spans="2:11" ht="14.25" x14ac:dyDescent="0.2">
      <c r="B73" t="s">
        <v>966</v>
      </c>
      <c r="C73" t="s">
        <v>973</v>
      </c>
      <c r="E73" t="s">
        <v>808</v>
      </c>
      <c r="F73" t="s">
        <v>968</v>
      </c>
      <c r="G73" t="s">
        <v>813</v>
      </c>
      <c r="H73" t="s">
        <v>809</v>
      </c>
      <c r="I73" t="s">
        <v>468</v>
      </c>
      <c r="K73" s="1" t="s">
        <v>920</v>
      </c>
    </row>
    <row r="74" spans="2:11" ht="14.25" x14ac:dyDescent="0.2">
      <c r="B74" t="s">
        <v>966</v>
      </c>
      <c r="C74" t="s">
        <v>974</v>
      </c>
      <c r="E74" t="s">
        <v>916</v>
      </c>
      <c r="F74" t="s">
        <v>968</v>
      </c>
      <c r="G74" t="s">
        <v>813</v>
      </c>
      <c r="H74" t="s">
        <v>790</v>
      </c>
      <c r="I74" t="s">
        <v>416</v>
      </c>
      <c r="K74" s="1" t="s">
        <v>920</v>
      </c>
    </row>
    <row r="75" spans="2:11" ht="14.25" x14ac:dyDescent="0.2">
      <c r="B75" t="s">
        <v>966</v>
      </c>
      <c r="C75" t="s">
        <v>975</v>
      </c>
      <c r="E75" t="s">
        <v>976</v>
      </c>
      <c r="F75" t="s">
        <v>968</v>
      </c>
      <c r="G75" t="s">
        <v>858</v>
      </c>
      <c r="H75" t="s">
        <v>795</v>
      </c>
      <c r="I75" t="s">
        <v>416</v>
      </c>
    </row>
    <row r="76" spans="2:11" ht="14.25" x14ac:dyDescent="0.2">
      <c r="B76" t="s">
        <v>977</v>
      </c>
      <c r="C76" t="s">
        <v>978</v>
      </c>
      <c r="E76" t="s">
        <v>916</v>
      </c>
      <c r="F76" t="s">
        <v>979</v>
      </c>
      <c r="G76" t="s">
        <v>829</v>
      </c>
      <c r="H76" t="s">
        <v>809</v>
      </c>
      <c r="I76" t="s">
        <v>416</v>
      </c>
    </row>
    <row r="77" spans="2:11" ht="14.25" x14ac:dyDescent="0.2">
      <c r="B77" t="s">
        <v>980</v>
      </c>
      <c r="C77" t="s">
        <v>981</v>
      </c>
      <c r="E77" t="s">
        <v>865</v>
      </c>
      <c r="F77" t="s">
        <v>979</v>
      </c>
      <c r="G77" t="s">
        <v>800</v>
      </c>
      <c r="H77" t="s">
        <v>982</v>
      </c>
      <c r="I77" t="s">
        <v>213</v>
      </c>
    </row>
    <row r="78" spans="2:11" ht="14.25" x14ac:dyDescent="0.2">
      <c r="B78" t="s">
        <v>980</v>
      </c>
      <c r="C78" t="s">
        <v>983</v>
      </c>
      <c r="E78" t="s">
        <v>865</v>
      </c>
      <c r="F78" t="s">
        <v>979</v>
      </c>
      <c r="G78" t="s">
        <v>813</v>
      </c>
      <c r="H78" t="s">
        <v>795</v>
      </c>
      <c r="I78" t="s">
        <v>416</v>
      </c>
    </row>
    <row r="79" spans="2:11" ht="14.25" x14ac:dyDescent="0.2">
      <c r="B79" t="s">
        <v>980</v>
      </c>
      <c r="C79" t="s">
        <v>984</v>
      </c>
      <c r="E79" t="s">
        <v>985</v>
      </c>
      <c r="F79" t="s">
        <v>979</v>
      </c>
      <c r="G79" t="s">
        <v>813</v>
      </c>
      <c r="H79" t="s">
        <v>795</v>
      </c>
      <c r="I79" t="s">
        <v>416</v>
      </c>
    </row>
    <row r="80" spans="2:11" ht="14.25" x14ac:dyDescent="0.2">
      <c r="B80" t="s">
        <v>980</v>
      </c>
      <c r="C80" t="s">
        <v>986</v>
      </c>
      <c r="E80" t="s">
        <v>987</v>
      </c>
      <c r="F80" t="s">
        <v>979</v>
      </c>
      <c r="G80" t="s">
        <v>800</v>
      </c>
      <c r="H80" t="s">
        <v>840</v>
      </c>
      <c r="I80" t="s">
        <v>416</v>
      </c>
    </row>
    <row r="81" spans="2:10" ht="14.25" x14ac:dyDescent="0.2">
      <c r="B81" t="s">
        <v>980</v>
      </c>
      <c r="C81" t="s">
        <v>988</v>
      </c>
      <c r="E81" t="s">
        <v>896</v>
      </c>
      <c r="F81" t="s">
        <v>979</v>
      </c>
      <c r="G81" t="s">
        <v>800</v>
      </c>
      <c r="H81" t="s">
        <v>814</v>
      </c>
      <c r="I81" t="s">
        <v>206</v>
      </c>
    </row>
    <row r="82" spans="2:10" ht="14.25" x14ac:dyDescent="0.2">
      <c r="B82" t="s">
        <v>980</v>
      </c>
      <c r="C82" t="s">
        <v>989</v>
      </c>
      <c r="E82" t="s">
        <v>865</v>
      </c>
      <c r="F82" t="s">
        <v>979</v>
      </c>
      <c r="G82" t="s">
        <v>789</v>
      </c>
      <c r="H82" t="s">
        <v>814</v>
      </c>
      <c r="I82" t="s">
        <v>416</v>
      </c>
    </row>
    <row r="83" spans="2:10" ht="14.25" x14ac:dyDescent="0.2">
      <c r="B83" t="s">
        <v>980</v>
      </c>
      <c r="C83" t="s">
        <v>990</v>
      </c>
      <c r="E83" t="s">
        <v>916</v>
      </c>
      <c r="F83" t="s">
        <v>979</v>
      </c>
      <c r="G83" t="s">
        <v>789</v>
      </c>
      <c r="H83" t="s">
        <v>790</v>
      </c>
      <c r="I83" t="s">
        <v>416</v>
      </c>
    </row>
    <row r="84" spans="2:10" ht="14.25" x14ac:dyDescent="0.2">
      <c r="B84" t="s">
        <v>980</v>
      </c>
      <c r="C84" t="s">
        <v>991</v>
      </c>
      <c r="E84" t="s">
        <v>992</v>
      </c>
      <c r="F84" t="s">
        <v>979</v>
      </c>
      <c r="G84" t="s">
        <v>789</v>
      </c>
      <c r="H84" t="s">
        <v>790</v>
      </c>
      <c r="I84" t="s">
        <v>416</v>
      </c>
    </row>
    <row r="85" spans="2:10" ht="14.25" x14ac:dyDescent="0.2">
      <c r="B85" t="s">
        <v>980</v>
      </c>
      <c r="C85" t="s">
        <v>993</v>
      </c>
      <c r="E85" t="s">
        <v>908</v>
      </c>
      <c r="F85" t="s">
        <v>979</v>
      </c>
      <c r="G85" t="s">
        <v>789</v>
      </c>
      <c r="H85" t="s">
        <v>847</v>
      </c>
      <c r="I85" t="s">
        <v>2</v>
      </c>
    </row>
    <row r="86" spans="2:10" ht="14.25" x14ac:dyDescent="0.2">
      <c r="B86" t="s">
        <v>980</v>
      </c>
      <c r="C86" t="s">
        <v>994</v>
      </c>
      <c r="E86" t="s">
        <v>846</v>
      </c>
      <c r="F86" t="s">
        <v>979</v>
      </c>
      <c r="G86" t="s">
        <v>813</v>
      </c>
      <c r="H86" t="s">
        <v>795</v>
      </c>
      <c r="I86" t="s">
        <v>2</v>
      </c>
    </row>
    <row r="87" spans="2:10" ht="14.25" x14ac:dyDescent="0.2">
      <c r="B87" t="s">
        <v>980</v>
      </c>
      <c r="C87" t="s">
        <v>995</v>
      </c>
      <c r="E87" t="s">
        <v>996</v>
      </c>
      <c r="F87" t="s">
        <v>979</v>
      </c>
      <c r="G87" t="s">
        <v>813</v>
      </c>
      <c r="H87" t="s">
        <v>790</v>
      </c>
      <c r="I87" t="s">
        <v>2</v>
      </c>
    </row>
    <row r="88" spans="2:10" ht="14.25" x14ac:dyDescent="0.2">
      <c r="B88" t="s">
        <v>980</v>
      </c>
      <c r="C88" t="s">
        <v>997</v>
      </c>
      <c r="E88" t="s">
        <v>914</v>
      </c>
      <c r="F88" t="s">
        <v>979</v>
      </c>
      <c r="G88" t="s">
        <v>813</v>
      </c>
      <c r="H88" t="s">
        <v>795</v>
      </c>
      <c r="I88" t="s">
        <v>416</v>
      </c>
    </row>
    <row r="89" spans="2:10" ht="14.25" x14ac:dyDescent="0.2">
      <c r="B89" t="s">
        <v>980</v>
      </c>
      <c r="C89" t="s">
        <v>998</v>
      </c>
      <c r="E89" t="s">
        <v>885</v>
      </c>
      <c r="F89" t="s">
        <v>999</v>
      </c>
      <c r="G89" t="s">
        <v>813</v>
      </c>
      <c r="H89" t="s">
        <v>795</v>
      </c>
      <c r="I89" t="s">
        <v>529</v>
      </c>
      <c r="J89" t="s">
        <v>1000</v>
      </c>
    </row>
    <row r="90" spans="2:10" ht="14.25" x14ac:dyDescent="0.2">
      <c r="B90" t="s">
        <v>980</v>
      </c>
      <c r="C90" t="s">
        <v>1001</v>
      </c>
      <c r="E90" t="s">
        <v>1002</v>
      </c>
      <c r="F90" t="s">
        <v>979</v>
      </c>
      <c r="G90" t="s">
        <v>789</v>
      </c>
      <c r="H90" t="s">
        <v>809</v>
      </c>
      <c r="I90" t="s">
        <v>416</v>
      </c>
    </row>
    <row r="91" spans="2:10" ht="14.25" x14ac:dyDescent="0.2">
      <c r="B91" t="s">
        <v>980</v>
      </c>
      <c r="C91" t="s">
        <v>1003</v>
      </c>
      <c r="E91" t="s">
        <v>860</v>
      </c>
      <c r="F91" t="s">
        <v>979</v>
      </c>
      <c r="G91" t="s">
        <v>789</v>
      </c>
      <c r="H91" t="s">
        <v>840</v>
      </c>
      <c r="I91" t="s">
        <v>151</v>
      </c>
    </row>
    <row r="92" spans="2:10" ht="14.25" x14ac:dyDescent="0.2">
      <c r="B92" t="s">
        <v>980</v>
      </c>
      <c r="C92" t="s">
        <v>1004</v>
      </c>
      <c r="E92" t="s">
        <v>881</v>
      </c>
      <c r="F92" t="s">
        <v>979</v>
      </c>
      <c r="G92" t="s">
        <v>858</v>
      </c>
      <c r="H92" t="s">
        <v>982</v>
      </c>
      <c r="I92" t="s">
        <v>416</v>
      </c>
    </row>
    <row r="93" spans="2:10" ht="14.25" x14ac:dyDescent="0.2">
      <c r="B93" t="s">
        <v>980</v>
      </c>
      <c r="C93" t="s">
        <v>1005</v>
      </c>
      <c r="E93" t="s">
        <v>908</v>
      </c>
      <c r="F93" t="s">
        <v>979</v>
      </c>
      <c r="G93" t="s">
        <v>800</v>
      </c>
      <c r="H93" t="s">
        <v>814</v>
      </c>
      <c r="I93" t="s">
        <v>416</v>
      </c>
    </row>
    <row r="94" spans="2:10" ht="14.25" x14ac:dyDescent="0.2">
      <c r="B94" t="s">
        <v>1006</v>
      </c>
      <c r="C94" t="s">
        <v>1007</v>
      </c>
      <c r="E94" t="s">
        <v>985</v>
      </c>
      <c r="F94" t="s">
        <v>1008</v>
      </c>
      <c r="G94" t="s">
        <v>800</v>
      </c>
      <c r="H94" t="s">
        <v>982</v>
      </c>
      <c r="I94" t="s">
        <v>416</v>
      </c>
    </row>
    <row r="95" spans="2:10" ht="14.25" x14ac:dyDescent="0.2">
      <c r="B95" t="s">
        <v>1009</v>
      </c>
      <c r="C95" t="s">
        <v>1010</v>
      </c>
      <c r="E95" t="s">
        <v>1002</v>
      </c>
      <c r="F95" t="s">
        <v>1008</v>
      </c>
      <c r="G95" t="s">
        <v>813</v>
      </c>
      <c r="H95" t="s">
        <v>814</v>
      </c>
      <c r="I95" t="s">
        <v>416</v>
      </c>
    </row>
    <row r="96" spans="2:10" ht="14.25" x14ac:dyDescent="0.2">
      <c r="B96" t="s">
        <v>1009</v>
      </c>
      <c r="C96" t="s">
        <v>1011</v>
      </c>
      <c r="E96" t="s">
        <v>914</v>
      </c>
      <c r="F96" t="s">
        <v>1008</v>
      </c>
      <c r="G96" t="s">
        <v>813</v>
      </c>
      <c r="H96" t="s">
        <v>795</v>
      </c>
      <c r="I96" t="s">
        <v>416</v>
      </c>
    </row>
    <row r="97" spans="2:10" ht="14.25" x14ac:dyDescent="0.2">
      <c r="B97" t="s">
        <v>1009</v>
      </c>
      <c r="C97" t="s">
        <v>1012</v>
      </c>
      <c r="E97" t="s">
        <v>985</v>
      </c>
      <c r="F97" t="s">
        <v>1008</v>
      </c>
      <c r="G97" t="s">
        <v>858</v>
      </c>
      <c r="H97" t="s">
        <v>795</v>
      </c>
      <c r="I97" t="s">
        <v>416</v>
      </c>
    </row>
    <row r="98" spans="2:10" ht="14.25" x14ac:dyDescent="0.2">
      <c r="B98" t="s">
        <v>1009</v>
      </c>
      <c r="C98" t="s">
        <v>1013</v>
      </c>
      <c r="E98" t="s">
        <v>885</v>
      </c>
      <c r="F98" t="s">
        <v>1008</v>
      </c>
      <c r="G98" t="s">
        <v>789</v>
      </c>
      <c r="H98" t="s">
        <v>809</v>
      </c>
      <c r="I98" t="s">
        <v>151</v>
      </c>
    </row>
    <row r="99" spans="2:10" ht="14.25" x14ac:dyDescent="0.2">
      <c r="B99" t="s">
        <v>1009</v>
      </c>
      <c r="C99" t="s">
        <v>1014</v>
      </c>
      <c r="E99" t="s">
        <v>1015</v>
      </c>
      <c r="F99" t="s">
        <v>1008</v>
      </c>
      <c r="G99" t="s">
        <v>789</v>
      </c>
      <c r="H99" t="s">
        <v>814</v>
      </c>
      <c r="I99" t="s">
        <v>308</v>
      </c>
      <c r="J99" t="s">
        <v>1016</v>
      </c>
    </row>
    <row r="100" spans="2:10" ht="14.25" x14ac:dyDescent="0.2">
      <c r="B100" t="s">
        <v>1009</v>
      </c>
      <c r="C100" t="s">
        <v>1017</v>
      </c>
      <c r="E100" t="s">
        <v>985</v>
      </c>
      <c r="F100" t="s">
        <v>1008</v>
      </c>
      <c r="G100" t="s">
        <v>789</v>
      </c>
      <c r="H100" t="s">
        <v>809</v>
      </c>
      <c r="I100" t="s">
        <v>416</v>
      </c>
    </row>
    <row r="101" spans="2:10" ht="14.25" x14ac:dyDescent="0.2">
      <c r="B101" t="s">
        <v>1009</v>
      </c>
      <c r="C101" t="s">
        <v>1018</v>
      </c>
      <c r="E101" t="s">
        <v>916</v>
      </c>
      <c r="F101" t="s">
        <v>1008</v>
      </c>
      <c r="G101" t="s">
        <v>858</v>
      </c>
      <c r="H101" t="s">
        <v>790</v>
      </c>
      <c r="I101" t="s">
        <v>308</v>
      </c>
    </row>
    <row r="102" spans="2:10" ht="14.25" x14ac:dyDescent="0.2">
      <c r="B102" t="s">
        <v>1009</v>
      </c>
      <c r="C102" t="s">
        <v>1019</v>
      </c>
      <c r="E102" t="s">
        <v>908</v>
      </c>
      <c r="F102" t="s">
        <v>1008</v>
      </c>
      <c r="G102" t="s">
        <v>813</v>
      </c>
      <c r="H102" t="s">
        <v>840</v>
      </c>
      <c r="I102" t="s">
        <v>213</v>
      </c>
    </row>
    <row r="103" spans="2:10" ht="14.25" x14ac:dyDescent="0.2">
      <c r="B103" t="s">
        <v>1009</v>
      </c>
      <c r="C103" t="s">
        <v>1020</v>
      </c>
      <c r="E103" t="s">
        <v>908</v>
      </c>
      <c r="F103" t="s">
        <v>1008</v>
      </c>
      <c r="G103" t="s">
        <v>800</v>
      </c>
      <c r="H103" t="s">
        <v>814</v>
      </c>
      <c r="I103" t="s">
        <v>416</v>
      </c>
    </row>
    <row r="104" spans="2:10" ht="14.25" x14ac:dyDescent="0.2">
      <c r="B104" t="s">
        <v>1009</v>
      </c>
      <c r="C104" t="s">
        <v>1021</v>
      </c>
      <c r="E104" t="s">
        <v>885</v>
      </c>
      <c r="F104" t="s">
        <v>1008</v>
      </c>
      <c r="G104" t="s">
        <v>858</v>
      </c>
      <c r="H104" t="s">
        <v>814</v>
      </c>
      <c r="I104" t="s">
        <v>416</v>
      </c>
    </row>
    <row r="105" spans="2:10" ht="14.25" x14ac:dyDescent="0.2">
      <c r="B105" t="s">
        <v>1009</v>
      </c>
      <c r="C105" t="s">
        <v>1022</v>
      </c>
      <c r="E105" t="s">
        <v>987</v>
      </c>
      <c r="F105" t="s">
        <v>1008</v>
      </c>
      <c r="G105" t="s">
        <v>824</v>
      </c>
      <c r="H105" t="s">
        <v>840</v>
      </c>
      <c r="I105" t="s">
        <v>416</v>
      </c>
    </row>
    <row r="106" spans="2:10" ht="14.25" x14ac:dyDescent="0.2">
      <c r="B106" t="s">
        <v>1009</v>
      </c>
      <c r="C106" t="s">
        <v>1023</v>
      </c>
      <c r="E106" t="s">
        <v>914</v>
      </c>
      <c r="F106" t="s">
        <v>1008</v>
      </c>
      <c r="G106" t="s">
        <v>789</v>
      </c>
      <c r="H106" t="s">
        <v>830</v>
      </c>
      <c r="I106" t="s">
        <v>416</v>
      </c>
    </row>
    <row r="107" spans="2:10" ht="14.25" x14ac:dyDescent="0.2">
      <c r="B107" t="s">
        <v>1009</v>
      </c>
      <c r="C107" t="s">
        <v>1024</v>
      </c>
      <c r="E107" t="s">
        <v>1025</v>
      </c>
      <c r="F107" t="s">
        <v>1008</v>
      </c>
      <c r="G107" t="s">
        <v>813</v>
      </c>
      <c r="H107" t="s">
        <v>814</v>
      </c>
      <c r="I107" t="s">
        <v>225</v>
      </c>
    </row>
    <row r="108" spans="2:10" ht="14.25" x14ac:dyDescent="0.2">
      <c r="B108" t="s">
        <v>1009</v>
      </c>
      <c r="C108" t="s">
        <v>1026</v>
      </c>
      <c r="E108" t="s">
        <v>1027</v>
      </c>
      <c r="F108" t="s">
        <v>1008</v>
      </c>
      <c r="G108" t="s">
        <v>858</v>
      </c>
      <c r="H108" t="s">
        <v>840</v>
      </c>
      <c r="I108" t="s">
        <v>482</v>
      </c>
    </row>
    <row r="109" spans="2:10" ht="14.25" x14ac:dyDescent="0.2">
      <c r="B109" t="s">
        <v>1009</v>
      </c>
      <c r="C109" t="s">
        <v>1028</v>
      </c>
      <c r="E109" t="s">
        <v>987</v>
      </c>
      <c r="F109" t="s">
        <v>1008</v>
      </c>
      <c r="G109" t="s">
        <v>789</v>
      </c>
      <c r="H109" t="s">
        <v>982</v>
      </c>
      <c r="I109" t="s">
        <v>100</v>
      </c>
    </row>
    <row r="110" spans="2:10" ht="14.25" x14ac:dyDescent="0.2">
      <c r="B110" t="s">
        <v>1009</v>
      </c>
      <c r="C110" t="s">
        <v>1029</v>
      </c>
      <c r="E110" t="s">
        <v>1002</v>
      </c>
      <c r="F110" t="s">
        <v>1008</v>
      </c>
      <c r="G110" t="s">
        <v>854</v>
      </c>
      <c r="H110" t="s">
        <v>1030</v>
      </c>
      <c r="I110" t="s">
        <v>416</v>
      </c>
      <c r="J110" t="s">
        <v>1031</v>
      </c>
    </row>
    <row r="111" spans="2:10" ht="14.25" x14ac:dyDescent="0.2">
      <c r="B111" t="s">
        <v>1009</v>
      </c>
      <c r="C111" t="s">
        <v>1032</v>
      </c>
      <c r="E111" t="s">
        <v>1033</v>
      </c>
      <c r="F111" t="s">
        <v>1008</v>
      </c>
      <c r="G111" t="s">
        <v>854</v>
      </c>
      <c r="H111" t="s">
        <v>1034</v>
      </c>
      <c r="I111" t="s">
        <v>416</v>
      </c>
      <c r="J111" t="s">
        <v>1031</v>
      </c>
    </row>
    <row r="112" spans="2:10" ht="14.25" x14ac:dyDescent="0.2">
      <c r="B112" t="s">
        <v>1035</v>
      </c>
      <c r="C112" t="s">
        <v>1036</v>
      </c>
      <c r="E112" t="s">
        <v>808</v>
      </c>
      <c r="F112" t="s">
        <v>1037</v>
      </c>
      <c r="G112" t="s">
        <v>820</v>
      </c>
      <c r="H112" t="s">
        <v>795</v>
      </c>
      <c r="I112" t="s">
        <v>416</v>
      </c>
    </row>
    <row r="113" spans="2:10" ht="14.25" x14ac:dyDescent="0.2">
      <c r="B113" t="s">
        <v>1038</v>
      </c>
      <c r="C113" t="s">
        <v>1039</v>
      </c>
      <c r="E113" t="s">
        <v>846</v>
      </c>
      <c r="F113" t="s">
        <v>1037</v>
      </c>
      <c r="G113" t="s">
        <v>813</v>
      </c>
      <c r="H113" t="s">
        <v>805</v>
      </c>
      <c r="I113" t="s">
        <v>308</v>
      </c>
    </row>
    <row r="114" spans="2:10" ht="14.25" x14ac:dyDescent="0.2">
      <c r="B114" t="s">
        <v>1038</v>
      </c>
      <c r="C114" t="s">
        <v>1040</v>
      </c>
      <c r="E114" t="s">
        <v>916</v>
      </c>
      <c r="F114" t="s">
        <v>1037</v>
      </c>
      <c r="G114" t="s">
        <v>789</v>
      </c>
      <c r="H114" t="s">
        <v>1041</v>
      </c>
      <c r="I114" t="s">
        <v>2</v>
      </c>
    </row>
    <row r="115" spans="2:10" ht="14.25" x14ac:dyDescent="0.2">
      <c r="B115" t="s">
        <v>1038</v>
      </c>
      <c r="C115" t="s">
        <v>1042</v>
      </c>
      <c r="E115" t="s">
        <v>985</v>
      </c>
      <c r="F115" t="s">
        <v>1037</v>
      </c>
      <c r="G115" t="s">
        <v>813</v>
      </c>
      <c r="H115" t="s">
        <v>830</v>
      </c>
      <c r="I115" t="s">
        <v>119</v>
      </c>
    </row>
    <row r="116" spans="2:10" ht="14.25" x14ac:dyDescent="0.2">
      <c r="B116" t="s">
        <v>1038</v>
      </c>
      <c r="C116" t="s">
        <v>1043</v>
      </c>
      <c r="E116" t="s">
        <v>1002</v>
      </c>
      <c r="F116" t="s">
        <v>1037</v>
      </c>
      <c r="G116" t="s">
        <v>789</v>
      </c>
      <c r="H116" t="s">
        <v>790</v>
      </c>
      <c r="I116" t="s">
        <v>416</v>
      </c>
    </row>
    <row r="117" spans="2:10" ht="14.25" x14ac:dyDescent="0.2">
      <c r="B117" t="s">
        <v>1038</v>
      </c>
      <c r="C117" t="s">
        <v>1044</v>
      </c>
      <c r="E117" t="s">
        <v>1045</v>
      </c>
      <c r="F117" t="s">
        <v>1037</v>
      </c>
      <c r="G117" t="s">
        <v>813</v>
      </c>
      <c r="H117" t="s">
        <v>814</v>
      </c>
      <c r="I117" t="s">
        <v>2</v>
      </c>
    </row>
    <row r="118" spans="2:10" ht="14.25" x14ac:dyDescent="0.2">
      <c r="B118" t="s">
        <v>1038</v>
      </c>
      <c r="C118" t="s">
        <v>1046</v>
      </c>
      <c r="E118" t="s">
        <v>987</v>
      </c>
      <c r="F118" t="s">
        <v>1037</v>
      </c>
      <c r="G118" t="s">
        <v>813</v>
      </c>
      <c r="H118" t="s">
        <v>795</v>
      </c>
      <c r="I118" t="s">
        <v>416</v>
      </c>
    </row>
    <row r="119" spans="2:10" ht="14.25" x14ac:dyDescent="0.2">
      <c r="B119" t="s">
        <v>1038</v>
      </c>
      <c r="C119" t="s">
        <v>1047</v>
      </c>
      <c r="E119" t="s">
        <v>914</v>
      </c>
      <c r="F119" t="s">
        <v>1037</v>
      </c>
      <c r="G119" t="s">
        <v>813</v>
      </c>
      <c r="H119" t="s">
        <v>795</v>
      </c>
      <c r="I119" t="s">
        <v>416</v>
      </c>
    </row>
    <row r="120" spans="2:10" ht="14.25" x14ac:dyDescent="0.2">
      <c r="B120" t="s">
        <v>1038</v>
      </c>
      <c r="C120" t="s">
        <v>1048</v>
      </c>
      <c r="E120" t="s">
        <v>908</v>
      </c>
      <c r="F120" t="s">
        <v>1037</v>
      </c>
      <c r="G120" t="s">
        <v>858</v>
      </c>
      <c r="H120" t="s">
        <v>830</v>
      </c>
      <c r="I120" t="s">
        <v>119</v>
      </c>
    </row>
    <row r="121" spans="2:10" ht="14.25" x14ac:dyDescent="0.2">
      <c r="B121" t="s">
        <v>1038</v>
      </c>
      <c r="C121" t="s">
        <v>1049</v>
      </c>
      <c r="E121" t="s">
        <v>896</v>
      </c>
      <c r="F121" t="s">
        <v>1037</v>
      </c>
      <c r="G121" t="s">
        <v>858</v>
      </c>
      <c r="H121" t="s">
        <v>830</v>
      </c>
      <c r="I121" t="s">
        <v>119</v>
      </c>
    </row>
    <row r="122" spans="2:10" ht="14.25" x14ac:dyDescent="0.2">
      <c r="B122" t="s">
        <v>1038</v>
      </c>
      <c r="C122" t="s">
        <v>1050</v>
      </c>
      <c r="E122" t="s">
        <v>987</v>
      </c>
      <c r="F122" t="s">
        <v>1037</v>
      </c>
      <c r="G122" t="s">
        <v>789</v>
      </c>
      <c r="H122" t="s">
        <v>982</v>
      </c>
      <c r="I122" t="s">
        <v>468</v>
      </c>
    </row>
    <row r="123" spans="2:10" ht="14.25" x14ac:dyDescent="0.2">
      <c r="B123" t="s">
        <v>1038</v>
      </c>
      <c r="C123" t="s">
        <v>1051</v>
      </c>
      <c r="E123" t="s">
        <v>1052</v>
      </c>
      <c r="F123" t="s">
        <v>1037</v>
      </c>
      <c r="G123" t="s">
        <v>800</v>
      </c>
      <c r="H123" t="s">
        <v>805</v>
      </c>
      <c r="I123" t="s">
        <v>416</v>
      </c>
      <c r="J123" t="s">
        <v>1053</v>
      </c>
    </row>
    <row r="124" spans="2:10" ht="14.25" x14ac:dyDescent="0.2">
      <c r="B124" t="s">
        <v>1038</v>
      </c>
      <c r="C124" t="s">
        <v>1054</v>
      </c>
      <c r="E124" t="s">
        <v>916</v>
      </c>
      <c r="F124" t="s">
        <v>1037</v>
      </c>
      <c r="G124" t="s">
        <v>789</v>
      </c>
      <c r="H124" t="s">
        <v>795</v>
      </c>
      <c r="I124" t="s">
        <v>416</v>
      </c>
    </row>
    <row r="125" spans="2:10" ht="14.25" x14ac:dyDescent="0.2">
      <c r="B125" t="s">
        <v>1038</v>
      </c>
      <c r="C125" t="s">
        <v>1055</v>
      </c>
      <c r="E125" t="s">
        <v>1052</v>
      </c>
      <c r="F125" t="s">
        <v>1037</v>
      </c>
      <c r="G125" t="s">
        <v>789</v>
      </c>
      <c r="H125" t="s">
        <v>795</v>
      </c>
      <c r="I125" t="s">
        <v>416</v>
      </c>
      <c r="J125" t="s">
        <v>1056</v>
      </c>
    </row>
    <row r="126" spans="2:10" ht="14.25" x14ac:dyDescent="0.2">
      <c r="B126" t="s">
        <v>1038</v>
      </c>
      <c r="C126" t="s">
        <v>1057</v>
      </c>
      <c r="E126" t="s">
        <v>908</v>
      </c>
      <c r="F126" t="s">
        <v>1037</v>
      </c>
      <c r="G126" t="s">
        <v>789</v>
      </c>
      <c r="H126" t="s">
        <v>840</v>
      </c>
      <c r="I126" t="s">
        <v>308</v>
      </c>
    </row>
    <row r="127" spans="2:10" ht="14.25" x14ac:dyDescent="0.2">
      <c r="B127" t="s">
        <v>1038</v>
      </c>
      <c r="C127" t="s">
        <v>1058</v>
      </c>
      <c r="E127" t="s">
        <v>987</v>
      </c>
      <c r="F127" t="s">
        <v>1037</v>
      </c>
      <c r="G127" t="s">
        <v>800</v>
      </c>
      <c r="H127" t="s">
        <v>795</v>
      </c>
      <c r="I127" t="s">
        <v>2</v>
      </c>
    </row>
    <row r="128" spans="2:10" ht="14.25" x14ac:dyDescent="0.2">
      <c r="B128" t="s">
        <v>1038</v>
      </c>
      <c r="C128" t="s">
        <v>1059</v>
      </c>
      <c r="E128" t="s">
        <v>987</v>
      </c>
      <c r="F128" t="s">
        <v>1037</v>
      </c>
      <c r="G128" t="s">
        <v>858</v>
      </c>
      <c r="H128" t="s">
        <v>814</v>
      </c>
      <c r="I128" t="s">
        <v>1060</v>
      </c>
    </row>
    <row r="129" spans="2:10" ht="14.25" x14ac:dyDescent="0.2">
      <c r="B129" t="s">
        <v>1038</v>
      </c>
      <c r="C129" t="s">
        <v>1061</v>
      </c>
      <c r="E129" t="s">
        <v>914</v>
      </c>
      <c r="F129" t="s">
        <v>1037</v>
      </c>
      <c r="G129" t="s">
        <v>789</v>
      </c>
      <c r="H129" t="s">
        <v>795</v>
      </c>
      <c r="I129" t="s">
        <v>100</v>
      </c>
    </row>
    <row r="130" spans="2:10" ht="14.25" x14ac:dyDescent="0.2">
      <c r="B130" t="s">
        <v>1038</v>
      </c>
      <c r="C130" t="s">
        <v>1062</v>
      </c>
      <c r="E130" t="s">
        <v>812</v>
      </c>
      <c r="F130" t="s">
        <v>1037</v>
      </c>
      <c r="G130" t="s">
        <v>789</v>
      </c>
      <c r="H130" t="s">
        <v>830</v>
      </c>
      <c r="I130" t="s">
        <v>206</v>
      </c>
    </row>
    <row r="131" spans="2:10" ht="14.25" x14ac:dyDescent="0.2">
      <c r="B131" t="s">
        <v>1038</v>
      </c>
      <c r="C131" t="s">
        <v>1063</v>
      </c>
      <c r="E131" t="s">
        <v>992</v>
      </c>
      <c r="F131" t="s">
        <v>1037</v>
      </c>
      <c r="G131" t="s">
        <v>789</v>
      </c>
      <c r="H131" t="s">
        <v>790</v>
      </c>
      <c r="I131" t="s">
        <v>84</v>
      </c>
    </row>
    <row r="132" spans="2:10" ht="14.25" x14ac:dyDescent="0.2">
      <c r="B132" t="s">
        <v>1038</v>
      </c>
      <c r="C132" t="s">
        <v>1064</v>
      </c>
      <c r="E132" t="s">
        <v>985</v>
      </c>
      <c r="F132" t="s">
        <v>1037</v>
      </c>
      <c r="G132" t="s">
        <v>813</v>
      </c>
      <c r="H132" t="s">
        <v>809</v>
      </c>
      <c r="I132" t="s">
        <v>416</v>
      </c>
    </row>
    <row r="133" spans="2:10" ht="14.25" x14ac:dyDescent="0.2">
      <c r="B133" t="s">
        <v>1038</v>
      </c>
      <c r="C133" t="s">
        <v>1065</v>
      </c>
      <c r="E133" t="s">
        <v>846</v>
      </c>
      <c r="F133" t="s">
        <v>1037</v>
      </c>
      <c r="G133" t="s">
        <v>813</v>
      </c>
      <c r="H133" t="s">
        <v>809</v>
      </c>
      <c r="I133" t="s">
        <v>416</v>
      </c>
    </row>
    <row r="134" spans="2:10" ht="14.25" x14ac:dyDescent="0.2">
      <c r="B134" t="s">
        <v>1038</v>
      </c>
      <c r="C134" t="s">
        <v>1066</v>
      </c>
      <c r="E134" t="s">
        <v>1002</v>
      </c>
      <c r="F134" t="s">
        <v>1037</v>
      </c>
      <c r="G134" t="s">
        <v>813</v>
      </c>
      <c r="H134" t="s">
        <v>790</v>
      </c>
      <c r="I134" t="s">
        <v>468</v>
      </c>
    </row>
    <row r="135" spans="2:10" ht="14.25" x14ac:dyDescent="0.2">
      <c r="B135" t="s">
        <v>1038</v>
      </c>
      <c r="C135" t="s">
        <v>1067</v>
      </c>
      <c r="E135" t="s">
        <v>996</v>
      </c>
      <c r="F135" t="s">
        <v>1037</v>
      </c>
      <c r="G135" t="s">
        <v>789</v>
      </c>
      <c r="H135" t="s">
        <v>805</v>
      </c>
      <c r="I135" t="s">
        <v>468</v>
      </c>
    </row>
    <row r="136" spans="2:10" ht="14.25" x14ac:dyDescent="0.2">
      <c r="B136" t="s">
        <v>1038</v>
      </c>
      <c r="C136" t="s">
        <v>1068</v>
      </c>
      <c r="E136" t="s">
        <v>914</v>
      </c>
      <c r="F136" t="s">
        <v>1037</v>
      </c>
      <c r="G136" t="s">
        <v>813</v>
      </c>
      <c r="H136" t="s">
        <v>809</v>
      </c>
      <c r="I136" t="s">
        <v>84</v>
      </c>
    </row>
    <row r="137" spans="2:10" ht="14.25" x14ac:dyDescent="0.2">
      <c r="B137" t="s">
        <v>1038</v>
      </c>
      <c r="C137" t="s">
        <v>1069</v>
      </c>
      <c r="E137" t="s">
        <v>996</v>
      </c>
      <c r="F137" t="s">
        <v>1037</v>
      </c>
      <c r="G137" t="s">
        <v>829</v>
      </c>
      <c r="H137" t="s">
        <v>795</v>
      </c>
      <c r="I137" t="s">
        <v>416</v>
      </c>
    </row>
    <row r="138" spans="2:10" ht="14.25" x14ac:dyDescent="0.2">
      <c r="B138" t="s">
        <v>1038</v>
      </c>
      <c r="C138" t="s">
        <v>1070</v>
      </c>
      <c r="E138" t="s">
        <v>914</v>
      </c>
      <c r="F138" t="s">
        <v>1037</v>
      </c>
      <c r="G138" t="s">
        <v>800</v>
      </c>
      <c r="H138" t="s">
        <v>795</v>
      </c>
      <c r="I138" t="s">
        <v>416</v>
      </c>
      <c r="J138" t="s">
        <v>1071</v>
      </c>
    </row>
    <row r="139" spans="2:10" ht="14.25" x14ac:dyDescent="0.2">
      <c r="B139" t="s">
        <v>1038</v>
      </c>
      <c r="C139" t="s">
        <v>1072</v>
      </c>
      <c r="E139" t="s">
        <v>996</v>
      </c>
      <c r="F139" t="s">
        <v>1037</v>
      </c>
      <c r="G139" t="s">
        <v>858</v>
      </c>
      <c r="H139" t="s">
        <v>795</v>
      </c>
      <c r="I139" t="s">
        <v>243</v>
      </c>
    </row>
    <row r="140" spans="2:10" ht="14.25" x14ac:dyDescent="0.2">
      <c r="B140" t="s">
        <v>1038</v>
      </c>
      <c r="C140" t="s">
        <v>1073</v>
      </c>
      <c r="E140" t="s">
        <v>987</v>
      </c>
      <c r="F140" t="s">
        <v>1037</v>
      </c>
      <c r="G140" t="s">
        <v>800</v>
      </c>
      <c r="H140" t="s">
        <v>814</v>
      </c>
      <c r="I140" t="s">
        <v>416</v>
      </c>
    </row>
    <row r="141" spans="2:10" ht="14.25" x14ac:dyDescent="0.2">
      <c r="B141" t="s">
        <v>1038</v>
      </c>
      <c r="C141" t="s">
        <v>1074</v>
      </c>
      <c r="E141" t="s">
        <v>1075</v>
      </c>
      <c r="F141" t="s">
        <v>1037</v>
      </c>
      <c r="G141" t="s">
        <v>829</v>
      </c>
      <c r="H141" t="s">
        <v>790</v>
      </c>
      <c r="I141" t="s">
        <v>213</v>
      </c>
    </row>
    <row r="142" spans="2:10" ht="14.25" x14ac:dyDescent="0.2">
      <c r="B142" t="s">
        <v>1038</v>
      </c>
      <c r="C142" t="s">
        <v>1076</v>
      </c>
      <c r="E142" t="s">
        <v>914</v>
      </c>
      <c r="F142" t="s">
        <v>1037</v>
      </c>
      <c r="G142" t="s">
        <v>947</v>
      </c>
      <c r="H142" t="s">
        <v>809</v>
      </c>
      <c r="I142" t="s">
        <v>213</v>
      </c>
    </row>
    <row r="143" spans="2:10" ht="14.25" x14ac:dyDescent="0.2">
      <c r="B143" t="s">
        <v>1038</v>
      </c>
      <c r="C143" t="s">
        <v>1077</v>
      </c>
      <c r="E143" t="s">
        <v>985</v>
      </c>
      <c r="F143" t="s">
        <v>1037</v>
      </c>
      <c r="G143" t="s">
        <v>854</v>
      </c>
      <c r="H143" t="s">
        <v>830</v>
      </c>
      <c r="I143" t="s">
        <v>213</v>
      </c>
    </row>
    <row r="144" spans="2:10" ht="14.25" x14ac:dyDescent="0.2">
      <c r="B144" t="s">
        <v>1078</v>
      </c>
      <c r="C144" t="s">
        <v>1079</v>
      </c>
      <c r="E144" t="s">
        <v>985</v>
      </c>
      <c r="F144" t="s">
        <v>1080</v>
      </c>
      <c r="G144" t="s">
        <v>813</v>
      </c>
      <c r="H144" t="s">
        <v>795</v>
      </c>
      <c r="I144" t="s">
        <v>416</v>
      </c>
    </row>
    <row r="145" spans="2:10" ht="14.25" x14ac:dyDescent="0.2">
      <c r="B145" t="s">
        <v>1081</v>
      </c>
      <c r="C145" t="s">
        <v>1082</v>
      </c>
      <c r="E145" t="s">
        <v>987</v>
      </c>
      <c r="F145" t="s">
        <v>1080</v>
      </c>
      <c r="G145" t="s">
        <v>858</v>
      </c>
      <c r="H145" t="s">
        <v>809</v>
      </c>
      <c r="I145" t="s">
        <v>416</v>
      </c>
    </row>
    <row r="146" spans="2:10" ht="14.25" x14ac:dyDescent="0.2">
      <c r="B146" t="s">
        <v>1081</v>
      </c>
      <c r="C146" t="s">
        <v>1083</v>
      </c>
      <c r="E146" t="s">
        <v>987</v>
      </c>
      <c r="F146" t="s">
        <v>1080</v>
      </c>
      <c r="G146" t="s">
        <v>813</v>
      </c>
      <c r="H146" t="s">
        <v>795</v>
      </c>
      <c r="I146" t="s">
        <v>416</v>
      </c>
    </row>
    <row r="147" spans="2:10" ht="14.25" x14ac:dyDescent="0.2">
      <c r="B147" t="s">
        <v>1081</v>
      </c>
      <c r="C147" t="s">
        <v>1084</v>
      </c>
      <c r="E147" t="s">
        <v>1002</v>
      </c>
      <c r="F147" t="s">
        <v>1080</v>
      </c>
      <c r="G147" t="s">
        <v>789</v>
      </c>
      <c r="H147" t="s">
        <v>909</v>
      </c>
      <c r="I147" t="s">
        <v>2</v>
      </c>
    </row>
    <row r="148" spans="2:10" ht="14.25" x14ac:dyDescent="0.2">
      <c r="B148" t="s">
        <v>1081</v>
      </c>
      <c r="C148" t="s">
        <v>1085</v>
      </c>
      <c r="E148" t="s">
        <v>996</v>
      </c>
      <c r="F148" t="s">
        <v>1080</v>
      </c>
      <c r="G148" t="s">
        <v>800</v>
      </c>
      <c r="H148" t="s">
        <v>840</v>
      </c>
      <c r="I148" t="s">
        <v>416</v>
      </c>
    </row>
    <row r="149" spans="2:10" ht="14.25" x14ac:dyDescent="0.2">
      <c r="B149" t="s">
        <v>1081</v>
      </c>
      <c r="C149" t="s">
        <v>1086</v>
      </c>
      <c r="E149" t="s">
        <v>1002</v>
      </c>
      <c r="F149" t="s">
        <v>1080</v>
      </c>
      <c r="G149" t="s">
        <v>813</v>
      </c>
      <c r="H149" t="s">
        <v>795</v>
      </c>
      <c r="I149" t="s">
        <v>308</v>
      </c>
    </row>
    <row r="150" spans="2:10" ht="14.25" x14ac:dyDescent="0.2">
      <c r="B150" t="s">
        <v>1081</v>
      </c>
      <c r="C150" t="s">
        <v>1087</v>
      </c>
      <c r="E150" t="s">
        <v>1088</v>
      </c>
      <c r="F150" t="s">
        <v>1080</v>
      </c>
      <c r="G150" t="s">
        <v>789</v>
      </c>
      <c r="H150" t="s">
        <v>795</v>
      </c>
      <c r="I150" t="s">
        <v>151</v>
      </c>
      <c r="J150" t="s">
        <v>1089</v>
      </c>
    </row>
    <row r="151" spans="2:10" ht="14.25" x14ac:dyDescent="0.2">
      <c r="B151" t="s">
        <v>1081</v>
      </c>
      <c r="C151" t="s">
        <v>1090</v>
      </c>
      <c r="E151" t="s">
        <v>1025</v>
      </c>
      <c r="F151" t="s">
        <v>1080</v>
      </c>
      <c r="G151" t="s">
        <v>800</v>
      </c>
      <c r="H151" t="s">
        <v>904</v>
      </c>
      <c r="I151" t="s">
        <v>2</v>
      </c>
    </row>
    <row r="152" spans="2:10" ht="14.25" x14ac:dyDescent="0.2">
      <c r="B152" t="s">
        <v>1081</v>
      </c>
      <c r="C152" t="s">
        <v>1091</v>
      </c>
      <c r="E152" t="s">
        <v>1025</v>
      </c>
      <c r="F152" t="s">
        <v>1080</v>
      </c>
      <c r="G152" t="s">
        <v>813</v>
      </c>
      <c r="H152" t="s">
        <v>809</v>
      </c>
      <c r="I152" t="s">
        <v>468</v>
      </c>
    </row>
    <row r="153" spans="2:10" ht="14.25" x14ac:dyDescent="0.2">
      <c r="B153" t="s">
        <v>1081</v>
      </c>
      <c r="C153" t="s">
        <v>1092</v>
      </c>
      <c r="E153" t="s">
        <v>1093</v>
      </c>
      <c r="F153" t="s">
        <v>1080</v>
      </c>
      <c r="G153" t="s">
        <v>800</v>
      </c>
      <c r="H153" t="s">
        <v>866</v>
      </c>
      <c r="I153" t="s">
        <v>1060</v>
      </c>
    </row>
    <row r="154" spans="2:10" ht="14.25" x14ac:dyDescent="0.2">
      <c r="B154" t="s">
        <v>1081</v>
      </c>
      <c r="C154" t="s">
        <v>1094</v>
      </c>
      <c r="E154" t="s">
        <v>996</v>
      </c>
      <c r="F154" t="s">
        <v>1080</v>
      </c>
      <c r="G154" t="s">
        <v>789</v>
      </c>
      <c r="H154" t="s">
        <v>830</v>
      </c>
      <c r="I154" t="s">
        <v>416</v>
      </c>
      <c r="J154" t="s">
        <v>1053</v>
      </c>
    </row>
    <row r="155" spans="2:10" ht="14.25" x14ac:dyDescent="0.2">
      <c r="B155" t="s">
        <v>1081</v>
      </c>
      <c r="C155" t="s">
        <v>1095</v>
      </c>
      <c r="E155" t="s">
        <v>987</v>
      </c>
      <c r="F155" t="s">
        <v>1080</v>
      </c>
      <c r="G155" t="s">
        <v>813</v>
      </c>
      <c r="H155" t="s">
        <v>814</v>
      </c>
      <c r="I155" t="s">
        <v>256</v>
      </c>
    </row>
    <row r="156" spans="2:10" ht="14.25" x14ac:dyDescent="0.2">
      <c r="B156" t="s">
        <v>1081</v>
      </c>
      <c r="C156" t="s">
        <v>1096</v>
      </c>
      <c r="E156" t="s">
        <v>914</v>
      </c>
      <c r="F156" t="s">
        <v>1080</v>
      </c>
      <c r="G156" t="s">
        <v>789</v>
      </c>
      <c r="H156" t="s">
        <v>847</v>
      </c>
      <c r="I156" t="s">
        <v>100</v>
      </c>
      <c r="J156" t="s">
        <v>1097</v>
      </c>
    </row>
    <row r="157" spans="2:10" ht="14.25" x14ac:dyDescent="0.2">
      <c r="B157" t="s">
        <v>1081</v>
      </c>
      <c r="C157" t="s">
        <v>1098</v>
      </c>
      <c r="E157" t="s">
        <v>1002</v>
      </c>
      <c r="F157" t="s">
        <v>1080</v>
      </c>
      <c r="G157" t="s">
        <v>813</v>
      </c>
      <c r="H157" t="s">
        <v>795</v>
      </c>
      <c r="I157" t="s">
        <v>256</v>
      </c>
    </row>
    <row r="158" spans="2:10" ht="14.25" x14ac:dyDescent="0.2">
      <c r="B158" t="s">
        <v>1081</v>
      </c>
      <c r="C158" t="s">
        <v>1099</v>
      </c>
      <c r="E158" t="s">
        <v>1033</v>
      </c>
      <c r="F158" t="s">
        <v>1080</v>
      </c>
      <c r="G158" t="s">
        <v>813</v>
      </c>
      <c r="H158" t="s">
        <v>847</v>
      </c>
      <c r="I158" t="s">
        <v>468</v>
      </c>
    </row>
    <row r="159" spans="2:10" ht="14.25" x14ac:dyDescent="0.2">
      <c r="B159" t="s">
        <v>1081</v>
      </c>
      <c r="C159" t="s">
        <v>1100</v>
      </c>
      <c r="E159" t="s">
        <v>1002</v>
      </c>
      <c r="F159" t="s">
        <v>1080</v>
      </c>
      <c r="G159" t="s">
        <v>854</v>
      </c>
      <c r="H159" t="s">
        <v>795</v>
      </c>
      <c r="I159" t="s">
        <v>151</v>
      </c>
    </row>
    <row r="160" spans="2:10" ht="14.25" x14ac:dyDescent="0.2">
      <c r="B160" t="s">
        <v>1081</v>
      </c>
      <c r="C160" t="s">
        <v>1101</v>
      </c>
      <c r="E160" t="s">
        <v>1025</v>
      </c>
      <c r="F160" t="s">
        <v>1080</v>
      </c>
      <c r="G160" t="s">
        <v>813</v>
      </c>
      <c r="H160" t="s">
        <v>982</v>
      </c>
      <c r="I160" t="s">
        <v>474</v>
      </c>
    </row>
    <row r="161" spans="2:10" ht="14.25" x14ac:dyDescent="0.2">
      <c r="B161" t="s">
        <v>1081</v>
      </c>
      <c r="C161" t="s">
        <v>1102</v>
      </c>
      <c r="E161" t="s">
        <v>1002</v>
      </c>
      <c r="F161" t="s">
        <v>1080</v>
      </c>
      <c r="G161" t="s">
        <v>789</v>
      </c>
      <c r="H161" t="s">
        <v>866</v>
      </c>
      <c r="I161" t="s">
        <v>468</v>
      </c>
    </row>
    <row r="162" spans="2:10" ht="14.25" x14ac:dyDescent="0.2">
      <c r="B162" t="s">
        <v>1081</v>
      </c>
      <c r="C162" t="s">
        <v>1103</v>
      </c>
      <c r="E162" t="s">
        <v>996</v>
      </c>
      <c r="F162" t="s">
        <v>1080</v>
      </c>
      <c r="G162" t="s">
        <v>854</v>
      </c>
      <c r="H162" t="s">
        <v>1104</v>
      </c>
      <c r="I162" t="s">
        <v>1060</v>
      </c>
    </row>
    <row r="163" spans="2:10" ht="14.25" x14ac:dyDescent="0.2">
      <c r="B163" t="s">
        <v>1081</v>
      </c>
      <c r="C163" t="s">
        <v>1105</v>
      </c>
      <c r="E163" t="s">
        <v>914</v>
      </c>
      <c r="F163" t="s">
        <v>1080</v>
      </c>
      <c r="G163" t="s">
        <v>800</v>
      </c>
      <c r="H163" t="s">
        <v>790</v>
      </c>
      <c r="I163" t="s">
        <v>213</v>
      </c>
    </row>
    <row r="164" spans="2:10" ht="14.25" x14ac:dyDescent="0.2">
      <c r="B164" t="s">
        <v>1081</v>
      </c>
      <c r="C164" t="s">
        <v>1106</v>
      </c>
      <c r="E164" t="s">
        <v>987</v>
      </c>
      <c r="F164" t="s">
        <v>1080</v>
      </c>
      <c r="G164" t="s">
        <v>800</v>
      </c>
      <c r="H164" t="s">
        <v>840</v>
      </c>
      <c r="I164" t="s">
        <v>213</v>
      </c>
    </row>
    <row r="165" spans="2:10" ht="14.25" x14ac:dyDescent="0.2">
      <c r="B165" t="s">
        <v>1081</v>
      </c>
      <c r="C165" t="s">
        <v>1107</v>
      </c>
      <c r="E165" t="s">
        <v>1002</v>
      </c>
      <c r="F165" t="s">
        <v>1080</v>
      </c>
      <c r="G165" t="s">
        <v>789</v>
      </c>
      <c r="H165" t="s">
        <v>814</v>
      </c>
      <c r="I165" t="s">
        <v>119</v>
      </c>
      <c r="J165" t="s">
        <v>1108</v>
      </c>
    </row>
    <row r="166" spans="2:10" ht="14.25" x14ac:dyDescent="0.2">
      <c r="B166" t="s">
        <v>1081</v>
      </c>
      <c r="C166" t="s">
        <v>1109</v>
      </c>
      <c r="E166" t="s">
        <v>987</v>
      </c>
      <c r="F166" t="s">
        <v>1080</v>
      </c>
      <c r="G166" t="s">
        <v>813</v>
      </c>
      <c r="H166" t="s">
        <v>795</v>
      </c>
      <c r="I166" t="s">
        <v>232</v>
      </c>
      <c r="J166" t="s">
        <v>1110</v>
      </c>
    </row>
    <row r="167" spans="2:10" ht="14.25" x14ac:dyDescent="0.2">
      <c r="B167" t="s">
        <v>1081</v>
      </c>
      <c r="C167" t="s">
        <v>1111</v>
      </c>
      <c r="E167" t="s">
        <v>1025</v>
      </c>
      <c r="F167" t="s">
        <v>1080</v>
      </c>
      <c r="G167" t="s">
        <v>800</v>
      </c>
      <c r="H167" t="s">
        <v>909</v>
      </c>
      <c r="I167" t="s">
        <v>119</v>
      </c>
    </row>
    <row r="168" spans="2:10" ht="14.25" x14ac:dyDescent="0.2">
      <c r="B168" t="s">
        <v>1081</v>
      </c>
      <c r="C168" t="s">
        <v>1112</v>
      </c>
      <c r="E168" t="s">
        <v>1002</v>
      </c>
      <c r="F168" t="s">
        <v>1080</v>
      </c>
      <c r="G168" t="s">
        <v>813</v>
      </c>
      <c r="H168" t="s">
        <v>795</v>
      </c>
      <c r="I168" t="s">
        <v>135</v>
      </c>
    </row>
    <row r="169" spans="2:10" ht="14.25" x14ac:dyDescent="0.2">
      <c r="B169" t="s">
        <v>1081</v>
      </c>
      <c r="C169" t="s">
        <v>1113</v>
      </c>
      <c r="E169" t="s">
        <v>914</v>
      </c>
      <c r="F169" t="s">
        <v>1080</v>
      </c>
      <c r="G169" t="s">
        <v>789</v>
      </c>
      <c r="H169" t="s">
        <v>795</v>
      </c>
      <c r="I169" t="s">
        <v>482</v>
      </c>
    </row>
    <row r="170" spans="2:10" ht="14.25" x14ac:dyDescent="0.2">
      <c r="B170" t="s">
        <v>1081</v>
      </c>
      <c r="C170" t="s">
        <v>1114</v>
      </c>
      <c r="E170" t="s">
        <v>987</v>
      </c>
      <c r="F170" t="s">
        <v>1080</v>
      </c>
      <c r="G170" t="s">
        <v>886</v>
      </c>
      <c r="H170" t="s">
        <v>904</v>
      </c>
      <c r="I170" t="s">
        <v>135</v>
      </c>
    </row>
    <row r="171" spans="2:10" ht="14.25" x14ac:dyDescent="0.2">
      <c r="B171" t="s">
        <v>1081</v>
      </c>
      <c r="C171" t="s">
        <v>1115</v>
      </c>
      <c r="E171" t="s">
        <v>1025</v>
      </c>
      <c r="F171" t="s">
        <v>1080</v>
      </c>
      <c r="G171" t="s">
        <v>858</v>
      </c>
      <c r="H171" t="s">
        <v>840</v>
      </c>
      <c r="I171" t="s">
        <v>151</v>
      </c>
    </row>
    <row r="172" spans="2:10" ht="14.25" x14ac:dyDescent="0.2">
      <c r="B172" t="s">
        <v>1081</v>
      </c>
      <c r="C172" t="s">
        <v>1116</v>
      </c>
      <c r="E172" t="s">
        <v>987</v>
      </c>
      <c r="F172" t="s">
        <v>1080</v>
      </c>
      <c r="G172" t="s">
        <v>858</v>
      </c>
      <c r="H172" t="s">
        <v>830</v>
      </c>
      <c r="I172" t="s">
        <v>2</v>
      </c>
    </row>
    <row r="173" spans="2:10" ht="14.25" x14ac:dyDescent="0.2">
      <c r="B173" t="s">
        <v>1081</v>
      </c>
      <c r="C173" t="s">
        <v>1117</v>
      </c>
      <c r="E173" t="s">
        <v>985</v>
      </c>
      <c r="F173" t="s">
        <v>1080</v>
      </c>
      <c r="G173" t="s">
        <v>789</v>
      </c>
      <c r="H173" t="s">
        <v>887</v>
      </c>
      <c r="I173" t="s">
        <v>416</v>
      </c>
    </row>
    <row r="174" spans="2:10" ht="14.25" x14ac:dyDescent="0.2">
      <c r="B174" t="s">
        <v>1081</v>
      </c>
      <c r="C174" t="s">
        <v>1118</v>
      </c>
      <c r="E174" t="s">
        <v>987</v>
      </c>
      <c r="F174" t="s">
        <v>1080</v>
      </c>
      <c r="G174" t="s">
        <v>789</v>
      </c>
      <c r="H174" t="s">
        <v>795</v>
      </c>
      <c r="I174" t="s">
        <v>1060</v>
      </c>
    </row>
    <row r="175" spans="2:10" ht="14.25" x14ac:dyDescent="0.2">
      <c r="B175" t="s">
        <v>1081</v>
      </c>
      <c r="C175" t="s">
        <v>1119</v>
      </c>
      <c r="E175" t="s">
        <v>1025</v>
      </c>
      <c r="F175" t="s">
        <v>1080</v>
      </c>
      <c r="G175" t="s">
        <v>813</v>
      </c>
      <c r="H175" t="s">
        <v>790</v>
      </c>
      <c r="I175" t="s">
        <v>1060</v>
      </c>
    </row>
    <row r="176" spans="2:10" ht="14.25" x14ac:dyDescent="0.2">
      <c r="B176" t="s">
        <v>1081</v>
      </c>
      <c r="C176" t="s">
        <v>1120</v>
      </c>
      <c r="E176" t="s">
        <v>1093</v>
      </c>
      <c r="F176" t="s">
        <v>1080</v>
      </c>
      <c r="G176" t="s">
        <v>886</v>
      </c>
      <c r="H176" t="s">
        <v>869</v>
      </c>
      <c r="I176" t="s">
        <v>416</v>
      </c>
    </row>
    <row r="177" spans="2:10" ht="14.25" x14ac:dyDescent="0.2">
      <c r="B177" t="s">
        <v>1081</v>
      </c>
      <c r="C177" t="s">
        <v>1121</v>
      </c>
      <c r="E177" t="s">
        <v>908</v>
      </c>
      <c r="F177" t="s">
        <v>1080</v>
      </c>
      <c r="G177" t="s">
        <v>789</v>
      </c>
      <c r="H177" t="s">
        <v>909</v>
      </c>
      <c r="I177" t="s">
        <v>308</v>
      </c>
    </row>
    <row r="178" spans="2:10" ht="14.25" x14ac:dyDescent="0.2">
      <c r="B178" t="s">
        <v>1081</v>
      </c>
      <c r="C178" t="s">
        <v>1122</v>
      </c>
      <c r="E178" t="s">
        <v>987</v>
      </c>
      <c r="F178" t="s">
        <v>1080</v>
      </c>
      <c r="G178" t="s">
        <v>789</v>
      </c>
      <c r="H178" t="s">
        <v>814</v>
      </c>
      <c r="I178" t="s">
        <v>2</v>
      </c>
    </row>
    <row r="179" spans="2:10" ht="14.25" x14ac:dyDescent="0.2">
      <c r="B179" t="s">
        <v>1081</v>
      </c>
      <c r="C179" t="s">
        <v>1123</v>
      </c>
      <c r="E179" t="s">
        <v>1025</v>
      </c>
      <c r="F179" t="s">
        <v>1080</v>
      </c>
      <c r="G179" t="s">
        <v>813</v>
      </c>
      <c r="H179" t="s">
        <v>1124</v>
      </c>
      <c r="I179" t="s">
        <v>468</v>
      </c>
    </row>
    <row r="180" spans="2:10" ht="14.25" x14ac:dyDescent="0.2">
      <c r="B180" t="s">
        <v>1081</v>
      </c>
      <c r="C180" t="s">
        <v>1125</v>
      </c>
      <c r="E180" t="s">
        <v>914</v>
      </c>
      <c r="F180" t="s">
        <v>1080</v>
      </c>
      <c r="G180" t="s">
        <v>854</v>
      </c>
      <c r="H180" t="s">
        <v>814</v>
      </c>
      <c r="I180" t="s">
        <v>206</v>
      </c>
    </row>
    <row r="181" spans="2:10" ht="14.25" x14ac:dyDescent="0.2">
      <c r="B181" t="s">
        <v>1081</v>
      </c>
      <c r="C181" t="s">
        <v>1126</v>
      </c>
      <c r="E181" t="s">
        <v>1075</v>
      </c>
      <c r="F181" t="s">
        <v>1080</v>
      </c>
      <c r="G181" t="s">
        <v>886</v>
      </c>
      <c r="H181" t="s">
        <v>909</v>
      </c>
      <c r="I181" t="s">
        <v>100</v>
      </c>
    </row>
    <row r="182" spans="2:10" ht="14.25" x14ac:dyDescent="0.2">
      <c r="B182" t="s">
        <v>1081</v>
      </c>
      <c r="C182" t="s">
        <v>1127</v>
      </c>
      <c r="E182" t="s">
        <v>1002</v>
      </c>
      <c r="F182" t="s">
        <v>1080</v>
      </c>
      <c r="G182" t="s">
        <v>813</v>
      </c>
      <c r="H182" t="s">
        <v>814</v>
      </c>
      <c r="I182" t="s">
        <v>416</v>
      </c>
    </row>
    <row r="183" spans="2:10" ht="14.25" x14ac:dyDescent="0.2">
      <c r="B183" t="s">
        <v>1081</v>
      </c>
      <c r="C183" t="s">
        <v>1128</v>
      </c>
      <c r="E183" t="s">
        <v>914</v>
      </c>
      <c r="F183" t="s">
        <v>1080</v>
      </c>
      <c r="G183" t="s">
        <v>800</v>
      </c>
      <c r="H183" t="s">
        <v>1104</v>
      </c>
      <c r="I183" t="s">
        <v>1129</v>
      </c>
    </row>
    <row r="184" spans="2:10" ht="14.25" x14ac:dyDescent="0.2">
      <c r="B184" t="s">
        <v>1081</v>
      </c>
      <c r="C184" t="s">
        <v>1130</v>
      </c>
      <c r="E184" t="s">
        <v>1025</v>
      </c>
      <c r="F184" t="s">
        <v>1080</v>
      </c>
      <c r="G184" t="s">
        <v>789</v>
      </c>
      <c r="H184" t="s">
        <v>814</v>
      </c>
      <c r="I184" t="s">
        <v>185</v>
      </c>
    </row>
    <row r="185" spans="2:10" ht="14.25" x14ac:dyDescent="0.2">
      <c r="B185" t="s">
        <v>1081</v>
      </c>
      <c r="C185" t="s">
        <v>1131</v>
      </c>
      <c r="E185" t="s">
        <v>1093</v>
      </c>
      <c r="F185" t="s">
        <v>1080</v>
      </c>
      <c r="G185" t="s">
        <v>813</v>
      </c>
      <c r="H185" t="s">
        <v>795</v>
      </c>
      <c r="I185" t="s">
        <v>416</v>
      </c>
      <c r="J185" t="s">
        <v>1056</v>
      </c>
    </row>
    <row r="186" spans="2:10" ht="14.25" x14ac:dyDescent="0.2">
      <c r="B186" t="s">
        <v>1081</v>
      </c>
      <c r="C186" t="s">
        <v>1132</v>
      </c>
      <c r="E186" t="s">
        <v>996</v>
      </c>
      <c r="F186" t="s">
        <v>1080</v>
      </c>
      <c r="G186" t="s">
        <v>813</v>
      </c>
      <c r="H186" t="s">
        <v>847</v>
      </c>
      <c r="I186" t="s">
        <v>416</v>
      </c>
    </row>
    <row r="187" spans="2:10" ht="14.25" x14ac:dyDescent="0.2">
      <c r="B187" t="s">
        <v>1081</v>
      </c>
      <c r="C187" t="s">
        <v>1133</v>
      </c>
      <c r="E187" t="s">
        <v>1093</v>
      </c>
      <c r="F187" t="s">
        <v>1080</v>
      </c>
      <c r="G187" t="s">
        <v>813</v>
      </c>
      <c r="H187" t="s">
        <v>840</v>
      </c>
      <c r="I187" t="s">
        <v>416</v>
      </c>
    </row>
    <row r="188" spans="2:10" ht="14.25" x14ac:dyDescent="0.2">
      <c r="B188" t="s">
        <v>1081</v>
      </c>
      <c r="C188" t="s">
        <v>1134</v>
      </c>
      <c r="E188" t="s">
        <v>1093</v>
      </c>
      <c r="F188" t="s">
        <v>1080</v>
      </c>
      <c r="G188" t="s">
        <v>789</v>
      </c>
      <c r="H188" t="s">
        <v>795</v>
      </c>
      <c r="I188" t="s">
        <v>416</v>
      </c>
    </row>
    <row r="189" spans="2:10" ht="14.25" x14ac:dyDescent="0.2">
      <c r="B189" t="s">
        <v>1081</v>
      </c>
      <c r="C189" t="s">
        <v>1135</v>
      </c>
      <c r="E189" t="s">
        <v>1093</v>
      </c>
      <c r="F189" t="s">
        <v>1080</v>
      </c>
      <c r="G189" t="s">
        <v>800</v>
      </c>
      <c r="H189" t="s">
        <v>795</v>
      </c>
      <c r="I189" t="s">
        <v>416</v>
      </c>
    </row>
    <row r="190" spans="2:10" ht="14.25" x14ac:dyDescent="0.2">
      <c r="B190" t="s">
        <v>1081</v>
      </c>
      <c r="C190" t="s">
        <v>1136</v>
      </c>
      <c r="E190" t="s">
        <v>1002</v>
      </c>
      <c r="F190" t="s">
        <v>1080</v>
      </c>
      <c r="G190" t="s">
        <v>858</v>
      </c>
      <c r="H190" t="s">
        <v>866</v>
      </c>
      <c r="I190" t="s">
        <v>308</v>
      </c>
    </row>
    <row r="191" spans="2:10" ht="14.25" x14ac:dyDescent="0.2">
      <c r="B191" t="s">
        <v>1081</v>
      </c>
      <c r="C191" t="s">
        <v>1137</v>
      </c>
      <c r="E191" t="s">
        <v>908</v>
      </c>
      <c r="F191" t="s">
        <v>1080</v>
      </c>
      <c r="G191" t="s">
        <v>789</v>
      </c>
      <c r="H191" t="s">
        <v>795</v>
      </c>
      <c r="I191" t="s">
        <v>308</v>
      </c>
      <c r="J191" t="s">
        <v>1138</v>
      </c>
    </row>
    <row r="192" spans="2:10" ht="14.25" x14ac:dyDescent="0.2">
      <c r="B192" t="s">
        <v>1081</v>
      </c>
      <c r="C192" t="s">
        <v>1139</v>
      </c>
      <c r="E192" t="s">
        <v>1025</v>
      </c>
      <c r="F192" t="s">
        <v>1080</v>
      </c>
      <c r="G192" t="s">
        <v>813</v>
      </c>
      <c r="H192" t="s">
        <v>840</v>
      </c>
      <c r="I192" t="s">
        <v>225</v>
      </c>
    </row>
    <row r="193" spans="2:10" ht="14.25" x14ac:dyDescent="0.2">
      <c r="B193" t="s">
        <v>1081</v>
      </c>
      <c r="C193" t="s">
        <v>1140</v>
      </c>
      <c r="E193" t="s">
        <v>1033</v>
      </c>
      <c r="F193" t="s">
        <v>1080</v>
      </c>
      <c r="G193" t="s">
        <v>813</v>
      </c>
      <c r="H193" t="s">
        <v>809</v>
      </c>
      <c r="I193" t="s">
        <v>416</v>
      </c>
    </row>
    <row r="194" spans="2:10" ht="14.25" x14ac:dyDescent="0.2">
      <c r="B194" t="s">
        <v>1081</v>
      </c>
      <c r="C194" t="s">
        <v>1141</v>
      </c>
      <c r="E194" t="s">
        <v>1093</v>
      </c>
      <c r="F194" t="s">
        <v>1080</v>
      </c>
      <c r="G194" t="s">
        <v>789</v>
      </c>
      <c r="H194" t="s">
        <v>809</v>
      </c>
      <c r="I194" t="s">
        <v>225</v>
      </c>
    </row>
    <row r="195" spans="2:10" ht="14.25" x14ac:dyDescent="0.2">
      <c r="B195" t="s">
        <v>1081</v>
      </c>
      <c r="C195" t="s">
        <v>1142</v>
      </c>
      <c r="E195" t="s">
        <v>1033</v>
      </c>
      <c r="F195" t="s">
        <v>1080</v>
      </c>
      <c r="G195" t="s">
        <v>800</v>
      </c>
      <c r="H195" t="s">
        <v>795</v>
      </c>
      <c r="I195" t="s">
        <v>416</v>
      </c>
    </row>
    <row r="196" spans="2:10" ht="14.25" x14ac:dyDescent="0.2">
      <c r="B196" t="s">
        <v>1081</v>
      </c>
      <c r="C196" t="s">
        <v>1143</v>
      </c>
      <c r="E196" t="s">
        <v>1045</v>
      </c>
      <c r="F196" t="s">
        <v>1080</v>
      </c>
      <c r="G196" t="s">
        <v>886</v>
      </c>
      <c r="H196" t="s">
        <v>899</v>
      </c>
      <c r="I196" t="s">
        <v>2</v>
      </c>
    </row>
    <row r="197" spans="2:10" ht="14.25" x14ac:dyDescent="0.2">
      <c r="B197" t="s">
        <v>1081</v>
      </c>
      <c r="C197" t="s">
        <v>1144</v>
      </c>
      <c r="E197" t="s">
        <v>1025</v>
      </c>
      <c r="F197" t="s">
        <v>1080</v>
      </c>
      <c r="G197" t="s">
        <v>886</v>
      </c>
      <c r="H197" t="s">
        <v>899</v>
      </c>
      <c r="I197" t="s">
        <v>287</v>
      </c>
    </row>
    <row r="198" spans="2:10" ht="14.25" x14ac:dyDescent="0.2">
      <c r="B198" t="s">
        <v>1081</v>
      </c>
      <c r="C198" t="s">
        <v>1145</v>
      </c>
      <c r="E198" t="s">
        <v>1088</v>
      </c>
      <c r="F198" t="s">
        <v>1080</v>
      </c>
      <c r="G198" t="s">
        <v>789</v>
      </c>
      <c r="H198" t="s">
        <v>887</v>
      </c>
      <c r="I198" t="s">
        <v>287</v>
      </c>
    </row>
    <row r="199" spans="2:10" ht="14.25" x14ac:dyDescent="0.2">
      <c r="B199" t="s">
        <v>1081</v>
      </c>
      <c r="C199" t="s">
        <v>1146</v>
      </c>
      <c r="E199" t="s">
        <v>1025</v>
      </c>
      <c r="F199" t="s">
        <v>1080</v>
      </c>
      <c r="G199" t="s">
        <v>800</v>
      </c>
      <c r="H199" t="s">
        <v>814</v>
      </c>
      <c r="I199" t="s">
        <v>308</v>
      </c>
      <c r="J199" t="s">
        <v>1053</v>
      </c>
    </row>
    <row r="200" spans="2:10" ht="14.25" x14ac:dyDescent="0.2">
      <c r="B200" t="s">
        <v>1081</v>
      </c>
      <c r="C200" t="s">
        <v>1147</v>
      </c>
      <c r="E200" t="s">
        <v>914</v>
      </c>
      <c r="F200" t="s">
        <v>1080</v>
      </c>
      <c r="G200" t="s">
        <v>813</v>
      </c>
      <c r="H200" t="s">
        <v>790</v>
      </c>
      <c r="I200" t="s">
        <v>151</v>
      </c>
    </row>
    <row r="201" spans="2:10" ht="14.25" x14ac:dyDescent="0.2">
      <c r="B201" t="s">
        <v>1081</v>
      </c>
      <c r="C201" t="s">
        <v>1148</v>
      </c>
      <c r="E201" t="s">
        <v>1093</v>
      </c>
      <c r="F201" t="s">
        <v>1080</v>
      </c>
      <c r="G201" t="s">
        <v>886</v>
      </c>
      <c r="H201" t="s">
        <v>904</v>
      </c>
      <c r="I201" t="s">
        <v>2</v>
      </c>
    </row>
    <row r="202" spans="2:10" ht="14.25" x14ac:dyDescent="0.2">
      <c r="B202" t="s">
        <v>1081</v>
      </c>
      <c r="C202" t="s">
        <v>1149</v>
      </c>
      <c r="E202" t="s">
        <v>1025</v>
      </c>
      <c r="F202" t="s">
        <v>1080</v>
      </c>
      <c r="G202" t="s">
        <v>829</v>
      </c>
      <c r="H202" t="s">
        <v>795</v>
      </c>
      <c r="I202" t="s">
        <v>1060</v>
      </c>
    </row>
    <row r="203" spans="2:10" ht="14.25" x14ac:dyDescent="0.2">
      <c r="B203" t="s">
        <v>1081</v>
      </c>
      <c r="C203" t="s">
        <v>1150</v>
      </c>
      <c r="E203" t="s">
        <v>1045</v>
      </c>
      <c r="F203" t="s">
        <v>1080</v>
      </c>
      <c r="G203" t="s">
        <v>789</v>
      </c>
      <c r="H203" t="s">
        <v>892</v>
      </c>
      <c r="I203" t="s">
        <v>468</v>
      </c>
    </row>
    <row r="204" spans="2:10" ht="14.25" x14ac:dyDescent="0.2">
      <c r="B204" t="s">
        <v>1081</v>
      </c>
      <c r="C204" t="s">
        <v>1151</v>
      </c>
      <c r="E204" t="s">
        <v>1093</v>
      </c>
      <c r="F204" t="s">
        <v>1080</v>
      </c>
      <c r="G204" t="s">
        <v>858</v>
      </c>
      <c r="H204" t="s">
        <v>847</v>
      </c>
      <c r="I204" t="s">
        <v>482</v>
      </c>
    </row>
    <row r="205" spans="2:10" ht="14.25" x14ac:dyDescent="0.2">
      <c r="B205" t="s">
        <v>1081</v>
      </c>
      <c r="C205" t="s">
        <v>1152</v>
      </c>
      <c r="E205" t="s">
        <v>1025</v>
      </c>
      <c r="F205" t="s">
        <v>1080</v>
      </c>
      <c r="G205" t="s">
        <v>886</v>
      </c>
      <c r="H205" t="s">
        <v>899</v>
      </c>
      <c r="I205" t="s">
        <v>1060</v>
      </c>
    </row>
    <row r="206" spans="2:10" ht="14.25" x14ac:dyDescent="0.2">
      <c r="B206" t="s">
        <v>1081</v>
      </c>
      <c r="C206" t="s">
        <v>1153</v>
      </c>
      <c r="E206" t="s">
        <v>1025</v>
      </c>
      <c r="F206" t="s">
        <v>1080</v>
      </c>
      <c r="G206" t="s">
        <v>789</v>
      </c>
      <c r="H206" t="s">
        <v>847</v>
      </c>
      <c r="I206" t="s">
        <v>256</v>
      </c>
    </row>
    <row r="207" spans="2:10" ht="14.25" x14ac:dyDescent="0.2">
      <c r="B207" t="s">
        <v>1081</v>
      </c>
      <c r="C207" t="s">
        <v>1154</v>
      </c>
      <c r="E207" t="s">
        <v>1025</v>
      </c>
      <c r="F207" t="s">
        <v>1080</v>
      </c>
      <c r="G207" t="s">
        <v>813</v>
      </c>
      <c r="H207" t="s">
        <v>809</v>
      </c>
      <c r="I207" t="s">
        <v>90</v>
      </c>
    </row>
    <row r="208" spans="2:10" ht="14.25" x14ac:dyDescent="0.2">
      <c r="B208" t="s">
        <v>1081</v>
      </c>
      <c r="C208" t="s">
        <v>1155</v>
      </c>
      <c r="E208" t="s">
        <v>908</v>
      </c>
      <c r="F208" t="s">
        <v>1080</v>
      </c>
      <c r="G208" t="s">
        <v>813</v>
      </c>
      <c r="H208" t="s">
        <v>790</v>
      </c>
      <c r="I208" t="s">
        <v>1156</v>
      </c>
    </row>
    <row r="209" spans="2:10" ht="14.25" x14ac:dyDescent="0.2">
      <c r="B209" t="s">
        <v>1081</v>
      </c>
      <c r="C209" t="s">
        <v>1157</v>
      </c>
      <c r="E209" t="s">
        <v>914</v>
      </c>
      <c r="F209" t="s">
        <v>1080</v>
      </c>
      <c r="G209" t="s">
        <v>813</v>
      </c>
      <c r="H209" t="s">
        <v>814</v>
      </c>
      <c r="I209" t="s">
        <v>1060</v>
      </c>
    </row>
    <row r="210" spans="2:10" ht="14.25" x14ac:dyDescent="0.2">
      <c r="B210" t="s">
        <v>1158</v>
      </c>
      <c r="C210" t="s">
        <v>1159</v>
      </c>
      <c r="E210" t="s">
        <v>1025</v>
      </c>
      <c r="F210" t="s">
        <v>1160</v>
      </c>
      <c r="G210" t="s">
        <v>813</v>
      </c>
      <c r="H210" t="s">
        <v>840</v>
      </c>
      <c r="I210" t="s">
        <v>462</v>
      </c>
    </row>
    <row r="211" spans="2:10" ht="14.25" x14ac:dyDescent="0.2">
      <c r="B211" t="s">
        <v>1161</v>
      </c>
      <c r="C211" t="s">
        <v>1162</v>
      </c>
      <c r="E211" t="s">
        <v>1025</v>
      </c>
      <c r="F211" t="s">
        <v>1160</v>
      </c>
      <c r="G211" t="s">
        <v>789</v>
      </c>
      <c r="H211" t="s">
        <v>795</v>
      </c>
      <c r="I211" t="s">
        <v>135</v>
      </c>
    </row>
    <row r="212" spans="2:10" ht="14.25" x14ac:dyDescent="0.2">
      <c r="B212" t="s">
        <v>1161</v>
      </c>
      <c r="C212" t="s">
        <v>1163</v>
      </c>
      <c r="E212" t="s">
        <v>1025</v>
      </c>
      <c r="F212" t="s">
        <v>1160</v>
      </c>
      <c r="G212" t="s">
        <v>813</v>
      </c>
      <c r="H212" t="s">
        <v>982</v>
      </c>
      <c r="I212" t="s">
        <v>151</v>
      </c>
    </row>
    <row r="213" spans="2:10" ht="14.25" x14ac:dyDescent="0.2">
      <c r="B213" t="s">
        <v>1161</v>
      </c>
      <c r="C213" t="s">
        <v>1164</v>
      </c>
      <c r="E213" t="s">
        <v>1002</v>
      </c>
      <c r="F213" t="s">
        <v>1160</v>
      </c>
      <c r="G213" t="s">
        <v>800</v>
      </c>
      <c r="H213" t="s">
        <v>809</v>
      </c>
      <c r="I213" t="s">
        <v>482</v>
      </c>
    </row>
    <row r="214" spans="2:10" ht="14.25" x14ac:dyDescent="0.2">
      <c r="B214" t="s">
        <v>1161</v>
      </c>
      <c r="C214" t="s">
        <v>1165</v>
      </c>
      <c r="E214" t="s">
        <v>1093</v>
      </c>
      <c r="F214" t="s">
        <v>1160</v>
      </c>
      <c r="G214" t="s">
        <v>789</v>
      </c>
      <c r="H214" t="s">
        <v>809</v>
      </c>
      <c r="I214" t="s">
        <v>100</v>
      </c>
    </row>
    <row r="215" spans="2:10" ht="14.25" x14ac:dyDescent="0.2">
      <c r="B215" t="s">
        <v>1161</v>
      </c>
      <c r="C215" t="s">
        <v>1166</v>
      </c>
      <c r="E215" t="s">
        <v>1025</v>
      </c>
      <c r="F215" t="s">
        <v>1160</v>
      </c>
      <c r="G215" t="s">
        <v>858</v>
      </c>
      <c r="H215" t="s">
        <v>795</v>
      </c>
      <c r="I215" t="s">
        <v>119</v>
      </c>
    </row>
    <row r="216" spans="2:10" ht="14.25" x14ac:dyDescent="0.2">
      <c r="B216" t="s">
        <v>1161</v>
      </c>
      <c r="C216" t="s">
        <v>1167</v>
      </c>
      <c r="E216" t="s">
        <v>914</v>
      </c>
      <c r="F216" t="s">
        <v>1160</v>
      </c>
      <c r="G216" t="s">
        <v>813</v>
      </c>
      <c r="H216" t="s">
        <v>814</v>
      </c>
      <c r="I216" t="s">
        <v>352</v>
      </c>
    </row>
    <row r="217" spans="2:10" ht="14.25" x14ac:dyDescent="0.2">
      <c r="B217" t="s">
        <v>1161</v>
      </c>
      <c r="C217" t="s">
        <v>1168</v>
      </c>
      <c r="E217" t="s">
        <v>1033</v>
      </c>
      <c r="F217" t="s">
        <v>1160</v>
      </c>
      <c r="G217" t="s">
        <v>800</v>
      </c>
      <c r="H217" t="s">
        <v>814</v>
      </c>
      <c r="I217" t="s">
        <v>151</v>
      </c>
    </row>
    <row r="218" spans="2:10" ht="14.25" x14ac:dyDescent="0.2">
      <c r="B218" t="s">
        <v>1161</v>
      </c>
      <c r="C218" t="s">
        <v>1169</v>
      </c>
      <c r="E218" t="s">
        <v>1093</v>
      </c>
      <c r="F218" t="s">
        <v>1160</v>
      </c>
      <c r="G218" t="s">
        <v>854</v>
      </c>
      <c r="H218" t="s">
        <v>809</v>
      </c>
      <c r="I218" t="s">
        <v>416</v>
      </c>
      <c r="J218" t="s">
        <v>1071</v>
      </c>
    </row>
    <row r="219" spans="2:10" ht="14.25" x14ac:dyDescent="0.2">
      <c r="B219" t="s">
        <v>1161</v>
      </c>
      <c r="C219" t="s">
        <v>1170</v>
      </c>
      <c r="E219" t="s">
        <v>996</v>
      </c>
      <c r="F219" t="s">
        <v>1160</v>
      </c>
      <c r="G219" t="s">
        <v>789</v>
      </c>
      <c r="H219" t="s">
        <v>809</v>
      </c>
      <c r="I219" t="s">
        <v>468</v>
      </c>
    </row>
    <row r="220" spans="2:10" ht="14.25" x14ac:dyDescent="0.2">
      <c r="B220" t="s">
        <v>1161</v>
      </c>
      <c r="C220" t="s">
        <v>1171</v>
      </c>
      <c r="E220" t="s">
        <v>1052</v>
      </c>
      <c r="F220" t="s">
        <v>1160</v>
      </c>
      <c r="G220" t="s">
        <v>886</v>
      </c>
      <c r="H220" t="s">
        <v>931</v>
      </c>
      <c r="I220" t="s">
        <v>206</v>
      </c>
    </row>
    <row r="221" spans="2:10" ht="14.25" x14ac:dyDescent="0.2">
      <c r="B221" t="s">
        <v>1161</v>
      </c>
      <c r="C221" t="s">
        <v>1172</v>
      </c>
      <c r="E221" t="s">
        <v>1033</v>
      </c>
      <c r="F221" t="s">
        <v>1160</v>
      </c>
      <c r="G221" t="s">
        <v>789</v>
      </c>
      <c r="H221" t="s">
        <v>795</v>
      </c>
      <c r="I221" t="s">
        <v>468</v>
      </c>
    </row>
    <row r="222" spans="2:10" ht="14.25" x14ac:dyDescent="0.2">
      <c r="B222" t="s">
        <v>1161</v>
      </c>
      <c r="C222" t="s">
        <v>1173</v>
      </c>
      <c r="E222" t="s">
        <v>996</v>
      </c>
      <c r="F222" t="s">
        <v>1160</v>
      </c>
      <c r="G222" t="s">
        <v>813</v>
      </c>
      <c r="H222" t="s">
        <v>830</v>
      </c>
      <c r="I222" t="s">
        <v>287</v>
      </c>
    </row>
    <row r="223" spans="2:10" ht="14.25" x14ac:dyDescent="0.2">
      <c r="B223" t="s">
        <v>1161</v>
      </c>
      <c r="C223" t="s">
        <v>1174</v>
      </c>
      <c r="E223" t="s">
        <v>1093</v>
      </c>
      <c r="F223" t="s">
        <v>1160</v>
      </c>
      <c r="G223" t="s">
        <v>858</v>
      </c>
      <c r="H223" t="s">
        <v>899</v>
      </c>
      <c r="I223" t="s">
        <v>416</v>
      </c>
      <c r="J223" t="s">
        <v>1071</v>
      </c>
    </row>
    <row r="224" spans="2:10" ht="14.25" x14ac:dyDescent="0.2">
      <c r="B224" t="s">
        <v>1161</v>
      </c>
      <c r="C224" t="s">
        <v>1175</v>
      </c>
      <c r="E224" t="s">
        <v>1088</v>
      </c>
      <c r="F224" t="s">
        <v>1160</v>
      </c>
      <c r="G224" t="s">
        <v>800</v>
      </c>
      <c r="H224" t="s">
        <v>909</v>
      </c>
      <c r="I224" t="s">
        <v>416</v>
      </c>
    </row>
    <row r="225" spans="2:9" ht="14.25" x14ac:dyDescent="0.2">
      <c r="B225" t="s">
        <v>1161</v>
      </c>
      <c r="C225" t="s">
        <v>1176</v>
      </c>
      <c r="E225" t="s">
        <v>996</v>
      </c>
      <c r="F225" t="s">
        <v>1160</v>
      </c>
      <c r="G225" t="s">
        <v>789</v>
      </c>
      <c r="H225" t="s">
        <v>840</v>
      </c>
      <c r="I225" t="s">
        <v>416</v>
      </c>
    </row>
    <row r="226" spans="2:9" ht="14.25" x14ac:dyDescent="0.2">
      <c r="B226" t="s">
        <v>1161</v>
      </c>
      <c r="C226" t="s">
        <v>1177</v>
      </c>
      <c r="E226" t="s">
        <v>1025</v>
      </c>
      <c r="F226" t="s">
        <v>1160</v>
      </c>
      <c r="G226" t="s">
        <v>886</v>
      </c>
      <c r="H226" t="s">
        <v>1178</v>
      </c>
      <c r="I226" t="s">
        <v>416</v>
      </c>
    </row>
    <row r="227" spans="2:9" ht="14.25" x14ac:dyDescent="0.2">
      <c r="B227" t="s">
        <v>1161</v>
      </c>
      <c r="C227" t="s">
        <v>1179</v>
      </c>
      <c r="E227" t="s">
        <v>1033</v>
      </c>
      <c r="F227" t="s">
        <v>1160</v>
      </c>
      <c r="G227" t="s">
        <v>886</v>
      </c>
      <c r="H227" t="s">
        <v>1180</v>
      </c>
      <c r="I227" t="s">
        <v>2</v>
      </c>
    </row>
    <row r="228" spans="2:9" ht="14.25" x14ac:dyDescent="0.2">
      <c r="B228" t="s">
        <v>1161</v>
      </c>
      <c r="C228" t="s">
        <v>1181</v>
      </c>
      <c r="E228" t="s">
        <v>1002</v>
      </c>
      <c r="F228" t="s">
        <v>1160</v>
      </c>
      <c r="G228" t="s">
        <v>813</v>
      </c>
      <c r="H228" t="s">
        <v>899</v>
      </c>
      <c r="I228" t="s">
        <v>416</v>
      </c>
    </row>
    <row r="229" spans="2:9" ht="14.25" x14ac:dyDescent="0.2">
      <c r="B229" t="s">
        <v>1161</v>
      </c>
      <c r="C229" t="s">
        <v>1182</v>
      </c>
      <c r="E229" t="s">
        <v>1033</v>
      </c>
      <c r="F229" t="s">
        <v>1160</v>
      </c>
      <c r="G229" t="s">
        <v>813</v>
      </c>
      <c r="H229" t="s">
        <v>795</v>
      </c>
      <c r="I229" t="s">
        <v>416</v>
      </c>
    </row>
    <row r="230" spans="2:9" ht="14.25" x14ac:dyDescent="0.2">
      <c r="B230" t="s">
        <v>1161</v>
      </c>
      <c r="C230" t="s">
        <v>1183</v>
      </c>
      <c r="E230" t="s">
        <v>914</v>
      </c>
      <c r="F230" t="s">
        <v>1160</v>
      </c>
      <c r="G230" t="s">
        <v>789</v>
      </c>
      <c r="H230" t="s">
        <v>795</v>
      </c>
      <c r="I230" t="s">
        <v>416</v>
      </c>
    </row>
    <row r="231" spans="2:9" ht="14.25" x14ac:dyDescent="0.2">
      <c r="B231" t="s">
        <v>1161</v>
      </c>
      <c r="C231" t="s">
        <v>1184</v>
      </c>
      <c r="E231" t="s">
        <v>1025</v>
      </c>
      <c r="F231" t="s">
        <v>1160</v>
      </c>
      <c r="G231" t="s">
        <v>854</v>
      </c>
      <c r="H231" t="s">
        <v>809</v>
      </c>
      <c r="I231" t="s">
        <v>416</v>
      </c>
    </row>
    <row r="232" spans="2:9" ht="14.25" x14ac:dyDescent="0.2">
      <c r="B232" t="s">
        <v>1161</v>
      </c>
      <c r="C232" t="s">
        <v>1185</v>
      </c>
      <c r="E232" t="s">
        <v>1002</v>
      </c>
      <c r="F232" t="s">
        <v>1160</v>
      </c>
      <c r="G232" t="s">
        <v>858</v>
      </c>
      <c r="H232" t="s">
        <v>830</v>
      </c>
      <c r="I232" t="s">
        <v>416</v>
      </c>
    </row>
    <row r="233" spans="2:9" ht="14.25" x14ac:dyDescent="0.2">
      <c r="B233" t="s">
        <v>1161</v>
      </c>
      <c r="C233" t="s">
        <v>1186</v>
      </c>
      <c r="E233" t="s">
        <v>1093</v>
      </c>
      <c r="F233" t="s">
        <v>1160</v>
      </c>
      <c r="G233" t="s">
        <v>813</v>
      </c>
      <c r="H233" t="s">
        <v>982</v>
      </c>
      <c r="I233" t="s">
        <v>160</v>
      </c>
    </row>
    <row r="234" spans="2:9" ht="14.25" x14ac:dyDescent="0.2">
      <c r="B234" t="s">
        <v>1161</v>
      </c>
      <c r="C234" t="s">
        <v>1187</v>
      </c>
      <c r="E234" t="s">
        <v>1002</v>
      </c>
      <c r="F234" t="s">
        <v>1160</v>
      </c>
      <c r="G234" t="s">
        <v>789</v>
      </c>
      <c r="H234" t="s">
        <v>795</v>
      </c>
      <c r="I234" t="s">
        <v>160</v>
      </c>
    </row>
    <row r="235" spans="2:9" ht="14.25" x14ac:dyDescent="0.2">
      <c r="B235" t="s">
        <v>1161</v>
      </c>
      <c r="C235" t="s">
        <v>1188</v>
      </c>
      <c r="E235" t="s">
        <v>1025</v>
      </c>
      <c r="F235" t="s">
        <v>1160</v>
      </c>
      <c r="G235" t="s">
        <v>886</v>
      </c>
      <c r="H235" t="s">
        <v>1180</v>
      </c>
      <c r="I235" t="s">
        <v>2</v>
      </c>
    </row>
    <row r="236" spans="2:9" ht="14.25" x14ac:dyDescent="0.2">
      <c r="B236" t="s">
        <v>1161</v>
      </c>
      <c r="C236" t="s">
        <v>1189</v>
      </c>
      <c r="E236" t="s">
        <v>1033</v>
      </c>
      <c r="F236" t="s">
        <v>1160</v>
      </c>
      <c r="G236" t="s">
        <v>813</v>
      </c>
      <c r="H236" t="s">
        <v>1190</v>
      </c>
      <c r="I236" t="s">
        <v>119</v>
      </c>
    </row>
    <row r="237" spans="2:9" ht="14.25" x14ac:dyDescent="0.2">
      <c r="B237" t="s">
        <v>1161</v>
      </c>
      <c r="C237" t="s">
        <v>1191</v>
      </c>
      <c r="E237" t="s">
        <v>1025</v>
      </c>
      <c r="F237" t="s">
        <v>1160</v>
      </c>
      <c r="G237" t="s">
        <v>789</v>
      </c>
      <c r="H237" t="s">
        <v>840</v>
      </c>
      <c r="I237" t="s">
        <v>490</v>
      </c>
    </row>
    <row r="238" spans="2:9" ht="14.25" x14ac:dyDescent="0.2">
      <c r="B238" t="s">
        <v>1161</v>
      </c>
      <c r="C238" t="s">
        <v>1192</v>
      </c>
      <c r="E238" t="s">
        <v>1093</v>
      </c>
      <c r="F238" t="s">
        <v>1160</v>
      </c>
      <c r="G238" t="s">
        <v>824</v>
      </c>
      <c r="H238" t="s">
        <v>830</v>
      </c>
      <c r="I238" t="s">
        <v>2</v>
      </c>
    </row>
    <row r="239" spans="2:9" ht="14.25" x14ac:dyDescent="0.2">
      <c r="B239" t="s">
        <v>1161</v>
      </c>
      <c r="C239" t="s">
        <v>1193</v>
      </c>
      <c r="E239" t="s">
        <v>1025</v>
      </c>
      <c r="F239" t="s">
        <v>1160</v>
      </c>
      <c r="G239" t="s">
        <v>800</v>
      </c>
      <c r="H239" t="s">
        <v>814</v>
      </c>
      <c r="I239" t="s">
        <v>308</v>
      </c>
    </row>
    <row r="240" spans="2:9" ht="14.25" x14ac:dyDescent="0.2">
      <c r="B240" t="s">
        <v>1161</v>
      </c>
      <c r="C240" t="s">
        <v>1194</v>
      </c>
      <c r="E240" t="s">
        <v>1025</v>
      </c>
      <c r="F240" t="s">
        <v>1160</v>
      </c>
      <c r="G240" t="s">
        <v>829</v>
      </c>
      <c r="H240" t="s">
        <v>795</v>
      </c>
      <c r="I240" t="s">
        <v>1060</v>
      </c>
    </row>
    <row r="241" spans="2:10" ht="14.25" x14ac:dyDescent="0.2">
      <c r="B241" t="s">
        <v>1161</v>
      </c>
      <c r="C241" t="s">
        <v>1195</v>
      </c>
      <c r="E241" t="s">
        <v>1002</v>
      </c>
      <c r="F241" t="s">
        <v>1160</v>
      </c>
      <c r="G241" t="s">
        <v>813</v>
      </c>
      <c r="H241" t="s">
        <v>840</v>
      </c>
      <c r="I241" t="s">
        <v>308</v>
      </c>
    </row>
    <row r="242" spans="2:10" ht="14.25" x14ac:dyDescent="0.2">
      <c r="B242" t="s">
        <v>1161</v>
      </c>
      <c r="C242" t="s">
        <v>1196</v>
      </c>
      <c r="E242" t="s">
        <v>1025</v>
      </c>
      <c r="F242" t="s">
        <v>1160</v>
      </c>
      <c r="G242" t="s">
        <v>789</v>
      </c>
      <c r="H242" t="s">
        <v>931</v>
      </c>
      <c r="I242" t="s">
        <v>416</v>
      </c>
    </row>
    <row r="243" spans="2:10" ht="14.25" x14ac:dyDescent="0.2">
      <c r="B243" t="s">
        <v>1161</v>
      </c>
      <c r="C243" t="s">
        <v>1197</v>
      </c>
      <c r="E243" t="s">
        <v>1093</v>
      </c>
      <c r="F243" t="s">
        <v>1160</v>
      </c>
      <c r="G243" t="s">
        <v>813</v>
      </c>
      <c r="H243" t="s">
        <v>795</v>
      </c>
      <c r="I243" t="s">
        <v>416</v>
      </c>
    </row>
    <row r="244" spans="2:10" ht="14.25" x14ac:dyDescent="0.2">
      <c r="B244" t="s">
        <v>1161</v>
      </c>
      <c r="C244" t="s">
        <v>1198</v>
      </c>
      <c r="E244" t="s">
        <v>1025</v>
      </c>
      <c r="F244" t="s">
        <v>1160</v>
      </c>
      <c r="G244" t="s">
        <v>789</v>
      </c>
      <c r="H244" t="s">
        <v>982</v>
      </c>
      <c r="I244" t="s">
        <v>308</v>
      </c>
      <c r="J244" t="s">
        <v>1053</v>
      </c>
    </row>
    <row r="245" spans="2:10" ht="14.25" x14ac:dyDescent="0.2">
      <c r="B245" t="s">
        <v>1161</v>
      </c>
      <c r="C245" t="s">
        <v>1199</v>
      </c>
      <c r="E245" t="s">
        <v>1093</v>
      </c>
      <c r="F245" t="s">
        <v>1160</v>
      </c>
      <c r="G245" t="s">
        <v>789</v>
      </c>
      <c r="H245" t="s">
        <v>847</v>
      </c>
      <c r="I245" t="s">
        <v>135</v>
      </c>
    </row>
    <row r="246" spans="2:10" ht="14.25" x14ac:dyDescent="0.2">
      <c r="B246" t="s">
        <v>1161</v>
      </c>
      <c r="C246" t="s">
        <v>1200</v>
      </c>
      <c r="E246" t="s">
        <v>1025</v>
      </c>
      <c r="F246" t="s">
        <v>1160</v>
      </c>
      <c r="G246" t="s">
        <v>789</v>
      </c>
      <c r="H246" t="s">
        <v>809</v>
      </c>
      <c r="I246" t="s">
        <v>1060</v>
      </c>
    </row>
    <row r="247" spans="2:10" ht="14.25" x14ac:dyDescent="0.2">
      <c r="B247" t="s">
        <v>1161</v>
      </c>
      <c r="C247" t="s">
        <v>1201</v>
      </c>
      <c r="E247" t="s">
        <v>987</v>
      </c>
      <c r="F247" t="s">
        <v>1160</v>
      </c>
      <c r="G247" t="s">
        <v>789</v>
      </c>
      <c r="H247" t="s">
        <v>840</v>
      </c>
      <c r="I247" t="s">
        <v>490</v>
      </c>
    </row>
    <row r="248" spans="2:10" ht="14.25" x14ac:dyDescent="0.2">
      <c r="B248" t="s">
        <v>1161</v>
      </c>
      <c r="C248" t="s">
        <v>1202</v>
      </c>
      <c r="E248" t="s">
        <v>914</v>
      </c>
      <c r="F248" t="s">
        <v>1160</v>
      </c>
      <c r="G248" t="s">
        <v>886</v>
      </c>
      <c r="H248" t="s">
        <v>1180</v>
      </c>
      <c r="I248" t="s">
        <v>119</v>
      </c>
    </row>
    <row r="249" spans="2:10" ht="14.25" x14ac:dyDescent="0.2">
      <c r="B249" t="s">
        <v>1161</v>
      </c>
      <c r="C249" t="s">
        <v>1203</v>
      </c>
      <c r="E249" t="s">
        <v>1025</v>
      </c>
      <c r="F249" t="s">
        <v>1160</v>
      </c>
      <c r="G249" t="s">
        <v>789</v>
      </c>
      <c r="H249" t="s">
        <v>795</v>
      </c>
      <c r="I249" t="s">
        <v>381</v>
      </c>
    </row>
    <row r="250" spans="2:10" ht="14.25" x14ac:dyDescent="0.2">
      <c r="B250" t="s">
        <v>1161</v>
      </c>
      <c r="C250" t="s">
        <v>1204</v>
      </c>
      <c r="E250" t="s">
        <v>1033</v>
      </c>
      <c r="F250" t="s">
        <v>1160</v>
      </c>
      <c r="G250" t="s">
        <v>800</v>
      </c>
      <c r="H250" t="s">
        <v>982</v>
      </c>
      <c r="I250" t="s">
        <v>206</v>
      </c>
    </row>
    <row r="251" spans="2:10" ht="14.25" x14ac:dyDescent="0.2">
      <c r="B251" t="s">
        <v>1161</v>
      </c>
      <c r="C251" t="s">
        <v>1205</v>
      </c>
      <c r="E251" t="s">
        <v>1206</v>
      </c>
      <c r="F251" t="s">
        <v>1160</v>
      </c>
      <c r="G251" t="s">
        <v>813</v>
      </c>
      <c r="H251" t="s">
        <v>809</v>
      </c>
      <c r="I251" t="s">
        <v>119</v>
      </c>
    </row>
    <row r="252" spans="2:10" ht="14.25" x14ac:dyDescent="0.2">
      <c r="B252" t="s">
        <v>1161</v>
      </c>
      <c r="C252" t="s">
        <v>1207</v>
      </c>
      <c r="E252" t="s">
        <v>996</v>
      </c>
      <c r="F252" t="s">
        <v>1160</v>
      </c>
      <c r="G252" t="s">
        <v>854</v>
      </c>
      <c r="H252" t="s">
        <v>809</v>
      </c>
      <c r="I252" t="s">
        <v>416</v>
      </c>
    </row>
    <row r="253" spans="2:10" ht="14.25" x14ac:dyDescent="0.2">
      <c r="B253" t="s">
        <v>1161</v>
      </c>
      <c r="C253" t="s">
        <v>1208</v>
      </c>
      <c r="E253" t="s">
        <v>1093</v>
      </c>
      <c r="F253" t="s">
        <v>1160</v>
      </c>
      <c r="G253" t="s">
        <v>789</v>
      </c>
      <c r="H253" t="s">
        <v>795</v>
      </c>
      <c r="I253" t="s">
        <v>416</v>
      </c>
    </row>
    <row r="254" spans="2:10" ht="14.25" x14ac:dyDescent="0.2">
      <c r="B254" t="s">
        <v>1161</v>
      </c>
      <c r="C254" t="s">
        <v>1209</v>
      </c>
      <c r="E254" t="s">
        <v>914</v>
      </c>
      <c r="F254" t="s">
        <v>1160</v>
      </c>
      <c r="G254" t="s">
        <v>800</v>
      </c>
      <c r="H254" t="s">
        <v>814</v>
      </c>
      <c r="I254" t="s">
        <v>308</v>
      </c>
    </row>
    <row r="255" spans="2:10" ht="14.25" x14ac:dyDescent="0.2">
      <c r="B255" t="s">
        <v>1161</v>
      </c>
      <c r="C255" t="s">
        <v>1210</v>
      </c>
      <c r="E255" t="s">
        <v>1093</v>
      </c>
      <c r="F255" t="s">
        <v>1160</v>
      </c>
      <c r="G255" t="s">
        <v>858</v>
      </c>
      <c r="H255" t="s">
        <v>809</v>
      </c>
      <c r="I255" t="s">
        <v>2</v>
      </c>
    </row>
    <row r="256" spans="2:10" ht="14.25" x14ac:dyDescent="0.2">
      <c r="B256" t="s">
        <v>1161</v>
      </c>
      <c r="C256" t="s">
        <v>1211</v>
      </c>
      <c r="E256" t="s">
        <v>996</v>
      </c>
      <c r="F256" t="s">
        <v>1160</v>
      </c>
      <c r="G256" t="s">
        <v>789</v>
      </c>
      <c r="H256" t="s">
        <v>809</v>
      </c>
      <c r="I256" t="s">
        <v>416</v>
      </c>
    </row>
    <row r="257" spans="2:10" ht="14.25" x14ac:dyDescent="0.2">
      <c r="B257" t="s">
        <v>1161</v>
      </c>
      <c r="C257" t="s">
        <v>1212</v>
      </c>
      <c r="E257" t="s">
        <v>1093</v>
      </c>
      <c r="F257" t="s">
        <v>1160</v>
      </c>
      <c r="G257" t="s">
        <v>789</v>
      </c>
      <c r="H257" t="s">
        <v>795</v>
      </c>
      <c r="I257" t="s">
        <v>308</v>
      </c>
    </row>
    <row r="258" spans="2:10" ht="14.25" x14ac:dyDescent="0.2">
      <c r="B258" t="s">
        <v>1161</v>
      </c>
      <c r="C258" t="s">
        <v>1213</v>
      </c>
      <c r="E258" t="s">
        <v>1002</v>
      </c>
      <c r="F258" t="s">
        <v>1160</v>
      </c>
      <c r="G258" t="s">
        <v>813</v>
      </c>
      <c r="H258" t="s">
        <v>931</v>
      </c>
      <c r="I258" t="s">
        <v>2</v>
      </c>
    </row>
    <row r="259" spans="2:10" ht="14.25" x14ac:dyDescent="0.2">
      <c r="B259" t="s">
        <v>1161</v>
      </c>
      <c r="C259" t="s">
        <v>1214</v>
      </c>
      <c r="E259" t="s">
        <v>1002</v>
      </c>
      <c r="F259" t="s">
        <v>1160</v>
      </c>
      <c r="G259" t="s">
        <v>854</v>
      </c>
      <c r="H259" t="s">
        <v>830</v>
      </c>
      <c r="I259" t="s">
        <v>416</v>
      </c>
      <c r="J259" t="s">
        <v>1071</v>
      </c>
    </row>
    <row r="260" spans="2:10" ht="14.25" x14ac:dyDescent="0.2">
      <c r="B260" t="s">
        <v>1161</v>
      </c>
      <c r="C260" t="s">
        <v>1215</v>
      </c>
      <c r="E260" t="s">
        <v>1002</v>
      </c>
      <c r="F260" t="s">
        <v>1160</v>
      </c>
      <c r="G260" t="s">
        <v>858</v>
      </c>
      <c r="H260" t="s">
        <v>899</v>
      </c>
      <c r="I260" t="s">
        <v>2</v>
      </c>
    </row>
    <row r="261" spans="2:10" ht="14.25" x14ac:dyDescent="0.2">
      <c r="B261" t="s">
        <v>1161</v>
      </c>
      <c r="C261" t="s">
        <v>1216</v>
      </c>
      <c r="E261" t="s">
        <v>996</v>
      </c>
      <c r="F261" t="s">
        <v>1160</v>
      </c>
      <c r="G261" t="s">
        <v>886</v>
      </c>
      <c r="H261" t="s">
        <v>909</v>
      </c>
      <c r="I261" t="s">
        <v>168</v>
      </c>
    </row>
    <row r="262" spans="2:10" ht="14.25" x14ac:dyDescent="0.2">
      <c r="B262" t="s">
        <v>1161</v>
      </c>
      <c r="C262" t="s">
        <v>1217</v>
      </c>
      <c r="E262" t="s">
        <v>1033</v>
      </c>
      <c r="F262" t="s">
        <v>1160</v>
      </c>
      <c r="G262" t="s">
        <v>789</v>
      </c>
      <c r="H262" t="s">
        <v>840</v>
      </c>
      <c r="I262" t="s">
        <v>1218</v>
      </c>
    </row>
    <row r="263" spans="2:10" ht="14.25" x14ac:dyDescent="0.2">
      <c r="B263" t="s">
        <v>1161</v>
      </c>
      <c r="C263" t="s">
        <v>1219</v>
      </c>
      <c r="E263" t="s">
        <v>1088</v>
      </c>
      <c r="F263" t="s">
        <v>1160</v>
      </c>
      <c r="G263" t="s">
        <v>886</v>
      </c>
      <c r="H263" t="s">
        <v>1178</v>
      </c>
      <c r="I263" t="s">
        <v>462</v>
      </c>
    </row>
    <row r="264" spans="2:10" ht="14.25" x14ac:dyDescent="0.2">
      <c r="B264" t="s">
        <v>1161</v>
      </c>
      <c r="C264" t="s">
        <v>1220</v>
      </c>
      <c r="E264" t="s">
        <v>1025</v>
      </c>
      <c r="F264" t="s">
        <v>1160</v>
      </c>
      <c r="G264" t="s">
        <v>886</v>
      </c>
      <c r="H264" t="s">
        <v>1180</v>
      </c>
      <c r="I264" t="s">
        <v>462</v>
      </c>
    </row>
    <row r="265" spans="2:10" ht="14.25" x14ac:dyDescent="0.2">
      <c r="B265" t="s">
        <v>1161</v>
      </c>
      <c r="C265" t="s">
        <v>1221</v>
      </c>
      <c r="E265" t="s">
        <v>996</v>
      </c>
      <c r="F265" t="s">
        <v>1160</v>
      </c>
      <c r="G265" t="s">
        <v>800</v>
      </c>
      <c r="H265" t="s">
        <v>899</v>
      </c>
      <c r="I265" t="s">
        <v>220</v>
      </c>
    </row>
    <row r="266" spans="2:10" ht="14.25" x14ac:dyDescent="0.2">
      <c r="B266" t="s">
        <v>1161</v>
      </c>
      <c r="C266" t="s">
        <v>1222</v>
      </c>
      <c r="E266" t="s">
        <v>1033</v>
      </c>
      <c r="F266" t="s">
        <v>1160</v>
      </c>
      <c r="G266" t="s">
        <v>789</v>
      </c>
      <c r="H266" t="s">
        <v>795</v>
      </c>
      <c r="I266" t="s">
        <v>84</v>
      </c>
    </row>
    <row r="267" spans="2:10" ht="14.25" x14ac:dyDescent="0.2">
      <c r="B267" t="s">
        <v>1161</v>
      </c>
      <c r="C267" t="s">
        <v>1223</v>
      </c>
      <c r="E267" t="s">
        <v>1045</v>
      </c>
      <c r="F267" t="s">
        <v>1160</v>
      </c>
      <c r="G267" t="s">
        <v>813</v>
      </c>
      <c r="H267" t="s">
        <v>795</v>
      </c>
      <c r="I267" t="s">
        <v>416</v>
      </c>
    </row>
    <row r="268" spans="2:10" ht="14.25" x14ac:dyDescent="0.2">
      <c r="B268" t="s">
        <v>1161</v>
      </c>
      <c r="C268" t="s">
        <v>1224</v>
      </c>
      <c r="E268" t="s">
        <v>1002</v>
      </c>
      <c r="F268" t="s">
        <v>1160</v>
      </c>
      <c r="G268" t="s">
        <v>800</v>
      </c>
      <c r="H268" t="s">
        <v>809</v>
      </c>
      <c r="I268" t="s">
        <v>416</v>
      </c>
    </row>
    <row r="269" spans="2:10" ht="14.25" x14ac:dyDescent="0.2">
      <c r="B269" t="s">
        <v>1161</v>
      </c>
      <c r="C269" t="s">
        <v>1225</v>
      </c>
      <c r="E269" t="s">
        <v>1226</v>
      </c>
      <c r="F269" t="s">
        <v>1160</v>
      </c>
      <c r="G269" t="s">
        <v>813</v>
      </c>
      <c r="H269" t="s">
        <v>830</v>
      </c>
      <c r="I269" t="s">
        <v>2</v>
      </c>
    </row>
    <row r="270" spans="2:10" ht="14.25" x14ac:dyDescent="0.2">
      <c r="B270" t="s">
        <v>1161</v>
      </c>
      <c r="C270" t="s">
        <v>1227</v>
      </c>
      <c r="E270" t="s">
        <v>1045</v>
      </c>
      <c r="F270" t="s">
        <v>1160</v>
      </c>
      <c r="G270" t="s">
        <v>813</v>
      </c>
      <c r="H270" t="s">
        <v>982</v>
      </c>
      <c r="I270" t="s">
        <v>308</v>
      </c>
    </row>
    <row r="271" spans="2:10" ht="14.25" x14ac:dyDescent="0.2">
      <c r="B271" t="s">
        <v>1161</v>
      </c>
      <c r="C271" t="s">
        <v>1228</v>
      </c>
      <c r="E271" t="s">
        <v>1025</v>
      </c>
      <c r="F271" t="s">
        <v>1160</v>
      </c>
      <c r="G271" t="s">
        <v>858</v>
      </c>
      <c r="H271" t="s">
        <v>795</v>
      </c>
      <c r="I271" t="s">
        <v>213</v>
      </c>
    </row>
    <row r="272" spans="2:10" ht="14.25" x14ac:dyDescent="0.2">
      <c r="B272" t="s">
        <v>1161</v>
      </c>
      <c r="C272" t="s">
        <v>1229</v>
      </c>
      <c r="E272" t="s">
        <v>1025</v>
      </c>
      <c r="F272" t="s">
        <v>1160</v>
      </c>
      <c r="G272" t="s">
        <v>886</v>
      </c>
      <c r="H272" t="s">
        <v>1180</v>
      </c>
      <c r="I272" t="s">
        <v>2</v>
      </c>
    </row>
    <row r="273" spans="2:9" ht="14.25" x14ac:dyDescent="0.2">
      <c r="B273" t="s">
        <v>1161</v>
      </c>
      <c r="C273" t="s">
        <v>1230</v>
      </c>
      <c r="E273" t="s">
        <v>1025</v>
      </c>
      <c r="F273" t="s">
        <v>1160</v>
      </c>
      <c r="G273" t="s">
        <v>789</v>
      </c>
      <c r="H273" t="s">
        <v>1190</v>
      </c>
      <c r="I273" t="s">
        <v>213</v>
      </c>
    </row>
    <row r="274" spans="2:9" ht="14.25" x14ac:dyDescent="0.2">
      <c r="B274" t="s">
        <v>1161</v>
      </c>
      <c r="C274" t="s">
        <v>1231</v>
      </c>
      <c r="E274" t="s">
        <v>1093</v>
      </c>
      <c r="F274" t="s">
        <v>1160</v>
      </c>
      <c r="G274" t="s">
        <v>813</v>
      </c>
      <c r="H274" t="s">
        <v>840</v>
      </c>
      <c r="I274" t="s">
        <v>1218</v>
      </c>
    </row>
    <row r="275" spans="2:9" ht="14.25" x14ac:dyDescent="0.2">
      <c r="B275" t="s">
        <v>1161</v>
      </c>
      <c r="C275" t="s">
        <v>1232</v>
      </c>
      <c r="E275" t="s">
        <v>1002</v>
      </c>
      <c r="F275" t="s">
        <v>1160</v>
      </c>
      <c r="G275" t="s">
        <v>800</v>
      </c>
      <c r="H275" t="s">
        <v>830</v>
      </c>
      <c r="I275" t="s">
        <v>1218</v>
      </c>
    </row>
    <row r="276" spans="2:9" ht="14.25" x14ac:dyDescent="0.2">
      <c r="B276" t="s">
        <v>1161</v>
      </c>
      <c r="C276" t="s">
        <v>1233</v>
      </c>
      <c r="E276" t="s">
        <v>1025</v>
      </c>
      <c r="F276" t="s">
        <v>1160</v>
      </c>
      <c r="G276" t="s">
        <v>813</v>
      </c>
      <c r="H276" t="s">
        <v>814</v>
      </c>
      <c r="I276" t="s">
        <v>416</v>
      </c>
    </row>
    <row r="277" spans="2:9" ht="14.25" x14ac:dyDescent="0.2">
      <c r="B277" t="s">
        <v>1161</v>
      </c>
      <c r="C277" t="s">
        <v>1234</v>
      </c>
      <c r="E277" t="s">
        <v>1002</v>
      </c>
      <c r="F277" t="s">
        <v>1160</v>
      </c>
      <c r="G277" t="s">
        <v>829</v>
      </c>
      <c r="H277" t="s">
        <v>809</v>
      </c>
      <c r="I277" t="s">
        <v>206</v>
      </c>
    </row>
    <row r="278" spans="2:9" ht="14.25" x14ac:dyDescent="0.2">
      <c r="B278" t="s">
        <v>1161</v>
      </c>
      <c r="C278" t="s">
        <v>1235</v>
      </c>
      <c r="E278" t="s">
        <v>1002</v>
      </c>
      <c r="F278" t="s">
        <v>1160</v>
      </c>
      <c r="G278" t="s">
        <v>813</v>
      </c>
      <c r="H278" t="s">
        <v>840</v>
      </c>
      <c r="I278" t="s">
        <v>416</v>
      </c>
    </row>
    <row r="279" spans="2:9" ht="14.25" x14ac:dyDescent="0.2">
      <c r="B279" t="s">
        <v>1161</v>
      </c>
      <c r="C279" t="s">
        <v>1236</v>
      </c>
      <c r="E279" t="s">
        <v>1002</v>
      </c>
      <c r="F279" t="s">
        <v>1160</v>
      </c>
      <c r="G279" t="s">
        <v>789</v>
      </c>
      <c r="H279" t="s">
        <v>931</v>
      </c>
      <c r="I279" t="s">
        <v>2</v>
      </c>
    </row>
    <row r="280" spans="2:9" ht="14.25" x14ac:dyDescent="0.2">
      <c r="B280" t="s">
        <v>1161</v>
      </c>
      <c r="C280" t="s">
        <v>1237</v>
      </c>
      <c r="E280" t="s">
        <v>1002</v>
      </c>
      <c r="F280" t="s">
        <v>1160</v>
      </c>
      <c r="G280" t="s">
        <v>858</v>
      </c>
      <c r="H280" t="s">
        <v>795</v>
      </c>
      <c r="I280" t="s">
        <v>308</v>
      </c>
    </row>
    <row r="281" spans="2:9" ht="14.25" x14ac:dyDescent="0.2">
      <c r="B281" t="s">
        <v>1161</v>
      </c>
      <c r="C281" t="s">
        <v>1238</v>
      </c>
      <c r="E281" t="s">
        <v>1033</v>
      </c>
      <c r="F281" t="s">
        <v>1160</v>
      </c>
      <c r="G281" t="s">
        <v>813</v>
      </c>
      <c r="H281" t="s">
        <v>809</v>
      </c>
      <c r="I281" t="s">
        <v>308</v>
      </c>
    </row>
    <row r="282" spans="2:9" ht="14.25" x14ac:dyDescent="0.2">
      <c r="B282" t="s">
        <v>1161</v>
      </c>
      <c r="C282" t="s">
        <v>1239</v>
      </c>
      <c r="E282" t="s">
        <v>1025</v>
      </c>
      <c r="F282" t="s">
        <v>1160</v>
      </c>
      <c r="G282" t="s">
        <v>886</v>
      </c>
      <c r="H282" t="s">
        <v>1180</v>
      </c>
      <c r="I282" t="s">
        <v>2</v>
      </c>
    </row>
    <row r="283" spans="2:9" ht="14.25" x14ac:dyDescent="0.2">
      <c r="B283" t="s">
        <v>1161</v>
      </c>
      <c r="C283" t="s">
        <v>410</v>
      </c>
      <c r="E283" t="s">
        <v>1025</v>
      </c>
      <c r="F283" t="s">
        <v>1160</v>
      </c>
      <c r="G283" t="s">
        <v>813</v>
      </c>
      <c r="H283" t="s">
        <v>847</v>
      </c>
      <c r="I283" t="s">
        <v>1240</v>
      </c>
    </row>
    <row r="284" spans="2:9" ht="14.25" x14ac:dyDescent="0.2">
      <c r="B284" t="s">
        <v>1161</v>
      </c>
      <c r="C284" t="s">
        <v>1241</v>
      </c>
      <c r="E284" t="s">
        <v>996</v>
      </c>
      <c r="F284" t="s">
        <v>1160</v>
      </c>
      <c r="G284" t="s">
        <v>886</v>
      </c>
      <c r="H284" t="s">
        <v>1242</v>
      </c>
      <c r="I284" t="s">
        <v>2</v>
      </c>
    </row>
    <row r="285" spans="2:9" ht="14.25" x14ac:dyDescent="0.2">
      <c r="B285" t="s">
        <v>1161</v>
      </c>
      <c r="C285" t="s">
        <v>1243</v>
      </c>
      <c r="E285" t="s">
        <v>914</v>
      </c>
      <c r="F285" t="s">
        <v>1160</v>
      </c>
      <c r="G285" t="s">
        <v>858</v>
      </c>
      <c r="H285" t="s">
        <v>887</v>
      </c>
      <c r="I285" t="s">
        <v>1060</v>
      </c>
    </row>
    <row r="286" spans="2:9" ht="14.25" x14ac:dyDescent="0.2">
      <c r="B286" t="s">
        <v>1161</v>
      </c>
      <c r="C286" t="s">
        <v>1244</v>
      </c>
      <c r="E286" t="s">
        <v>1015</v>
      </c>
      <c r="F286" t="s">
        <v>1160</v>
      </c>
      <c r="G286" t="s">
        <v>858</v>
      </c>
      <c r="H286" t="s">
        <v>809</v>
      </c>
      <c r="I286" t="s">
        <v>416</v>
      </c>
    </row>
    <row r="287" spans="2:9" ht="14.25" x14ac:dyDescent="0.2">
      <c r="B287" t="s">
        <v>1161</v>
      </c>
      <c r="C287" t="s">
        <v>1245</v>
      </c>
      <c r="E287" t="s">
        <v>1093</v>
      </c>
      <c r="F287" t="s">
        <v>1160</v>
      </c>
      <c r="G287" t="s">
        <v>813</v>
      </c>
      <c r="H287" t="s">
        <v>931</v>
      </c>
      <c r="I287" t="s">
        <v>468</v>
      </c>
    </row>
    <row r="288" spans="2:9" ht="14.25" x14ac:dyDescent="0.2">
      <c r="B288" t="s">
        <v>1161</v>
      </c>
      <c r="C288" t="s">
        <v>1246</v>
      </c>
      <c r="E288" t="s">
        <v>1093</v>
      </c>
      <c r="F288" t="s">
        <v>1160</v>
      </c>
      <c r="G288" t="s">
        <v>789</v>
      </c>
      <c r="H288" t="s">
        <v>795</v>
      </c>
      <c r="I288" t="s">
        <v>213</v>
      </c>
    </row>
    <row r="289" spans="2:10" ht="14.25" x14ac:dyDescent="0.2">
      <c r="B289" t="s">
        <v>1161</v>
      </c>
      <c r="C289" t="s">
        <v>1247</v>
      </c>
      <c r="E289" t="s">
        <v>1025</v>
      </c>
      <c r="F289" t="s">
        <v>1160</v>
      </c>
      <c r="G289" t="s">
        <v>858</v>
      </c>
      <c r="H289" t="s">
        <v>830</v>
      </c>
      <c r="I289" t="s">
        <v>416</v>
      </c>
    </row>
    <row r="290" spans="2:10" ht="14.25" x14ac:dyDescent="0.2">
      <c r="B290" t="s">
        <v>1161</v>
      </c>
      <c r="C290" t="s">
        <v>1248</v>
      </c>
      <c r="E290" t="s">
        <v>1025</v>
      </c>
      <c r="F290" t="s">
        <v>1160</v>
      </c>
      <c r="G290" t="s">
        <v>886</v>
      </c>
      <c r="H290" t="s">
        <v>899</v>
      </c>
      <c r="I290" t="s">
        <v>256</v>
      </c>
    </row>
    <row r="291" spans="2:10" ht="14.25" x14ac:dyDescent="0.2">
      <c r="B291" t="s">
        <v>1161</v>
      </c>
      <c r="C291" t="s">
        <v>1249</v>
      </c>
      <c r="E291" t="s">
        <v>1002</v>
      </c>
      <c r="F291" t="s">
        <v>1160</v>
      </c>
      <c r="G291" t="s">
        <v>886</v>
      </c>
      <c r="H291" t="s">
        <v>909</v>
      </c>
      <c r="I291" t="s">
        <v>482</v>
      </c>
    </row>
    <row r="292" spans="2:10" ht="14.25" x14ac:dyDescent="0.2">
      <c r="B292" t="s">
        <v>1161</v>
      </c>
      <c r="C292" t="s">
        <v>1250</v>
      </c>
      <c r="E292" t="s">
        <v>1002</v>
      </c>
      <c r="F292" t="s">
        <v>1160</v>
      </c>
      <c r="G292" t="s">
        <v>789</v>
      </c>
      <c r="H292" t="s">
        <v>840</v>
      </c>
      <c r="I292" t="s">
        <v>77</v>
      </c>
    </row>
    <row r="293" spans="2:10" ht="14.25" x14ac:dyDescent="0.2">
      <c r="B293" t="s">
        <v>1161</v>
      </c>
      <c r="C293" t="s">
        <v>1251</v>
      </c>
      <c r="E293" t="s">
        <v>1093</v>
      </c>
      <c r="F293" t="s">
        <v>1160</v>
      </c>
      <c r="G293" t="s">
        <v>886</v>
      </c>
      <c r="H293" t="s">
        <v>1178</v>
      </c>
      <c r="I293" t="s">
        <v>269</v>
      </c>
    </row>
    <row r="294" spans="2:10" ht="14.25" x14ac:dyDescent="0.2">
      <c r="B294" t="s">
        <v>1161</v>
      </c>
      <c r="C294" t="s">
        <v>1252</v>
      </c>
      <c r="E294" t="s">
        <v>987</v>
      </c>
      <c r="F294" t="s">
        <v>1160</v>
      </c>
      <c r="G294" t="s">
        <v>886</v>
      </c>
      <c r="H294" t="s">
        <v>1180</v>
      </c>
      <c r="I294" t="s">
        <v>416</v>
      </c>
    </row>
    <row r="295" spans="2:10" ht="14.25" x14ac:dyDescent="0.2">
      <c r="B295" t="s">
        <v>1161</v>
      </c>
      <c r="C295" t="s">
        <v>1253</v>
      </c>
      <c r="E295" t="s">
        <v>1045</v>
      </c>
      <c r="F295" t="s">
        <v>1160</v>
      </c>
      <c r="G295" t="s">
        <v>789</v>
      </c>
      <c r="H295" t="s">
        <v>899</v>
      </c>
      <c r="I295" t="s">
        <v>100</v>
      </c>
      <c r="J295" t="s">
        <v>1097</v>
      </c>
    </row>
    <row r="296" spans="2:10" ht="14.25" x14ac:dyDescent="0.2">
      <c r="B296" t="s">
        <v>1161</v>
      </c>
      <c r="C296" t="s">
        <v>1254</v>
      </c>
      <c r="E296" t="s">
        <v>1025</v>
      </c>
      <c r="F296" t="s">
        <v>1160</v>
      </c>
      <c r="G296" t="s">
        <v>813</v>
      </c>
      <c r="H296" t="s">
        <v>795</v>
      </c>
      <c r="I296" t="s">
        <v>213</v>
      </c>
    </row>
    <row r="297" spans="2:10" ht="14.25" x14ac:dyDescent="0.2">
      <c r="B297" t="s">
        <v>1161</v>
      </c>
      <c r="C297" t="s">
        <v>1255</v>
      </c>
      <c r="E297" t="s">
        <v>1025</v>
      </c>
      <c r="F297" t="s">
        <v>1160</v>
      </c>
      <c r="G297" t="s">
        <v>813</v>
      </c>
      <c r="H297" t="s">
        <v>795</v>
      </c>
      <c r="I297" t="s">
        <v>468</v>
      </c>
    </row>
    <row r="298" spans="2:10" ht="14.25" x14ac:dyDescent="0.2">
      <c r="B298" t="s">
        <v>1161</v>
      </c>
      <c r="C298" t="s">
        <v>1256</v>
      </c>
      <c r="E298" t="s">
        <v>1025</v>
      </c>
      <c r="F298" t="s">
        <v>1160</v>
      </c>
      <c r="G298" t="s">
        <v>789</v>
      </c>
      <c r="H298" t="s">
        <v>809</v>
      </c>
      <c r="I298" t="s">
        <v>135</v>
      </c>
    </row>
    <row r="299" spans="2:10" ht="14.25" x14ac:dyDescent="0.2">
      <c r="B299" t="s">
        <v>1161</v>
      </c>
      <c r="C299" t="s">
        <v>1257</v>
      </c>
      <c r="E299" t="s">
        <v>1033</v>
      </c>
      <c r="F299" t="s">
        <v>1160</v>
      </c>
      <c r="G299" t="s">
        <v>858</v>
      </c>
      <c r="H299" t="s">
        <v>830</v>
      </c>
      <c r="I299" t="s">
        <v>119</v>
      </c>
    </row>
    <row r="300" spans="2:10" ht="14.25" x14ac:dyDescent="0.2">
      <c r="B300" t="s">
        <v>1161</v>
      </c>
      <c r="C300" t="s">
        <v>1258</v>
      </c>
      <c r="E300" t="s">
        <v>1025</v>
      </c>
      <c r="F300" t="s">
        <v>1160</v>
      </c>
      <c r="G300" t="s">
        <v>813</v>
      </c>
      <c r="H300" t="s">
        <v>982</v>
      </c>
      <c r="I300" t="s">
        <v>416</v>
      </c>
    </row>
    <row r="301" spans="2:10" ht="14.25" x14ac:dyDescent="0.2">
      <c r="B301" t="s">
        <v>1161</v>
      </c>
      <c r="C301" t="s">
        <v>1259</v>
      </c>
      <c r="E301" t="s">
        <v>1002</v>
      </c>
      <c r="F301" t="s">
        <v>1160</v>
      </c>
      <c r="G301" t="s">
        <v>789</v>
      </c>
      <c r="H301" t="s">
        <v>795</v>
      </c>
      <c r="I301" t="s">
        <v>308</v>
      </c>
    </row>
    <row r="302" spans="2:10" ht="14.25" x14ac:dyDescent="0.2">
      <c r="B302" t="s">
        <v>1161</v>
      </c>
      <c r="C302" t="s">
        <v>1260</v>
      </c>
      <c r="E302" t="s">
        <v>1093</v>
      </c>
      <c r="F302" t="s">
        <v>1160</v>
      </c>
      <c r="G302" t="s">
        <v>789</v>
      </c>
      <c r="H302" t="s">
        <v>1190</v>
      </c>
      <c r="I302" t="s">
        <v>416</v>
      </c>
    </row>
    <row r="303" spans="2:10" ht="14.25" x14ac:dyDescent="0.2">
      <c r="B303" t="s">
        <v>1161</v>
      </c>
      <c r="C303" t="s">
        <v>1261</v>
      </c>
      <c r="E303" t="s">
        <v>1033</v>
      </c>
      <c r="F303" t="s">
        <v>1160</v>
      </c>
      <c r="G303" t="s">
        <v>789</v>
      </c>
      <c r="H303" t="s">
        <v>1180</v>
      </c>
      <c r="I303" t="s">
        <v>2</v>
      </c>
    </row>
    <row r="304" spans="2:10" ht="14.25" x14ac:dyDescent="0.2">
      <c r="B304" t="s">
        <v>1161</v>
      </c>
      <c r="C304" t="s">
        <v>1262</v>
      </c>
      <c r="E304" t="s">
        <v>1025</v>
      </c>
      <c r="F304" t="s">
        <v>1160</v>
      </c>
      <c r="G304" t="s">
        <v>813</v>
      </c>
      <c r="H304" t="s">
        <v>840</v>
      </c>
      <c r="I304" t="s">
        <v>416</v>
      </c>
    </row>
    <row r="305" spans="2:10" ht="14.25" x14ac:dyDescent="0.2">
      <c r="B305" t="s">
        <v>1161</v>
      </c>
      <c r="C305" t="s">
        <v>1263</v>
      </c>
      <c r="E305" t="s">
        <v>1093</v>
      </c>
      <c r="F305" t="s">
        <v>1160</v>
      </c>
      <c r="G305" t="s">
        <v>858</v>
      </c>
      <c r="H305" t="s">
        <v>830</v>
      </c>
      <c r="I305" t="s">
        <v>308</v>
      </c>
    </row>
    <row r="306" spans="2:10" ht="14.25" x14ac:dyDescent="0.2">
      <c r="B306" t="s">
        <v>1161</v>
      </c>
      <c r="C306" t="s">
        <v>1264</v>
      </c>
      <c r="E306" t="s">
        <v>1033</v>
      </c>
      <c r="F306" t="s">
        <v>1160</v>
      </c>
      <c r="G306" t="s">
        <v>813</v>
      </c>
      <c r="H306" t="s">
        <v>814</v>
      </c>
      <c r="I306" t="s">
        <v>2</v>
      </c>
    </row>
    <row r="307" spans="2:10" ht="14.25" x14ac:dyDescent="0.2">
      <c r="B307" t="s">
        <v>1161</v>
      </c>
      <c r="C307" t="s">
        <v>1265</v>
      </c>
      <c r="E307" t="s">
        <v>1025</v>
      </c>
      <c r="F307" t="s">
        <v>1160</v>
      </c>
      <c r="G307" t="s">
        <v>789</v>
      </c>
      <c r="H307" t="s">
        <v>840</v>
      </c>
      <c r="I307" t="s">
        <v>416</v>
      </c>
    </row>
    <row r="308" spans="2:10" ht="14.25" x14ac:dyDescent="0.2">
      <c r="B308" t="s">
        <v>1161</v>
      </c>
      <c r="C308" t="s">
        <v>1266</v>
      </c>
      <c r="E308" t="s">
        <v>1025</v>
      </c>
      <c r="F308" t="s">
        <v>1160</v>
      </c>
      <c r="G308" t="s">
        <v>789</v>
      </c>
      <c r="H308" t="s">
        <v>931</v>
      </c>
      <c r="I308" t="s">
        <v>416</v>
      </c>
    </row>
    <row r="309" spans="2:10" ht="14.25" x14ac:dyDescent="0.2">
      <c r="B309" t="s">
        <v>1161</v>
      </c>
      <c r="C309" t="s">
        <v>1267</v>
      </c>
      <c r="E309" t="s">
        <v>1052</v>
      </c>
      <c r="F309" t="s">
        <v>1160</v>
      </c>
      <c r="G309" t="s">
        <v>789</v>
      </c>
      <c r="H309" t="s">
        <v>795</v>
      </c>
      <c r="I309" t="s">
        <v>213</v>
      </c>
    </row>
    <row r="310" spans="2:10" ht="14.25" x14ac:dyDescent="0.2">
      <c r="B310" t="s">
        <v>1161</v>
      </c>
      <c r="C310" t="s">
        <v>1268</v>
      </c>
      <c r="E310" t="s">
        <v>914</v>
      </c>
      <c r="F310" t="s">
        <v>1160</v>
      </c>
      <c r="G310" t="s">
        <v>789</v>
      </c>
      <c r="H310" t="s">
        <v>809</v>
      </c>
      <c r="I310" t="s">
        <v>213</v>
      </c>
    </row>
    <row r="311" spans="2:10" ht="14.25" x14ac:dyDescent="0.2">
      <c r="B311" t="s">
        <v>1161</v>
      </c>
      <c r="C311" t="s">
        <v>1269</v>
      </c>
      <c r="E311" t="s">
        <v>1088</v>
      </c>
      <c r="F311" t="s">
        <v>1160</v>
      </c>
      <c r="G311" t="s">
        <v>886</v>
      </c>
      <c r="H311" t="s">
        <v>1180</v>
      </c>
      <c r="I311" t="s">
        <v>213</v>
      </c>
    </row>
    <row r="312" spans="2:10" ht="14.25" x14ac:dyDescent="0.2">
      <c r="B312" t="s">
        <v>1161</v>
      </c>
      <c r="C312" t="s">
        <v>1270</v>
      </c>
      <c r="E312" t="s">
        <v>1093</v>
      </c>
      <c r="F312" t="s">
        <v>1160</v>
      </c>
      <c r="G312" t="s">
        <v>813</v>
      </c>
      <c r="H312" t="s">
        <v>847</v>
      </c>
      <c r="I312" t="s">
        <v>243</v>
      </c>
    </row>
    <row r="313" spans="2:10" ht="14.25" x14ac:dyDescent="0.2">
      <c r="B313" t="s">
        <v>1271</v>
      </c>
      <c r="F313" t="s">
        <v>1272</v>
      </c>
    </row>
    <row r="314" spans="2:10" ht="14.25" x14ac:dyDescent="0.2">
      <c r="B314" t="s">
        <v>1273</v>
      </c>
      <c r="C314" t="s">
        <v>1274</v>
      </c>
      <c r="E314" t="s">
        <v>1045</v>
      </c>
      <c r="F314" t="s">
        <v>1272</v>
      </c>
      <c r="G314" t="s">
        <v>858</v>
      </c>
      <c r="H314" t="s">
        <v>830</v>
      </c>
      <c r="I314" t="s">
        <v>416</v>
      </c>
      <c r="J314" t="s">
        <v>1275</v>
      </c>
    </row>
    <row r="315" spans="2:10" ht="14.25" x14ac:dyDescent="0.2">
      <c r="B315" t="s">
        <v>1273</v>
      </c>
      <c r="C315" t="s">
        <v>1276</v>
      </c>
      <c r="E315" t="s">
        <v>914</v>
      </c>
      <c r="F315" t="s">
        <v>1272</v>
      </c>
      <c r="G315" t="s">
        <v>813</v>
      </c>
      <c r="H315" t="s">
        <v>847</v>
      </c>
      <c r="I315" t="s">
        <v>416</v>
      </c>
    </row>
    <row r="316" spans="2:10" ht="14.25" x14ac:dyDescent="0.2">
      <c r="B316" t="s">
        <v>1273</v>
      </c>
      <c r="C316" t="s">
        <v>1277</v>
      </c>
      <c r="E316" t="s">
        <v>1015</v>
      </c>
      <c r="F316" t="s">
        <v>1272</v>
      </c>
      <c r="G316" t="s">
        <v>789</v>
      </c>
      <c r="H316" t="s">
        <v>840</v>
      </c>
      <c r="I316" t="s">
        <v>1278</v>
      </c>
    </row>
    <row r="317" spans="2:10" ht="14.25" x14ac:dyDescent="0.2">
      <c r="B317" t="s">
        <v>1273</v>
      </c>
      <c r="C317" t="s">
        <v>1279</v>
      </c>
      <c r="E317" t="s">
        <v>996</v>
      </c>
      <c r="F317" t="s">
        <v>1272</v>
      </c>
      <c r="G317" t="s">
        <v>813</v>
      </c>
      <c r="H317" t="s">
        <v>795</v>
      </c>
      <c r="I317" t="s">
        <v>416</v>
      </c>
    </row>
    <row r="318" spans="2:10" ht="14.25" x14ac:dyDescent="0.2">
      <c r="B318" t="s">
        <v>1273</v>
      </c>
      <c r="C318" t="s">
        <v>1280</v>
      </c>
      <c r="E318" t="s">
        <v>985</v>
      </c>
      <c r="F318" t="s">
        <v>1272</v>
      </c>
      <c r="G318" t="s">
        <v>820</v>
      </c>
      <c r="H318" t="s">
        <v>795</v>
      </c>
      <c r="I318" t="s">
        <v>119</v>
      </c>
    </row>
    <row r="319" spans="2:10" ht="14.25" x14ac:dyDescent="0.2">
      <c r="B319" t="s">
        <v>1273</v>
      </c>
      <c r="C319" t="s">
        <v>1281</v>
      </c>
      <c r="E319" t="s">
        <v>881</v>
      </c>
      <c r="F319" t="s">
        <v>1272</v>
      </c>
      <c r="G319" t="s">
        <v>1282</v>
      </c>
      <c r="H319" t="s">
        <v>790</v>
      </c>
      <c r="I319" t="s">
        <v>77</v>
      </c>
    </row>
    <row r="320" spans="2:10" ht="14.25" x14ac:dyDescent="0.2">
      <c r="B320" t="s">
        <v>1273</v>
      </c>
      <c r="C320" t="s">
        <v>1283</v>
      </c>
      <c r="E320" t="s">
        <v>914</v>
      </c>
      <c r="F320" t="s">
        <v>1272</v>
      </c>
      <c r="G320" t="s">
        <v>858</v>
      </c>
      <c r="H320" t="s">
        <v>809</v>
      </c>
      <c r="I320" t="s">
        <v>225</v>
      </c>
    </row>
  </sheetData>
  <hyperlinks>
    <hyperlink ref="N3" r:id="rId1" xr:uid="{BAFFD128-D298-416C-8330-D43DBCBAB9BA}"/>
    <hyperlink ref="N4" r:id="rId2" xr:uid="{5C302AFC-9420-4977-B32E-7E588F5D8C4A}"/>
    <hyperlink ref="N5" r:id="rId3" xr:uid="{F6EDEF38-21CC-482A-A5F2-6D00368C71FD}"/>
  </hyperlinks>
  <pageMargins left="0.7" right="0.7" top="0.75" bottom="0.75" header="0.3" footer="0.3"/>
  <tableParts count="1">
    <tablePart r:id="rId4"/>
  </tableParts>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6890DD-07E3-4A6D-A6B6-3CDE08B1A2AA}">
  <dimension ref="A1"/>
  <sheetViews>
    <sheetView topLeftCell="A6" workbookViewId="0"/>
  </sheetViews>
  <sheetFormatPr defaultRowHeight="14.25" x14ac:dyDescent="0.2"/>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376A71-1A01-4B94-AAD6-BF6C57E6AC06}">
  <dimension ref="A1"/>
  <sheetViews>
    <sheetView workbookViewId="0"/>
  </sheetViews>
  <sheetFormatPr defaultRowHeight="14.25" x14ac:dyDescent="0.2"/>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436AB5-3FD0-40AB-A106-D00887C17B3E}">
  <dimension ref="A1:A2"/>
  <sheetViews>
    <sheetView workbookViewId="0">
      <selection activeCell="D3" sqref="D3"/>
    </sheetView>
  </sheetViews>
  <sheetFormatPr defaultRowHeight="14.25" x14ac:dyDescent="0.2"/>
  <sheetData>
    <row r="1" spans="1:1" x14ac:dyDescent="0.2">
      <c r="A1" t="s">
        <v>523</v>
      </c>
    </row>
    <row r="2" spans="1:1" x14ac:dyDescent="0.2">
      <c r="A2" t="s">
        <v>1</v>
      </c>
    </row>
  </sheetData>
  <hyperlinks>
    <hyperlink ref="A2" r:id="rId1" display="mailto:xmas01@sprynet.com" xr:uid="{18781349-957F-4506-9942-D1AB3243C233}"/>
  </hyperlinks>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F197AA-4C11-433A-858B-752714908E3A}">
  <dimension ref="A1:B127"/>
  <sheetViews>
    <sheetView topLeftCell="A6" workbookViewId="0">
      <selection activeCell="K26" sqref="K26"/>
    </sheetView>
  </sheetViews>
  <sheetFormatPr defaultRowHeight="15" x14ac:dyDescent="0.2"/>
  <cols>
    <col min="1" max="1" width="10.77734375" customWidth="1"/>
  </cols>
  <sheetData>
    <row r="1" spans="1:2" ht="14.25" x14ac:dyDescent="0.2">
      <c r="A1" t="s">
        <v>700</v>
      </c>
      <c r="B1" t="s">
        <v>701</v>
      </c>
    </row>
    <row r="2" spans="1:2" ht="14.25" x14ac:dyDescent="0.2">
      <c r="A2" t="s">
        <v>602</v>
      </c>
      <c r="B2" t="s">
        <v>528</v>
      </c>
    </row>
    <row r="3" spans="1:2" ht="14.25" x14ac:dyDescent="0.2">
      <c r="A3" s="1" t="s">
        <v>603</v>
      </c>
      <c r="B3" s="1" t="s">
        <v>604</v>
      </c>
    </row>
    <row r="4" spans="1:2" ht="14.25" x14ac:dyDescent="0.2">
      <c r="A4" s="1" t="s">
        <v>603</v>
      </c>
      <c r="B4" s="1" t="s">
        <v>104</v>
      </c>
    </row>
    <row r="5" spans="1:2" ht="14.25" x14ac:dyDescent="0.2">
      <c r="A5" s="1" t="s">
        <v>603</v>
      </c>
      <c r="B5" s="1" t="s">
        <v>429</v>
      </c>
    </row>
    <row r="6" spans="1:2" ht="14.25" x14ac:dyDescent="0.2">
      <c r="A6" s="1" t="s">
        <v>605</v>
      </c>
      <c r="B6" s="1" t="s">
        <v>198</v>
      </c>
    </row>
    <row r="7" spans="1:2" ht="14.25" x14ac:dyDescent="0.2">
      <c r="A7" s="1" t="s">
        <v>605</v>
      </c>
      <c r="B7" s="1" t="s">
        <v>438</v>
      </c>
    </row>
    <row r="8" spans="1:2" ht="14.25" x14ac:dyDescent="0.2">
      <c r="A8" s="1" t="s">
        <v>605</v>
      </c>
      <c r="B8" s="1" t="s">
        <v>14</v>
      </c>
    </row>
    <row r="9" spans="1:2" ht="14.25" x14ac:dyDescent="0.2">
      <c r="A9" s="1" t="s">
        <v>605</v>
      </c>
      <c r="B9" s="1" t="s">
        <v>94</v>
      </c>
    </row>
    <row r="10" spans="1:2" ht="14.25" x14ac:dyDescent="0.2">
      <c r="A10" s="1" t="s">
        <v>605</v>
      </c>
      <c r="B10" s="1" t="s">
        <v>22</v>
      </c>
    </row>
    <row r="11" spans="1:2" ht="14.25" x14ac:dyDescent="0.2">
      <c r="A11" s="1" t="s">
        <v>605</v>
      </c>
      <c r="B11" s="1" t="s">
        <v>453</v>
      </c>
    </row>
    <row r="12" spans="1:2" ht="14.25" x14ac:dyDescent="0.2">
      <c r="A12" s="1" t="s">
        <v>605</v>
      </c>
      <c r="B12" s="1" t="s">
        <v>459</v>
      </c>
    </row>
    <row r="13" spans="1:2" ht="14.25" x14ac:dyDescent="0.2">
      <c r="A13" s="1" t="s">
        <v>605</v>
      </c>
      <c r="B13" s="1" t="s">
        <v>133</v>
      </c>
    </row>
    <row r="14" spans="1:2" ht="14.25" x14ac:dyDescent="0.2">
      <c r="A14" s="1" t="s">
        <v>605</v>
      </c>
      <c r="B14" s="1" t="s">
        <v>606</v>
      </c>
    </row>
    <row r="15" spans="1:2" ht="14.25" x14ac:dyDescent="0.2">
      <c r="A15" s="1" t="s">
        <v>605</v>
      </c>
      <c r="B15" s="1" t="s">
        <v>266</v>
      </c>
    </row>
    <row r="16" spans="1:2" ht="14.25" x14ac:dyDescent="0.2">
      <c r="A16" s="1" t="s">
        <v>607</v>
      </c>
      <c r="B16" s="1" t="s">
        <v>608</v>
      </c>
    </row>
    <row r="17" spans="1:2" ht="14.25" x14ac:dyDescent="0.2">
      <c r="A17" s="1" t="s">
        <v>607</v>
      </c>
      <c r="B17" s="1" t="s">
        <v>609</v>
      </c>
    </row>
    <row r="18" spans="1:2" ht="14.25" x14ac:dyDescent="0.2">
      <c r="A18" s="1" t="s">
        <v>607</v>
      </c>
      <c r="B18" s="1" t="s">
        <v>610</v>
      </c>
    </row>
    <row r="19" spans="1:2" ht="14.25" x14ac:dyDescent="0.2">
      <c r="A19" s="1" t="s">
        <v>607</v>
      </c>
      <c r="B19" s="1" t="s">
        <v>611</v>
      </c>
    </row>
    <row r="20" spans="1:2" ht="14.25" x14ac:dyDescent="0.2">
      <c r="A20" s="1" t="s">
        <v>607</v>
      </c>
      <c r="B20" s="1" t="s">
        <v>87</v>
      </c>
    </row>
    <row r="21" spans="1:2" ht="14.25" x14ac:dyDescent="0.2">
      <c r="A21" s="1" t="s">
        <v>607</v>
      </c>
      <c r="B21" s="1" t="s">
        <v>612</v>
      </c>
    </row>
    <row r="22" spans="1:2" ht="14.25" x14ac:dyDescent="0.2">
      <c r="A22" s="1" t="s">
        <v>607</v>
      </c>
      <c r="B22" s="1" t="s">
        <v>613</v>
      </c>
    </row>
    <row r="23" spans="1:2" ht="14.25" x14ac:dyDescent="0.2">
      <c r="A23" s="1" t="s">
        <v>607</v>
      </c>
      <c r="B23" s="1" t="s">
        <v>614</v>
      </c>
    </row>
    <row r="24" spans="1:2" ht="14.25" x14ac:dyDescent="0.2">
      <c r="A24" s="1" t="s">
        <v>607</v>
      </c>
      <c r="B24" s="1" t="s">
        <v>19</v>
      </c>
    </row>
    <row r="25" spans="1:2" ht="14.25" x14ac:dyDescent="0.2">
      <c r="A25" s="1" t="s">
        <v>607</v>
      </c>
      <c r="B25" s="1" t="s">
        <v>615</v>
      </c>
    </row>
    <row r="26" spans="1:2" ht="14.25" x14ac:dyDescent="0.2">
      <c r="A26" s="1" t="s">
        <v>607</v>
      </c>
      <c r="B26" s="1" t="s">
        <v>616</v>
      </c>
    </row>
    <row r="27" spans="1:2" ht="14.25" x14ac:dyDescent="0.2">
      <c r="A27" s="1" t="s">
        <v>607</v>
      </c>
      <c r="B27" s="1" t="s">
        <v>617</v>
      </c>
    </row>
    <row r="28" spans="1:2" ht="14.25" x14ac:dyDescent="0.2">
      <c r="A28" s="1" t="s">
        <v>607</v>
      </c>
      <c r="B28" s="1" t="s">
        <v>618</v>
      </c>
    </row>
    <row r="29" spans="1:2" ht="14.25" x14ac:dyDescent="0.2">
      <c r="A29" s="1" t="s">
        <v>607</v>
      </c>
      <c r="B29" s="1" t="s">
        <v>619</v>
      </c>
    </row>
    <row r="30" spans="1:2" ht="14.25" x14ac:dyDescent="0.2">
      <c r="A30" s="1" t="s">
        <v>607</v>
      </c>
      <c r="B30" s="1" t="s">
        <v>620</v>
      </c>
    </row>
    <row r="31" spans="1:2" ht="14.25" x14ac:dyDescent="0.2">
      <c r="A31" s="1" t="s">
        <v>607</v>
      </c>
      <c r="B31" s="1" t="s">
        <v>50</v>
      </c>
    </row>
    <row r="32" spans="1:2" ht="14.25" x14ac:dyDescent="0.2">
      <c r="A32" s="1" t="s">
        <v>607</v>
      </c>
      <c r="B32" s="1" t="s">
        <v>621</v>
      </c>
    </row>
    <row r="33" spans="1:2" ht="14.25" x14ac:dyDescent="0.2">
      <c r="A33" s="1" t="s">
        <v>607</v>
      </c>
      <c r="B33" s="1" t="s">
        <v>622</v>
      </c>
    </row>
    <row r="34" spans="1:2" ht="14.25" x14ac:dyDescent="0.2">
      <c r="A34" s="1" t="s">
        <v>607</v>
      </c>
      <c r="B34" s="1" t="s">
        <v>623</v>
      </c>
    </row>
    <row r="35" spans="1:2" ht="14.25" x14ac:dyDescent="0.2">
      <c r="A35" s="1" t="s">
        <v>607</v>
      </c>
      <c r="B35" s="1" t="s">
        <v>624</v>
      </c>
    </row>
    <row r="36" spans="1:2" ht="14.25" x14ac:dyDescent="0.2">
      <c r="A36" s="1" t="s">
        <v>607</v>
      </c>
      <c r="B36" s="1" t="s">
        <v>625</v>
      </c>
    </row>
    <row r="37" spans="1:2" ht="14.25" x14ac:dyDescent="0.2">
      <c r="A37" s="1" t="s">
        <v>607</v>
      </c>
      <c r="B37" s="1" t="s">
        <v>626</v>
      </c>
    </row>
    <row r="38" spans="1:2" ht="14.25" x14ac:dyDescent="0.2">
      <c r="A38" s="1" t="s">
        <v>607</v>
      </c>
      <c r="B38" s="1" t="s">
        <v>627</v>
      </c>
    </row>
    <row r="39" spans="1:2" ht="14.25" x14ac:dyDescent="0.2">
      <c r="A39" s="1" t="s">
        <v>607</v>
      </c>
      <c r="B39" s="1" t="s">
        <v>628</v>
      </c>
    </row>
    <row r="40" spans="1:2" ht="14.25" x14ac:dyDescent="0.2">
      <c r="A40" s="1" t="s">
        <v>607</v>
      </c>
      <c r="B40" s="1" t="s">
        <v>436</v>
      </c>
    </row>
    <row r="41" spans="1:2" ht="14.25" x14ac:dyDescent="0.2">
      <c r="A41" s="1" t="s">
        <v>607</v>
      </c>
      <c r="B41" s="1" t="s">
        <v>629</v>
      </c>
    </row>
    <row r="42" spans="1:2" ht="14.25" x14ac:dyDescent="0.2">
      <c r="A42" s="1" t="s">
        <v>607</v>
      </c>
      <c r="B42" s="1" t="s">
        <v>630</v>
      </c>
    </row>
    <row r="43" spans="1:2" ht="14.25" x14ac:dyDescent="0.2">
      <c r="A43" s="1" t="s">
        <v>607</v>
      </c>
      <c r="B43" s="1" t="s">
        <v>631</v>
      </c>
    </row>
    <row r="44" spans="1:2" ht="14.25" x14ac:dyDescent="0.2">
      <c r="A44" s="1" t="s">
        <v>607</v>
      </c>
      <c r="B44" s="1" t="s">
        <v>632</v>
      </c>
    </row>
    <row r="45" spans="1:2" ht="14.25" x14ac:dyDescent="0.2">
      <c r="A45" s="1" t="s">
        <v>607</v>
      </c>
      <c r="B45" s="1" t="s">
        <v>633</v>
      </c>
    </row>
    <row r="46" spans="1:2" ht="14.25" x14ac:dyDescent="0.2">
      <c r="A46" s="1" t="s">
        <v>607</v>
      </c>
      <c r="B46" s="1" t="s">
        <v>634</v>
      </c>
    </row>
    <row r="47" spans="1:2" ht="14.25" x14ac:dyDescent="0.2">
      <c r="A47" s="1" t="s">
        <v>607</v>
      </c>
      <c r="B47" s="1" t="s">
        <v>433</v>
      </c>
    </row>
    <row r="48" spans="1:2" ht="14.25" x14ac:dyDescent="0.2">
      <c r="A48" s="1" t="s">
        <v>607</v>
      </c>
      <c r="B48" s="1" t="s">
        <v>194</v>
      </c>
    </row>
    <row r="49" spans="1:2" ht="14.25" x14ac:dyDescent="0.2">
      <c r="A49" s="1" t="s">
        <v>607</v>
      </c>
      <c r="B49" s="1" t="s">
        <v>440</v>
      </c>
    </row>
    <row r="50" spans="1:2" ht="14.25" x14ac:dyDescent="0.2">
      <c r="A50" s="1" t="s">
        <v>607</v>
      </c>
      <c r="B50" s="1" t="s">
        <v>635</v>
      </c>
    </row>
    <row r="51" spans="1:2" ht="14.25" x14ac:dyDescent="0.2">
      <c r="A51" s="1" t="s">
        <v>607</v>
      </c>
      <c r="B51" s="1" t="s">
        <v>442</v>
      </c>
    </row>
    <row r="52" spans="1:2" ht="14.25" x14ac:dyDescent="0.2">
      <c r="A52" s="1" t="s">
        <v>607</v>
      </c>
      <c r="B52" s="1" t="s">
        <v>89</v>
      </c>
    </row>
    <row r="53" spans="1:2" ht="14.25" x14ac:dyDescent="0.2">
      <c r="A53" s="1" t="s">
        <v>607</v>
      </c>
      <c r="B53" s="1" t="s">
        <v>636</v>
      </c>
    </row>
    <row r="54" spans="1:2" ht="14.25" x14ac:dyDescent="0.2">
      <c r="A54" s="1" t="s">
        <v>607</v>
      </c>
      <c r="B54" s="1" t="s">
        <v>30</v>
      </c>
    </row>
    <row r="55" spans="1:2" ht="14.25" x14ac:dyDescent="0.2">
      <c r="A55" s="1" t="s">
        <v>607</v>
      </c>
      <c r="B55" s="1" t="s">
        <v>637</v>
      </c>
    </row>
    <row r="56" spans="1:2" ht="14.25" x14ac:dyDescent="0.2">
      <c r="A56" s="1" t="s">
        <v>607</v>
      </c>
      <c r="B56" s="1" t="s">
        <v>638</v>
      </c>
    </row>
    <row r="57" spans="1:2" ht="14.25" x14ac:dyDescent="0.2">
      <c r="A57" s="1" t="s">
        <v>607</v>
      </c>
      <c r="B57" s="1" t="s">
        <v>639</v>
      </c>
    </row>
    <row r="58" spans="1:2" ht="14.25" x14ac:dyDescent="0.2">
      <c r="A58" s="1" t="s">
        <v>607</v>
      </c>
      <c r="B58" s="1" t="s">
        <v>640</v>
      </c>
    </row>
    <row r="59" spans="1:2" ht="14.25" x14ac:dyDescent="0.2">
      <c r="A59" s="1" t="s">
        <v>607</v>
      </c>
      <c r="B59" s="1" t="s">
        <v>641</v>
      </c>
    </row>
    <row r="60" spans="1:2" ht="14.25" x14ac:dyDescent="0.2">
      <c r="A60" s="1" t="s">
        <v>607</v>
      </c>
      <c r="B60" s="1" t="s">
        <v>642</v>
      </c>
    </row>
    <row r="61" spans="1:2" ht="14.25" x14ac:dyDescent="0.2">
      <c r="A61" s="1" t="s">
        <v>607</v>
      </c>
      <c r="B61" s="1" t="s">
        <v>643</v>
      </c>
    </row>
    <row r="62" spans="1:2" ht="14.25" x14ac:dyDescent="0.2">
      <c r="A62" s="1" t="s">
        <v>607</v>
      </c>
      <c r="B62" s="1" t="s">
        <v>644</v>
      </c>
    </row>
    <row r="63" spans="1:2" ht="14.25" x14ac:dyDescent="0.2">
      <c r="A63" s="1" t="s">
        <v>607</v>
      </c>
      <c r="B63" s="1" t="s">
        <v>645</v>
      </c>
    </row>
    <row r="64" spans="1:2" ht="14.25" x14ac:dyDescent="0.2">
      <c r="A64" s="1" t="s">
        <v>607</v>
      </c>
      <c r="B64" s="1" t="s">
        <v>646</v>
      </c>
    </row>
    <row r="65" spans="1:2" ht="14.25" x14ac:dyDescent="0.2">
      <c r="A65" s="1" t="s">
        <v>607</v>
      </c>
      <c r="B65" s="1" t="s">
        <v>647</v>
      </c>
    </row>
    <row r="66" spans="1:2" ht="14.25" x14ac:dyDescent="0.2">
      <c r="A66" s="1" t="s">
        <v>607</v>
      </c>
      <c r="B66" s="1" t="s">
        <v>449</v>
      </c>
    </row>
    <row r="67" spans="1:2" ht="14.25" x14ac:dyDescent="0.2">
      <c r="A67" s="1" t="s">
        <v>607</v>
      </c>
      <c r="B67" s="1" t="s">
        <v>648</v>
      </c>
    </row>
    <row r="68" spans="1:2" ht="14.25" x14ac:dyDescent="0.2">
      <c r="A68" s="1" t="s">
        <v>607</v>
      </c>
      <c r="B68" s="1" t="s">
        <v>36</v>
      </c>
    </row>
    <row r="69" spans="1:2" ht="14.25" x14ac:dyDescent="0.2">
      <c r="A69" s="1" t="s">
        <v>607</v>
      </c>
      <c r="B69" s="1" t="s">
        <v>649</v>
      </c>
    </row>
    <row r="70" spans="1:2" ht="14.25" x14ac:dyDescent="0.2">
      <c r="A70" s="1" t="s">
        <v>607</v>
      </c>
      <c r="B70" s="1" t="s">
        <v>650</v>
      </c>
    </row>
    <row r="71" spans="1:2" ht="14.25" x14ac:dyDescent="0.2">
      <c r="A71" s="1" t="s">
        <v>607</v>
      </c>
      <c r="B71" s="1" t="s">
        <v>26</v>
      </c>
    </row>
    <row r="72" spans="1:2" ht="14.25" x14ac:dyDescent="0.2">
      <c r="A72" s="1" t="s">
        <v>607</v>
      </c>
      <c r="B72" s="1" t="s">
        <v>651</v>
      </c>
    </row>
    <row r="73" spans="1:2" ht="14.25" x14ac:dyDescent="0.2">
      <c r="A73" s="1" t="s">
        <v>607</v>
      </c>
      <c r="B73" s="1" t="s">
        <v>652</v>
      </c>
    </row>
    <row r="74" spans="1:2" ht="14.25" x14ac:dyDescent="0.2">
      <c r="A74" s="1" t="s">
        <v>607</v>
      </c>
      <c r="B74" s="1" t="s">
        <v>653</v>
      </c>
    </row>
    <row r="75" spans="1:2" ht="14.25" x14ac:dyDescent="0.2">
      <c r="A75" s="1" t="s">
        <v>607</v>
      </c>
      <c r="B75" s="1" t="s">
        <v>654</v>
      </c>
    </row>
    <row r="76" spans="1:2" ht="14.25" x14ac:dyDescent="0.2">
      <c r="A76" s="1" t="s">
        <v>607</v>
      </c>
      <c r="B76" s="1" t="s">
        <v>655</v>
      </c>
    </row>
    <row r="77" spans="1:2" ht="14.25" x14ac:dyDescent="0.2">
      <c r="A77" s="1" t="s">
        <v>607</v>
      </c>
      <c r="B77" s="1" t="s">
        <v>656</v>
      </c>
    </row>
    <row r="78" spans="1:2" ht="14.25" x14ac:dyDescent="0.2">
      <c r="A78" s="1" t="s">
        <v>607</v>
      </c>
      <c r="B78" s="1" t="s">
        <v>657</v>
      </c>
    </row>
    <row r="79" spans="1:2" ht="14.25" x14ac:dyDescent="0.2">
      <c r="A79" s="1" t="s">
        <v>607</v>
      </c>
      <c r="B79" s="1" t="s">
        <v>201</v>
      </c>
    </row>
    <row r="80" spans="1:2" ht="14.25" x14ac:dyDescent="0.2">
      <c r="A80" s="1" t="s">
        <v>607</v>
      </c>
      <c r="B80" s="1" t="s">
        <v>658</v>
      </c>
    </row>
    <row r="81" spans="1:2" ht="14.25" x14ac:dyDescent="0.2">
      <c r="A81" s="1" t="s">
        <v>607</v>
      </c>
      <c r="B81" s="1" t="s">
        <v>659</v>
      </c>
    </row>
    <row r="82" spans="1:2" ht="14.25" x14ac:dyDescent="0.2">
      <c r="A82" s="1" t="s">
        <v>607</v>
      </c>
      <c r="B82" s="1" t="s">
        <v>660</v>
      </c>
    </row>
    <row r="83" spans="1:2" ht="14.25" x14ac:dyDescent="0.2">
      <c r="A83" s="1" t="s">
        <v>607</v>
      </c>
      <c r="B83" s="1" t="s">
        <v>661</v>
      </c>
    </row>
    <row r="84" spans="1:2" ht="14.25" x14ac:dyDescent="0.2">
      <c r="A84" s="1" t="s">
        <v>607</v>
      </c>
      <c r="B84" s="1" t="s">
        <v>662</v>
      </c>
    </row>
    <row r="85" spans="1:2" ht="14.25" x14ac:dyDescent="0.2">
      <c r="A85" s="1" t="s">
        <v>607</v>
      </c>
      <c r="B85" s="1" t="s">
        <v>663</v>
      </c>
    </row>
    <row r="86" spans="1:2" ht="14.25" x14ac:dyDescent="0.2">
      <c r="A86" s="1" t="s">
        <v>607</v>
      </c>
      <c r="B86" s="1" t="s">
        <v>456</v>
      </c>
    </row>
    <row r="87" spans="1:2" ht="14.25" x14ac:dyDescent="0.2">
      <c r="A87" s="1" t="s">
        <v>607</v>
      </c>
      <c r="B87" s="1" t="s">
        <v>458</v>
      </c>
    </row>
    <row r="88" spans="1:2" ht="14.25" x14ac:dyDescent="0.2">
      <c r="A88" s="1" t="s">
        <v>607</v>
      </c>
      <c r="B88" s="1" t="s">
        <v>664</v>
      </c>
    </row>
    <row r="89" spans="1:2" ht="14.25" x14ac:dyDescent="0.2">
      <c r="A89" s="1" t="s">
        <v>607</v>
      </c>
      <c r="B89" s="1" t="s">
        <v>665</v>
      </c>
    </row>
    <row r="90" spans="1:2" ht="14.25" x14ac:dyDescent="0.2">
      <c r="A90" s="1" t="s">
        <v>607</v>
      </c>
      <c r="B90" s="1" t="s">
        <v>666</v>
      </c>
    </row>
    <row r="91" spans="1:2" ht="14.25" x14ac:dyDescent="0.2">
      <c r="A91" s="1" t="s">
        <v>607</v>
      </c>
      <c r="B91" s="1" t="s">
        <v>667</v>
      </c>
    </row>
    <row r="92" spans="1:2" ht="14.25" x14ac:dyDescent="0.2">
      <c r="A92" s="1" t="s">
        <v>607</v>
      </c>
      <c r="B92" s="1" t="s">
        <v>668</v>
      </c>
    </row>
    <row r="93" spans="1:2" ht="14.25" x14ac:dyDescent="0.2">
      <c r="A93" s="1" t="s">
        <v>607</v>
      </c>
      <c r="B93" s="1" t="s">
        <v>669</v>
      </c>
    </row>
    <row r="94" spans="1:2" ht="14.25" x14ac:dyDescent="0.2">
      <c r="A94" s="1" t="s">
        <v>607</v>
      </c>
      <c r="B94" s="1" t="s">
        <v>670</v>
      </c>
    </row>
    <row r="95" spans="1:2" ht="14.25" x14ac:dyDescent="0.2">
      <c r="A95" s="1" t="s">
        <v>607</v>
      </c>
      <c r="B95" s="1" t="s">
        <v>671</v>
      </c>
    </row>
    <row r="96" spans="1:2" ht="14.25" x14ac:dyDescent="0.2">
      <c r="A96" s="1" t="s">
        <v>607</v>
      </c>
      <c r="B96" s="1" t="s">
        <v>672</v>
      </c>
    </row>
    <row r="97" spans="1:2" ht="14.25" x14ac:dyDescent="0.2">
      <c r="A97" s="1" t="s">
        <v>607</v>
      </c>
      <c r="B97" s="1" t="s">
        <v>673</v>
      </c>
    </row>
    <row r="98" spans="1:2" ht="14.25" x14ac:dyDescent="0.2">
      <c r="A98" s="1" t="s">
        <v>607</v>
      </c>
      <c r="B98" s="1" t="s">
        <v>674</v>
      </c>
    </row>
    <row r="99" spans="1:2" ht="14.25" x14ac:dyDescent="0.2">
      <c r="A99" s="1" t="s">
        <v>607</v>
      </c>
      <c r="B99" s="1" t="s">
        <v>675</v>
      </c>
    </row>
    <row r="100" spans="1:2" ht="14.25" x14ac:dyDescent="0.2">
      <c r="A100" s="1" t="s">
        <v>607</v>
      </c>
      <c r="B100" s="1" t="s">
        <v>676</v>
      </c>
    </row>
    <row r="101" spans="1:2" ht="14.25" x14ac:dyDescent="0.2">
      <c r="A101" s="1" t="s">
        <v>607</v>
      </c>
      <c r="B101" s="1" t="s">
        <v>677</v>
      </c>
    </row>
    <row r="102" spans="1:2" ht="14.25" x14ac:dyDescent="0.2">
      <c r="A102" s="1" t="s">
        <v>607</v>
      </c>
      <c r="B102" s="1" t="s">
        <v>678</v>
      </c>
    </row>
    <row r="103" spans="1:2" ht="14.25" x14ac:dyDescent="0.2">
      <c r="A103" s="1" t="s">
        <v>607</v>
      </c>
      <c r="B103" s="1" t="s">
        <v>679</v>
      </c>
    </row>
    <row r="104" spans="1:2" ht="14.25" x14ac:dyDescent="0.2">
      <c r="A104" s="1" t="s">
        <v>607</v>
      </c>
      <c r="B104" s="1" t="s">
        <v>680</v>
      </c>
    </row>
    <row r="105" spans="1:2" ht="14.25" x14ac:dyDescent="0.2">
      <c r="A105" s="1" t="s">
        <v>607</v>
      </c>
      <c r="B105" s="1" t="s">
        <v>681</v>
      </c>
    </row>
    <row r="106" spans="1:2" ht="14.25" x14ac:dyDescent="0.2">
      <c r="A106" s="1" t="s">
        <v>607</v>
      </c>
      <c r="B106" s="1" t="s">
        <v>682</v>
      </c>
    </row>
    <row r="107" spans="1:2" ht="14.25" x14ac:dyDescent="0.2">
      <c r="A107" s="1" t="s">
        <v>607</v>
      </c>
      <c r="B107" s="1" t="s">
        <v>683</v>
      </c>
    </row>
    <row r="108" spans="1:2" ht="14.25" x14ac:dyDescent="0.2">
      <c r="A108" s="1" t="s">
        <v>684</v>
      </c>
      <c r="B108" s="1" t="s">
        <v>437</v>
      </c>
    </row>
    <row r="109" spans="1:2" ht="14.25" x14ac:dyDescent="0.2">
      <c r="A109" s="1" t="s">
        <v>684</v>
      </c>
      <c r="B109" s="1" t="s">
        <v>685</v>
      </c>
    </row>
    <row r="110" spans="1:2" ht="14.25" x14ac:dyDescent="0.2">
      <c r="A110" s="1" t="s">
        <v>684</v>
      </c>
      <c r="B110" s="1" t="s">
        <v>591</v>
      </c>
    </row>
    <row r="111" spans="1:2" ht="14.25" x14ac:dyDescent="0.2">
      <c r="A111" s="1" t="s">
        <v>684</v>
      </c>
      <c r="B111" s="1" t="s">
        <v>128</v>
      </c>
    </row>
    <row r="112" spans="1:2" ht="14.25" x14ac:dyDescent="0.2">
      <c r="A112" s="1" t="s">
        <v>684</v>
      </c>
      <c r="B112" s="1" t="s">
        <v>112</v>
      </c>
    </row>
    <row r="113" spans="1:2" ht="14.25" x14ac:dyDescent="0.2">
      <c r="A113" s="1" t="s">
        <v>684</v>
      </c>
      <c r="B113" s="1" t="s">
        <v>686</v>
      </c>
    </row>
    <row r="114" spans="1:2" ht="14.25" x14ac:dyDescent="0.2">
      <c r="A114" s="1" t="s">
        <v>684</v>
      </c>
      <c r="B114" s="1" t="s">
        <v>687</v>
      </c>
    </row>
    <row r="115" spans="1:2" ht="14.25" x14ac:dyDescent="0.2">
      <c r="A115" s="1" t="s">
        <v>684</v>
      </c>
      <c r="B115" s="1" t="s">
        <v>688</v>
      </c>
    </row>
    <row r="116" spans="1:2" ht="14.25" x14ac:dyDescent="0.2">
      <c r="A116" s="1" t="s">
        <v>684</v>
      </c>
      <c r="B116" s="1" t="s">
        <v>689</v>
      </c>
    </row>
    <row r="117" spans="1:2" ht="14.25" x14ac:dyDescent="0.2">
      <c r="A117" s="1" t="s">
        <v>684</v>
      </c>
      <c r="B117" s="1" t="s">
        <v>690</v>
      </c>
    </row>
    <row r="118" spans="1:2" ht="14.25" x14ac:dyDescent="0.2">
      <c r="A118" s="1" t="s">
        <v>684</v>
      </c>
      <c r="B118" s="1" t="s">
        <v>232</v>
      </c>
    </row>
    <row r="119" spans="1:2" ht="14.25" x14ac:dyDescent="0.2">
      <c r="A119" s="1" t="s">
        <v>684</v>
      </c>
      <c r="B119" s="1" t="s">
        <v>691</v>
      </c>
    </row>
    <row r="120" spans="1:2" ht="14.25" x14ac:dyDescent="0.2">
      <c r="A120" s="1" t="s">
        <v>684</v>
      </c>
      <c r="B120" s="1" t="s">
        <v>692</v>
      </c>
    </row>
    <row r="121" spans="1:2" ht="14.25" x14ac:dyDescent="0.2">
      <c r="A121" s="1" t="s">
        <v>684</v>
      </c>
      <c r="B121" s="1" t="s">
        <v>693</v>
      </c>
    </row>
    <row r="122" spans="1:2" ht="14.25" x14ac:dyDescent="0.2">
      <c r="A122" s="1" t="s">
        <v>684</v>
      </c>
      <c r="B122" s="1" t="s">
        <v>694</v>
      </c>
    </row>
    <row r="123" spans="1:2" ht="14.25" x14ac:dyDescent="0.2">
      <c r="A123" s="1" t="s">
        <v>684</v>
      </c>
      <c r="B123" s="1" t="s">
        <v>695</v>
      </c>
    </row>
    <row r="124" spans="1:2" ht="14.25" x14ac:dyDescent="0.2">
      <c r="A124" s="1" t="s">
        <v>684</v>
      </c>
      <c r="B124" s="1" t="s">
        <v>696</v>
      </c>
    </row>
    <row r="125" spans="1:2" ht="14.25" x14ac:dyDescent="0.2">
      <c r="A125" s="1" t="s">
        <v>684</v>
      </c>
      <c r="B125" s="1" t="s">
        <v>697</v>
      </c>
    </row>
    <row r="126" spans="1:2" ht="14.25" x14ac:dyDescent="0.2">
      <c r="A126" s="1" t="s">
        <v>684</v>
      </c>
      <c r="B126" s="1" t="s">
        <v>698</v>
      </c>
    </row>
    <row r="127" spans="1:2" ht="14.25" x14ac:dyDescent="0.2">
      <c r="A127" s="1" t="s">
        <v>684</v>
      </c>
      <c r="B127" s="1" t="s">
        <v>699</v>
      </c>
    </row>
  </sheetData>
  <pageMargins left="0.7" right="0.7" top="0.75" bottom="0.75" header="0.3" footer="0.3"/>
  <pageSetup paperSize="9" orientation="portrait" r:id="rId1"/>
  <tableParts count="1">
    <tablePart r:id="rId2"/>
  </tableParts>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2EA5B4-FE6E-40E9-B415-921B50504003}">
  <dimension ref="A1:C21"/>
  <sheetViews>
    <sheetView workbookViewId="0">
      <selection sqref="A1:C2"/>
    </sheetView>
  </sheetViews>
  <sheetFormatPr defaultRowHeight="14.25" x14ac:dyDescent="0.2"/>
  <cols>
    <col min="1" max="1" width="24.6640625" customWidth="1"/>
    <col min="2" max="2" width="52.109375" customWidth="1"/>
    <col min="3" max="3" width="14.109375" customWidth="1"/>
  </cols>
  <sheetData>
    <row r="1" spans="1:3" s="1" customFormat="1" x14ac:dyDescent="0.2">
      <c r="A1" s="29"/>
      <c r="B1" s="29"/>
      <c r="C1" s="29"/>
    </row>
    <row r="2" spans="1:3" s="1" customFormat="1" x14ac:dyDescent="0.2">
      <c r="A2" s="29"/>
      <c r="B2" s="29"/>
      <c r="C2" s="29"/>
    </row>
    <row r="3" spans="1:3" x14ac:dyDescent="0.2">
      <c r="A3" t="s">
        <v>780</v>
      </c>
      <c r="B3" t="s">
        <v>1302</v>
      </c>
      <c r="C3" t="s">
        <v>778</v>
      </c>
    </row>
    <row r="4" spans="1:3" x14ac:dyDescent="0.2">
      <c r="A4" t="s">
        <v>702</v>
      </c>
      <c r="B4" t="s">
        <v>703</v>
      </c>
    </row>
    <row r="5" spans="1:3" x14ac:dyDescent="0.2">
      <c r="A5" t="s">
        <v>704</v>
      </c>
      <c r="B5" t="s">
        <v>705</v>
      </c>
    </row>
    <row r="6" spans="1:3" x14ac:dyDescent="0.2">
      <c r="A6" t="s">
        <v>706</v>
      </c>
      <c r="B6" t="s">
        <v>707</v>
      </c>
    </row>
    <row r="7" spans="1:3" x14ac:dyDescent="0.2">
      <c r="A7" t="s">
        <v>708</v>
      </c>
      <c r="B7" t="s">
        <v>709</v>
      </c>
    </row>
    <row r="8" spans="1:3" x14ac:dyDescent="0.2">
      <c r="A8" t="s">
        <v>710</v>
      </c>
      <c r="B8" t="s">
        <v>711</v>
      </c>
    </row>
    <row r="9" spans="1:3" x14ac:dyDescent="0.2">
      <c r="A9" t="s">
        <v>712</v>
      </c>
      <c r="B9" t="s">
        <v>713</v>
      </c>
    </row>
    <row r="10" spans="1:3" x14ac:dyDescent="0.2">
      <c r="A10" t="s">
        <v>714</v>
      </c>
      <c r="B10" t="s">
        <v>715</v>
      </c>
    </row>
    <row r="11" spans="1:3" x14ac:dyDescent="0.2">
      <c r="A11" t="s">
        <v>716</v>
      </c>
      <c r="B11" t="s">
        <v>717</v>
      </c>
    </row>
    <row r="12" spans="1:3" x14ac:dyDescent="0.2">
      <c r="A12" t="s">
        <v>718</v>
      </c>
      <c r="B12" t="s">
        <v>719</v>
      </c>
    </row>
    <row r="13" spans="1:3" x14ac:dyDescent="0.2">
      <c r="A13" t="s">
        <v>720</v>
      </c>
      <c r="B13" t="s">
        <v>721</v>
      </c>
    </row>
    <row r="14" spans="1:3" x14ac:dyDescent="0.2">
      <c r="A14" t="s">
        <v>722</v>
      </c>
      <c r="B14" t="s">
        <v>723</v>
      </c>
    </row>
    <row r="15" spans="1:3" x14ac:dyDescent="0.2">
      <c r="A15" t="s">
        <v>724</v>
      </c>
      <c r="B15" t="s">
        <v>725</v>
      </c>
    </row>
    <row r="16" spans="1:3" x14ac:dyDescent="0.2">
      <c r="A16" t="s">
        <v>726</v>
      </c>
      <c r="B16" t="s">
        <v>727</v>
      </c>
    </row>
    <row r="17" spans="1:2" x14ac:dyDescent="0.2">
      <c r="A17" t="s">
        <v>728</v>
      </c>
      <c r="B17" t="s">
        <v>729</v>
      </c>
    </row>
    <row r="18" spans="1:2" x14ac:dyDescent="0.2">
      <c r="A18" t="s">
        <v>730</v>
      </c>
    </row>
    <row r="19" spans="1:2" ht="21" x14ac:dyDescent="0.4">
      <c r="A19" t="s">
        <v>731</v>
      </c>
      <c r="B19" t="s">
        <v>732</v>
      </c>
    </row>
    <row r="20" spans="1:2" x14ac:dyDescent="0.2">
      <c r="A20" t="s">
        <v>733</v>
      </c>
      <c r="B20" t="s">
        <v>734</v>
      </c>
    </row>
    <row r="21" spans="1:2" x14ac:dyDescent="0.2">
      <c r="A21" t="s">
        <v>735</v>
      </c>
      <c r="B21" t="s">
        <v>736</v>
      </c>
    </row>
  </sheetData>
  <mergeCells count="1">
    <mergeCell ref="A1:C2"/>
  </mergeCells>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Аркуші</vt:lpstr>
      </vt:variant>
      <vt:variant>
        <vt:i4>23</vt:i4>
      </vt:variant>
    </vt:vector>
  </HeadingPairs>
  <TitlesOfParts>
    <vt:vector size="23" baseType="lpstr">
      <vt:lpstr>Basic Price Sheet</vt:lpstr>
      <vt:lpstr>Magic Price Sheet</vt:lpstr>
      <vt:lpstr>Credits</vt:lpstr>
      <vt:lpstr>CoC SAM</vt:lpstr>
      <vt:lpstr>DM Notes</vt:lpstr>
      <vt:lpstr>Map (num)</vt:lpstr>
      <vt:lpstr>Map (blank)</vt:lpstr>
      <vt:lpstr>Key and Sample</vt:lpstr>
      <vt:lpstr>Icons</vt:lpstr>
      <vt:lpstr>LootGen</vt:lpstr>
      <vt:lpstr>SETTLEMENTS</vt:lpstr>
      <vt:lpstr>Аркуш1</vt:lpstr>
      <vt:lpstr>Sheet1</vt:lpstr>
      <vt:lpstr>Аркуш12</vt:lpstr>
      <vt:lpstr>GM SCREEN</vt:lpstr>
      <vt:lpstr>Noble Houses</vt:lpstr>
      <vt:lpstr>Purple Dragons</vt:lpstr>
      <vt:lpstr>War Wizards</vt:lpstr>
      <vt:lpstr>Blue Dragons</vt:lpstr>
      <vt:lpstr>Royal Guard</vt:lpstr>
      <vt:lpstr>Sources</vt:lpstr>
      <vt:lpstr>nob</vt:lpstr>
      <vt:lpstr>Royal Court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Палихов Антон</dc:creator>
  <cp:lastModifiedBy>Палихов Антон</cp:lastModifiedBy>
  <cp:lastPrinted>2020-11-23T01:21:08Z</cp:lastPrinted>
  <dcterms:created xsi:type="dcterms:W3CDTF">2018-12-02T16:23:38Z</dcterms:created>
  <dcterms:modified xsi:type="dcterms:W3CDTF">2020-11-23T06:46:33Z</dcterms:modified>
</cp:coreProperties>
</file>