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sers\avpal\Downloads\"/>
    </mc:Choice>
  </mc:AlternateContent>
  <bookViews>
    <workbookView xWindow="0" yWindow="0" windowWidth="20490" windowHeight="5820"/>
  </bookViews>
  <sheets>
    <sheet name="Inventory" sheetId="1" r:id="rId1"/>
    <sheet name="Reference" sheetId="2" r:id="rId2"/>
  </sheets>
  <definedNames>
    <definedName name="AttunementCheckboxes">Inventory!$P$18:$P$31</definedName>
    <definedName name="CharSize">Inventory!$D$11</definedName>
    <definedName name="CharStr">Inventory!$D$12</definedName>
    <definedName name="CharWeight">Inventory!$D$13</definedName>
    <definedName name="CoinContainer">Inventory!$K$17</definedName>
    <definedName name="CoinQuantities">Inventory!$C$18:$C$22</definedName>
    <definedName name="CoinTotalWeight">Reference!$J$2:$J$6</definedName>
    <definedName name="ContainerFills">Reference!$P$2:$P$11</definedName>
    <definedName name="ContainerLocation">Inventory!$AB$4:$AD$13</definedName>
    <definedName name="ContainerNames">Inventory!$P$4:$S$13</definedName>
    <definedName name="ContainerOptionNames">Reference!$A$7:$A$37</definedName>
    <definedName name="ContainerOptionTable">Reference!$A$7:$F$37</definedName>
    <definedName name="Containers">Inventory!$P$4:$AF$13</definedName>
    <definedName name="ContainerType">Inventory!$T$4:$U$13</definedName>
    <definedName name="CopperPieces">Inventory!$C$18</definedName>
    <definedName name="ElectrumPieces">Inventory!$C$20</definedName>
    <definedName name="EncumbranceCheckbox">Inventory!$I$12</definedName>
    <definedName name="EquippedItemWeights">Reference!$N$2:$N$52</definedName>
    <definedName name="EquippedMagicWeights">Reference!$H$2:$H$15</definedName>
    <definedName name="EquippedMnyWt">Reference!$J$12</definedName>
    <definedName name="EquippedStockWeights">Reference!$L$2:$L$7</definedName>
    <definedName name="ExtradimensionalCheckbox">Inventory!$AF$4:$AF$13</definedName>
    <definedName name="GemQuantities">Inventory!$G$18:$G$22</definedName>
    <definedName name="GemsQuantity1">Inventory!$G$18</definedName>
    <definedName name="GemsQuantity2">Inventory!$G$19</definedName>
    <definedName name="GemsQuantity3">Inventory!$G$20</definedName>
    <definedName name="GemsQuantity4">Inventory!$G$21</definedName>
    <definedName name="GemsQuantity5">Inventory!$G$22</definedName>
    <definedName name="GemsWorth1">Inventory!$L$18</definedName>
    <definedName name="GemsWorth2">Inventory!$L$19</definedName>
    <definedName name="GemsWorth3">Inventory!$L$20</definedName>
    <definedName name="GemsWorth4">Inventory!$L$21</definedName>
    <definedName name="GemsWorth5">Inventory!$L$22</definedName>
    <definedName name="GemTotalWeight">Reference!$K$2:$K$6</definedName>
    <definedName name="GoldPieces">Inventory!$C$21</definedName>
    <definedName name="ItemContainers">Inventory!$AC$36:$AF$86</definedName>
    <definedName name="ItemQuantity">Inventory!$C$36:$C$86</definedName>
    <definedName name="ItemTotalWeights">Reference!$Q$2:$Q$52</definedName>
    <definedName name="ItemWeight">Inventory!$AA$36:$AA$86</definedName>
    <definedName name="Locations">Reference!$A$2:$A$4</definedName>
    <definedName name="MagicItemContainers">Inventory!$AC$18:$AF$31</definedName>
    <definedName name="MagicItemWeights">Inventory!$AA$18:$AB$31</definedName>
    <definedName name="MoneyTotalWeight">Reference!$J$9</definedName>
    <definedName name="MountItemWeights">Reference!$O$2:$O$52</definedName>
    <definedName name="MountMagicWeights">Reference!$I$2:$I$15</definedName>
    <definedName name="MountMnyWt">Reference!$K$12</definedName>
    <definedName name="MountSize">Inventory!$F$11</definedName>
    <definedName name="MountStockWeights">Reference!$M$2:$M$7</definedName>
    <definedName name="MountStr">Inventory!$F$12</definedName>
    <definedName name="MountTotalWeightCarried">Inventory!$K$8</definedName>
    <definedName name="NumAutofillRows">Inventory!$I$13</definedName>
    <definedName name="PlatinumPieces">Inventory!$C$22</definedName>
    <definedName name="RideCheckbox">Inventory!$I$11</definedName>
    <definedName name="SilverPieces">Inventory!$C$19</definedName>
    <definedName name="SizeNames">Reference!$A$40:$A$44</definedName>
    <definedName name="SizeTable">Reference!$A$40:$B$44</definedName>
    <definedName name="SlotsCheckbox">Inventory!$AE$4:$AE$13</definedName>
    <definedName name="StockContainers">Inventory!$K$26:$K$31</definedName>
    <definedName name="StockQuantities">Inventory!$C$26:$C$31</definedName>
    <definedName name="StockTotalWeights">Reference!$R$2:$R$7</definedName>
    <definedName name="TotalCoins">Inventory!$C$18:$C$22</definedName>
    <definedName name="TotalCoinsGems">Reference!$K$9</definedName>
    <definedName name="TotalGems">Inventory!$G$18:$G$22</definedName>
    <definedName name="TotalWeightCarried">Inventory!$I$8</definedName>
  </definedNames>
  <calcPr calcId="162913"/>
  <fileRecoveryPr repairLoad="1"/>
</workbook>
</file>

<file path=xl/calcChain.xml><?xml version="1.0" encoding="utf-8"?>
<calcChain xmlns="http://schemas.openxmlformats.org/spreadsheetml/2006/main">
  <c r="K12" i="2" l="1"/>
  <c r="J12" i="2"/>
  <c r="K9" i="2"/>
  <c r="R2" i="2" a="1"/>
  <c r="R7" i="2" s="1"/>
  <c r="Q42" i="2"/>
  <c r="Q38" i="2"/>
  <c r="Q26" i="2"/>
  <c r="Q22" i="2"/>
  <c r="Q10" i="2"/>
  <c r="Q6" i="2"/>
  <c r="Q2" i="2" a="1"/>
  <c r="Q46" i="2" s="1"/>
  <c r="K5" i="2"/>
  <c r="K2" i="2" a="1"/>
  <c r="K4" i="2" s="1"/>
  <c r="K2" i="2"/>
  <c r="J3" i="2"/>
  <c r="J2" i="2" a="1"/>
  <c r="J6" i="2" s="1"/>
  <c r="I6" i="2"/>
  <c r="I5" i="2"/>
  <c r="I2" i="2" a="1"/>
  <c r="I9" i="2" s="1"/>
  <c r="H2" i="2" a="1"/>
  <c r="H8" i="2" s="1"/>
  <c r="E23" i="1"/>
  <c r="AG16" i="1"/>
  <c r="AA16" i="1"/>
  <c r="K7" i="1"/>
  <c r="I7" i="1"/>
  <c r="K6" i="1"/>
  <c r="I6" i="1"/>
  <c r="K5" i="1"/>
  <c r="I5" i="1"/>
  <c r="AF13" i="1"/>
  <c r="AF11" i="1"/>
  <c r="AF10" i="1"/>
  <c r="AF9" i="1"/>
  <c r="AF7" i="1"/>
  <c r="AF6" i="1"/>
  <c r="AF5" i="1"/>
  <c r="AF4" i="1" a="1"/>
  <c r="AF12" i="1" s="1"/>
  <c r="AF4" i="1"/>
  <c r="AE4" i="1" a="1"/>
  <c r="AE12" i="1" s="1"/>
  <c r="Z4" i="1" a="1"/>
  <c r="X4" i="1" a="1"/>
  <c r="X12" i="1" s="1"/>
  <c r="V13" i="1"/>
  <c r="V11" i="1"/>
  <c r="V10" i="1"/>
  <c r="V9" i="1"/>
  <c r="V7" i="1"/>
  <c r="V6" i="1"/>
  <c r="V5" i="1"/>
  <c r="V4" i="1" a="1"/>
  <c r="V12" i="1" s="1"/>
  <c r="V4" i="1"/>
  <c r="K4" i="1"/>
  <c r="I4" i="1"/>
  <c r="H13" i="2" l="1"/>
  <c r="I13" i="2"/>
  <c r="H5" i="2"/>
  <c r="H12" i="2"/>
  <c r="H4" i="2"/>
  <c r="I14" i="2"/>
  <c r="Z10" i="1"/>
  <c r="Z6" i="1"/>
  <c r="Z9" i="1"/>
  <c r="X7" i="1"/>
  <c r="Z7" i="1"/>
  <c r="Z12" i="1"/>
  <c r="AE6" i="1"/>
  <c r="H2" i="2"/>
  <c r="I2" i="2"/>
  <c r="Q14" i="2"/>
  <c r="Q30" i="2"/>
  <c r="X13" i="1"/>
  <c r="X9" i="1"/>
  <c r="X5" i="1"/>
  <c r="X10" i="1"/>
  <c r="AE11" i="1"/>
  <c r="AE7" i="1"/>
  <c r="AE4" i="1"/>
  <c r="AE9" i="1"/>
  <c r="X6" i="1"/>
  <c r="X11" i="1"/>
  <c r="Z5" i="1"/>
  <c r="Z11" i="1"/>
  <c r="AE5" i="1"/>
  <c r="AE10" i="1"/>
  <c r="X4" i="1"/>
  <c r="X8" i="1"/>
  <c r="Z4" i="1"/>
  <c r="Z8" i="1"/>
  <c r="Z13" i="1"/>
  <c r="AE8" i="1"/>
  <c r="AE13" i="1"/>
  <c r="H15" i="2"/>
  <c r="H11" i="2"/>
  <c r="H7" i="2"/>
  <c r="H3" i="2"/>
  <c r="H14" i="2"/>
  <c r="H10" i="2"/>
  <c r="H6" i="2"/>
  <c r="H9" i="2"/>
  <c r="I12" i="2"/>
  <c r="I8" i="2"/>
  <c r="I4" i="2"/>
  <c r="I15" i="2"/>
  <c r="I11" i="2"/>
  <c r="I7" i="2"/>
  <c r="I3" i="2"/>
  <c r="I10" i="2"/>
  <c r="Q51" i="2"/>
  <c r="Q47" i="2"/>
  <c r="Q43" i="2"/>
  <c r="Q39" i="2"/>
  <c r="Q35" i="2"/>
  <c r="Q31" i="2"/>
  <c r="Q27" i="2"/>
  <c r="Q23" i="2"/>
  <c r="Q19" i="2"/>
  <c r="Q15" i="2"/>
  <c r="Q11" i="2"/>
  <c r="Q7" i="2"/>
  <c r="Q3" i="2"/>
  <c r="Q49" i="2"/>
  <c r="Q45" i="2"/>
  <c r="Q41" i="2"/>
  <c r="Q37" i="2"/>
  <c r="Q33" i="2"/>
  <c r="Q29" i="2"/>
  <c r="Q25" i="2"/>
  <c r="Q21" i="2"/>
  <c r="Q17" i="2"/>
  <c r="Q13" i="2"/>
  <c r="Q9" i="2"/>
  <c r="Q5" i="2"/>
  <c r="Q2" i="2"/>
  <c r="Q52" i="2"/>
  <c r="Q48" i="2"/>
  <c r="Q44" i="2"/>
  <c r="Q40" i="2"/>
  <c r="Q36" i="2"/>
  <c r="Q32" i="2"/>
  <c r="Q28" i="2"/>
  <c r="Q24" i="2"/>
  <c r="Q20" i="2"/>
  <c r="Q16" i="2"/>
  <c r="Q12" i="2"/>
  <c r="Q8" i="2"/>
  <c r="Q4" i="2"/>
  <c r="Q18" i="2"/>
  <c r="Q34" i="2"/>
  <c r="Q50" i="2"/>
  <c r="J4" i="2"/>
  <c r="K6" i="2"/>
  <c r="V8" i="1"/>
  <c r="AF8" i="1"/>
  <c r="J2" i="2"/>
  <c r="J5" i="2"/>
  <c r="K3" i="2"/>
  <c r="R4" i="2"/>
  <c r="R2" i="2"/>
  <c r="R5" i="2"/>
  <c r="R6" i="2"/>
  <c r="R3" i="2"/>
  <c r="L2" i="2" l="1" a="1"/>
  <c r="M2" i="2" a="1"/>
  <c r="J9" i="2"/>
  <c r="P2" i="2" a="1"/>
  <c r="O2" i="2" a="1"/>
  <c r="N2" i="2" a="1"/>
  <c r="P10" i="2" l="1"/>
  <c r="P6" i="2"/>
  <c r="P8" i="2"/>
  <c r="P4" i="2"/>
  <c r="P11" i="2"/>
  <c r="P7" i="2"/>
  <c r="P3" i="2"/>
  <c r="P5" i="2"/>
  <c r="P2" i="2"/>
  <c r="P9" i="2"/>
  <c r="N50" i="2"/>
  <c r="N46" i="2"/>
  <c r="N42" i="2"/>
  <c r="N38" i="2"/>
  <c r="N34" i="2"/>
  <c r="N30" i="2"/>
  <c r="N26" i="2"/>
  <c r="N22" i="2"/>
  <c r="N18" i="2"/>
  <c r="N14" i="2"/>
  <c r="N10" i="2"/>
  <c r="N6" i="2"/>
  <c r="N52" i="2"/>
  <c r="N48" i="2"/>
  <c r="N44" i="2"/>
  <c r="N40" i="2"/>
  <c r="N36" i="2"/>
  <c r="N32" i="2"/>
  <c r="N28" i="2"/>
  <c r="N24" i="2"/>
  <c r="N20" i="2"/>
  <c r="N16" i="2"/>
  <c r="N12" i="2"/>
  <c r="N8" i="2"/>
  <c r="N4" i="2"/>
  <c r="N51" i="2"/>
  <c r="N47" i="2"/>
  <c r="N43" i="2"/>
  <c r="N39" i="2"/>
  <c r="N35" i="2"/>
  <c r="N31" i="2"/>
  <c r="N27" i="2"/>
  <c r="N23" i="2"/>
  <c r="N19" i="2"/>
  <c r="N15" i="2"/>
  <c r="N11" i="2"/>
  <c r="N7" i="2"/>
  <c r="N3" i="2"/>
  <c r="N37" i="2"/>
  <c r="N21" i="2"/>
  <c r="N5" i="2"/>
  <c r="N45" i="2"/>
  <c r="N29" i="2"/>
  <c r="N13" i="2"/>
  <c r="N41" i="2"/>
  <c r="N25" i="2"/>
  <c r="N9" i="2"/>
  <c r="N49" i="2"/>
  <c r="N33" i="2"/>
  <c r="N17" i="2"/>
  <c r="N2" i="2"/>
  <c r="M7" i="2"/>
  <c r="M3" i="2"/>
  <c r="M6" i="2"/>
  <c r="M5" i="2"/>
  <c r="M2" i="2"/>
  <c r="M4" i="2"/>
  <c r="O50" i="2"/>
  <c r="O46" i="2"/>
  <c r="O42" i="2"/>
  <c r="O38" i="2"/>
  <c r="O34" i="2"/>
  <c r="O30" i="2"/>
  <c r="O26" i="2"/>
  <c r="O22" i="2"/>
  <c r="O18" i="2"/>
  <c r="O14" i="2"/>
  <c r="O10" i="2"/>
  <c r="O6" i="2"/>
  <c r="O52" i="2"/>
  <c r="O48" i="2"/>
  <c r="O44" i="2"/>
  <c r="O40" i="2"/>
  <c r="O36" i="2"/>
  <c r="O32" i="2"/>
  <c r="O28" i="2"/>
  <c r="O24" i="2"/>
  <c r="O20" i="2"/>
  <c r="O16" i="2"/>
  <c r="O12" i="2"/>
  <c r="O8" i="2"/>
  <c r="O4" i="2"/>
  <c r="O51" i="2"/>
  <c r="O47" i="2"/>
  <c r="O43" i="2"/>
  <c r="O39" i="2"/>
  <c r="O35" i="2"/>
  <c r="O31" i="2"/>
  <c r="O27" i="2"/>
  <c r="O23" i="2"/>
  <c r="O19" i="2"/>
  <c r="O15" i="2"/>
  <c r="O11" i="2"/>
  <c r="O7" i="2"/>
  <c r="O3" i="2"/>
  <c r="O49" i="2"/>
  <c r="O33" i="2"/>
  <c r="O17" i="2"/>
  <c r="O2" i="2"/>
  <c r="O41" i="2"/>
  <c r="O25" i="2"/>
  <c r="O9" i="2"/>
  <c r="O37" i="2"/>
  <c r="O21" i="2"/>
  <c r="O5" i="2"/>
  <c r="O45" i="2"/>
  <c r="O29" i="2"/>
  <c r="O13" i="2"/>
  <c r="L6" i="2"/>
  <c r="L5" i="2"/>
  <c r="L2" i="2"/>
  <c r="L4" i="2"/>
  <c r="L3" i="2"/>
  <c r="L7" i="2"/>
  <c r="N12" i="1"/>
  <c r="N13" i="1"/>
  <c r="N4" i="1"/>
  <c r="N8" i="1"/>
  <c r="N9" i="1"/>
  <c r="N11" i="1"/>
  <c r="N10" i="1"/>
  <c r="N5" i="1"/>
  <c r="N6" i="1"/>
  <c r="N7" i="1"/>
  <c r="K8" i="1" l="1"/>
  <c r="I8" i="1"/>
</calcChain>
</file>

<file path=xl/comments1.xml><?xml version="1.0" encoding="utf-8"?>
<comments xmlns="http://schemas.openxmlformats.org/spreadsheetml/2006/main">
  <authors>
    <author/>
  </authors>
  <commentList>
    <comment ref="S3" authorId="0" shapeId="0">
      <text>
        <r>
          <rPr>
            <sz val="10"/>
            <color rgb="FF000000"/>
            <rFont val="Arial"/>
          </rPr>
          <t>Give each container a unique name. So for example if you have two pouches, name them "Pouch 1" and "Pouch 2." 
If you have an item with multiple container types, make sure to give each portion an unique name as well. For example, "Quiver of Elonna, Small," "Quiver of Elonna, Medium," and "Quiver of Elonna, Large."</t>
        </r>
      </text>
    </comment>
    <comment ref="T3" authorId="0" shapeId="0">
      <text>
        <r>
          <rPr>
            <sz val="10"/>
            <color rgb="FF000000"/>
            <rFont val="Arial"/>
          </rPr>
          <t>If you're using a container from the 5e OGL you can click it here to fill the correct values.  All autofill containers must come first in this list. 
You can set the number of rows that autofill containers in the Settings to the left.  If you increase the number of autofilled rows, ensure that the rows below are empty.
Any containers with ↪ in front of them indicate you must also have the similarly named parent container above them.
For all non-OGL containers, enter your own values.</t>
        </r>
      </text>
    </comment>
    <comment ref="Z3" authorId="0" shapeId="0">
      <text>
        <r>
          <rPr>
            <sz val="10"/>
            <color rgb="FF000000"/>
            <rFont val="Arial"/>
          </rPr>
          <t>Put the number of pounds the item can hold if it doesn't use slots, or put the slots it can hold if it uses slots (and make sure to type Y in "Slots?")</t>
        </r>
      </text>
    </comment>
    <comment ref="AB3" authorId="0" shapeId="0">
      <text>
        <r>
          <rPr>
            <sz val="10"/>
            <color rgb="FF000000"/>
            <rFont val="Arial"/>
          </rPr>
          <t>Where do you keep the item?
- Equipped = On your body
- Mount = On your mount
- Stored Away = Somewhere Else</t>
        </r>
      </text>
    </comment>
    <comment ref="AE3" authorId="0" shapeId="0">
      <text>
        <r>
          <rPr>
            <sz val="10"/>
            <color rgb="FF000000"/>
            <rFont val="Arial"/>
          </rPr>
          <t>Type Y if the container 
tracks slots instead of weight, N if not.</t>
        </r>
      </text>
    </comment>
    <comment ref="AF3" authorId="0" shapeId="0">
      <text>
        <r>
          <rPr>
            <sz val="10"/>
            <color rgb="FF000000"/>
            <rFont val="Arial"/>
          </rPr>
          <t>Type Y if the container is extradimensional, N if not.</t>
        </r>
      </text>
    </comment>
    <comment ref="C4" authorId="0" shapeId="0">
      <text>
        <r>
          <rPr>
            <sz val="10"/>
            <color rgb="FF000000"/>
            <rFont val="Arial"/>
          </rPr>
          <t>Speed drops by 10 feet.</t>
        </r>
      </text>
    </comment>
    <comment ref="C5" authorId="0" shapeId="0">
      <text>
        <r>
          <rPr>
            <sz val="10"/>
            <color rgb="FF000000"/>
            <rFont val="Arial"/>
          </rPr>
          <t>Your speed drops by 20 feet and you have disadvantage on ability checks, attack rolls, and saving throws that use Strength, Dexterity, or Constitution.</t>
        </r>
      </text>
    </comment>
    <comment ref="C6" authorId="0" shapeId="0">
      <text>
        <r>
          <rPr>
            <sz val="10"/>
            <color rgb="FF000000"/>
            <rFont val="Arial"/>
          </rPr>
          <t>The maximum weight you can carry at all.</t>
        </r>
      </text>
    </comment>
    <comment ref="C7" authorId="0" shapeId="0">
      <text>
        <r>
          <rPr>
            <sz val="10"/>
            <color rgb="FF000000"/>
            <rFont val="Arial"/>
          </rPr>
          <t>You can push, drag, or lift this amount. While pushing or dragging weight in excess of your carrying capacity, your speed drops to 5 feet.</t>
        </r>
      </text>
    </comment>
    <comment ref="J13" authorId="0" shapeId="0">
      <text>
        <r>
          <rPr>
            <sz val="10"/>
            <color rgb="FF000000"/>
            <rFont val="Arial"/>
          </rPr>
          <t>All autofilled rows in Containers (to the right) must come before custom container rows. At least the first row must always be autofilled.
Ignore the red flags on the middle cells in the Containers table. These are created when the cells are autofilled, but do not indicate that anything is wrong.
They simply prevent you from accidentally typing in the autofilled cells. :)</t>
        </r>
      </text>
    </comment>
    <comment ref="P18" authorId="0" shapeId="0">
      <text>
        <r>
          <rPr>
            <sz val="10"/>
            <color rgb="FF000000"/>
            <rFont val="Arial"/>
          </rPr>
          <t xml:space="preserve">Check the box if you are attuned to the item.
</t>
        </r>
      </text>
    </comment>
    <comment ref="C34" authorId="0" shapeId="0">
      <text>
        <r>
          <rPr>
            <sz val="10"/>
            <color rgb="FF000000"/>
            <rFont val="Arial"/>
          </rPr>
          <t>Regular cut or copy-and-paste will destroy the formatting of this sheet!
Instead, copy the row you want to move, then CTRL-SHIFT-V into the new row. Delete the contents of the old row.</t>
        </r>
      </text>
    </comment>
  </commentList>
</comments>
</file>

<file path=xl/comments2.xml><?xml version="1.0" encoding="utf-8"?>
<comments xmlns="http://schemas.openxmlformats.org/spreadsheetml/2006/main">
  <authors>
    <author/>
  </authors>
  <commentList>
    <comment ref="H1" authorId="0" shapeId="0">
      <text>
        <r>
          <rPr>
            <sz val="10"/>
            <color rgb="FF000000"/>
            <rFont val="Arial"/>
          </rPr>
          <t>Equipped Magic item Weights</t>
        </r>
      </text>
    </comment>
    <comment ref="I1" authorId="0" shapeId="0">
      <text>
        <r>
          <rPr>
            <sz val="10"/>
            <color rgb="FF000000"/>
            <rFont val="Arial"/>
          </rPr>
          <t>Mount Magic item Weights</t>
        </r>
      </text>
    </comment>
    <comment ref="J1" authorId="0" shapeId="0">
      <text>
        <r>
          <rPr>
            <sz val="10"/>
            <color rgb="FF000000"/>
            <rFont val="Arial"/>
          </rPr>
          <t>Total Coin Weights</t>
        </r>
      </text>
    </comment>
    <comment ref="K1" authorId="0" shapeId="0">
      <text>
        <r>
          <rPr>
            <sz val="10"/>
            <color rgb="FF000000"/>
            <rFont val="Arial"/>
          </rPr>
          <t>Total Gem Weights</t>
        </r>
      </text>
    </comment>
    <comment ref="L1" authorId="0" shapeId="0">
      <text>
        <r>
          <rPr>
            <sz val="10"/>
            <color rgb="FF000000"/>
            <rFont val="Arial"/>
          </rPr>
          <t>Equipped Stock Weights</t>
        </r>
      </text>
    </comment>
    <comment ref="M1" authorId="0" shapeId="0">
      <text>
        <r>
          <rPr>
            <sz val="10"/>
            <color rgb="FF000000"/>
            <rFont val="Arial"/>
          </rPr>
          <t>Mount Stock Weights</t>
        </r>
      </text>
    </comment>
    <comment ref="N1" authorId="0" shapeId="0">
      <text>
        <r>
          <rPr>
            <sz val="10"/>
            <color rgb="FF000000"/>
            <rFont val="Arial"/>
          </rPr>
          <t>Equipped Item Weights</t>
        </r>
      </text>
    </comment>
    <comment ref="O1" authorId="0" shapeId="0">
      <text>
        <r>
          <rPr>
            <sz val="10"/>
            <color rgb="FF000000"/>
            <rFont val="Arial"/>
          </rPr>
          <t>Mount Item Weights</t>
        </r>
      </text>
    </comment>
    <comment ref="P1" authorId="0" shapeId="0">
      <text>
        <r>
          <rPr>
            <sz val="10"/>
            <color rgb="FF000000"/>
            <rFont val="Arial"/>
          </rPr>
          <t>Total Container Fill Weights or Quantities</t>
        </r>
      </text>
    </comment>
    <comment ref="Q1" authorId="0" shapeId="0">
      <text>
        <r>
          <rPr>
            <sz val="10"/>
            <color rgb="FF000000"/>
            <rFont val="Arial"/>
          </rPr>
          <t>Item Total Weights</t>
        </r>
      </text>
    </comment>
    <comment ref="R1" authorId="0" shapeId="0">
      <text>
        <r>
          <rPr>
            <sz val="10"/>
            <color rgb="FF000000"/>
            <rFont val="Arial"/>
          </rPr>
          <t xml:space="preserve">Stock Total Weights
</t>
        </r>
      </text>
    </comment>
  </commentList>
</comments>
</file>

<file path=xl/sharedStrings.xml><?xml version="1.0" encoding="utf-8"?>
<sst xmlns="http://schemas.openxmlformats.org/spreadsheetml/2006/main" count="217" uniqueCount="127">
  <si>
    <t>Locations</t>
  </si>
  <si>
    <t>Eq. Mgc Itm Wt</t>
  </si>
  <si>
    <t>Mt. Mgc Itm Wt</t>
  </si>
  <si>
    <t>Total Coin Wts</t>
  </si>
  <si>
    <t>Total Gem Wts</t>
  </si>
  <si>
    <t>Eq. Stock Wts</t>
  </si>
  <si>
    <t>Mt. Stock Wts</t>
  </si>
  <si>
    <t>Eq. Item Wts</t>
  </si>
  <si>
    <t>Mt. Item Wts</t>
  </si>
  <si>
    <t>Cntnr Wt/Qts</t>
  </si>
  <si>
    <t>Item Total Wts</t>
  </si>
  <si>
    <t>Stock Total Wts</t>
  </si>
  <si>
    <t>Equipped</t>
  </si>
  <si>
    <t>Encumbrance</t>
  </si>
  <si>
    <t>Containers</t>
  </si>
  <si>
    <t>You:</t>
  </si>
  <si>
    <t>Mount:</t>
  </si>
  <si>
    <t>Type:</t>
  </si>
  <si>
    <t>Link:</t>
  </si>
  <si>
    <t>Weight:</t>
  </si>
  <si>
    <t>Capacity:</t>
  </si>
  <si>
    <t>Location:</t>
  </si>
  <si>
    <t>Slots</t>
  </si>
  <si>
    <t>Ex?</t>
  </si>
  <si>
    <t>Encumbered .........................</t>
  </si>
  <si>
    <t>Heavily Encumbered ...........</t>
  </si>
  <si>
    <t>Carrying Capacity ................</t>
  </si>
  <si>
    <t>Push, Drag, Lift Max ............</t>
  </si>
  <si>
    <t>Total Weight Carried...............</t>
  </si>
  <si>
    <t>Stored Away</t>
  </si>
  <si>
    <t>Mount</t>
  </si>
  <si>
    <t>Info</t>
  </si>
  <si>
    <t>Link</t>
  </si>
  <si>
    <t>Settings</t>
  </si>
  <si>
    <t>Weight</t>
  </si>
  <si>
    <t>Capacity</t>
  </si>
  <si>
    <t>Slots?</t>
  </si>
  <si>
    <t>Extradim?</t>
  </si>
  <si>
    <t>Backpack</t>
  </si>
  <si>
    <t>https://www.dndbeyond.com/equipment/backpack</t>
  </si>
  <si>
    <t>N</t>
  </si>
  <si>
    <t>↪ Backpack - Strapped On Bedroll</t>
  </si>
  <si>
    <t>Y</t>
  </si>
  <si>
    <t>Total Money Wt</t>
  </si>
  <si>
    <t>Total Mny Qty</t>
  </si>
  <si>
    <t>↪ Backpack - Strapped On Coiled Rope</t>
  </si>
  <si>
    <t>Barrel</t>
  </si>
  <si>
    <t>https://www.dndbeyond.com/equipment/barrel</t>
  </si>
  <si>
    <t>Basket</t>
  </si>
  <si>
    <t>https://www.dndbeyond.com/equipment/basket</t>
  </si>
  <si>
    <t>Eq. Mny Wt</t>
  </si>
  <si>
    <t>Mt. Mny Wt</t>
  </si>
  <si>
    <t>Bottle, glass</t>
  </si>
  <si>
    <t>https://www.dndbeyond.com/equipment/bottle-glass</t>
  </si>
  <si>
    <t>Bucket</t>
  </si>
  <si>
    <t>https://www.dndbeyond.com/equipment/bucket</t>
  </si>
  <si>
    <t>Case, crossbow bolt</t>
  </si>
  <si>
    <t>https://www.dndbeyond.com/equipment/case-crossbow-bolt</t>
  </si>
  <si>
    <t>Case, parchment rolls</t>
  </si>
  <si>
    <t>https://www.dndbeyond.com/equipment/case-map-or-scroll</t>
  </si>
  <si>
    <t>Case, paper sheets</t>
  </si>
  <si>
    <t>Chest</t>
  </si>
  <si>
    <t>https://www.dndbeyond.com/equipment/chest</t>
  </si>
  <si>
    <t>Flask or Tankard</t>
  </si>
  <si>
    <t>https://www.dndbeyond.com/equipment/flask-or-tankard</t>
  </si>
  <si>
    <t>Jug or Pitcher</t>
  </si>
  <si>
    <t>https://www.dndbeyond.com/equipment/jug-or-pitcher</t>
  </si>
  <si>
    <t>Pot, iron</t>
  </si>
  <si>
    <t>https://www.dndbeyond.com/equipment/pot-iron</t>
  </si>
  <si>
    <t>Pouch</t>
  </si>
  <si>
    <t>https://www.dndbeyond.com/equipment/pouch</t>
  </si>
  <si>
    <t>Pouch, sling bullets</t>
  </si>
  <si>
    <t>Pouch, blowgun needles</t>
  </si>
  <si>
    <t>Quiver</t>
  </si>
  <si>
    <t>https://www.dndbeyond.com/equipment/quiver</t>
  </si>
  <si>
    <t>Sack</t>
  </si>
  <si>
    <t>https://www.dndbeyond.com/equipment/sack</t>
  </si>
  <si>
    <t>Saddlebags</t>
  </si>
  <si>
    <t>https://www.dndbeyond.com/equipment/saddlebags</t>
  </si>
  <si>
    <t>Size</t>
  </si>
  <si>
    <t>Vial</t>
  </si>
  <si>
    <t>https://www.dndbeyond.com/equipment/vial</t>
  </si>
  <si>
    <t>Waterskin</t>
  </si>
  <si>
    <t>https://www.dndbeyond.com/equipment/waterskin</t>
  </si>
  <si>
    <t>---</t>
  </si>
  <si>
    <t>Bag of Holding</t>
  </si>
  <si>
    <t>https://www.dndbeyond.com/magic-items/bag-of-holding</t>
  </si>
  <si>
    <t>Efficient Quiver, small compartment for arrows, bolts, etc</t>
  </si>
  <si>
    <t>https://www.dndbeyond.com/magic-items/efficient-quiver</t>
  </si>
  <si>
    <t>↪ Efficient Quiver, medium compartment for javelins, etc.</t>
  </si>
  <si>
    <t>↪ Efficient Quiver, large compartment for bows, quarterstaffs, spears, etc.</t>
  </si>
  <si>
    <t>Handy Haversack, central pouch</t>
  </si>
  <si>
    <t>https://www.dndbeyond.com/magic-items/handy-haversack</t>
  </si>
  <si>
    <t>↪ Handy Haversack, right pouch</t>
  </si>
  <si>
    <t>↪ Handy Haversack, left pouch</t>
  </si>
  <si>
    <t>Portable Hole</t>
  </si>
  <si>
    <t>https://www.dndbeyond.com/magic-items/portable-hole</t>
  </si>
  <si>
    <t>Riding Mount?</t>
  </si>
  <si>
    <t>Carry Mod</t>
  </si>
  <si>
    <t>Huge</t>
  </si>
  <si>
    <t>Large</t>
  </si>
  <si>
    <t>Medium</t>
  </si>
  <si>
    <t>Powerful Build</t>
  </si>
  <si>
    <t>Small</t>
  </si>
  <si>
    <t xml:space="preserve"> </t>
  </si>
  <si>
    <t>Str</t>
  </si>
  <si>
    <t>Encumbrance?</t>
  </si>
  <si>
    <t>Wgt</t>
  </si>
  <si>
    <t># of container rows to autofill</t>
  </si>
  <si>
    <t>Coin</t>
  </si>
  <si>
    <t>Magic Items</t>
  </si>
  <si>
    <t>Container:</t>
  </si>
  <si>
    <t>Value:</t>
  </si>
  <si>
    <t>cp</t>
  </si>
  <si>
    <t>gems  worth</t>
  </si>
  <si>
    <t>gp</t>
  </si>
  <si>
    <t>sp</t>
  </si>
  <si>
    <t>ep</t>
  </si>
  <si>
    <t>pp</t>
  </si>
  <si>
    <t>Total :</t>
  </si>
  <si>
    <t>Stock</t>
  </si>
  <si>
    <t>Rations (1 day)</t>
  </si>
  <si>
    <t>Water (pints)</t>
  </si>
  <si>
    <t>Arrows</t>
  </si>
  <si>
    <t>Bullets</t>
  </si>
  <si>
    <t>Inventory</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</si>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</sst>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0"/>
      <color rgb="FF000000"/>
      <name val="Arial"/>
    </font>
    <font>
      <b/>
      <sz val="10"/>
      <name val="Arial"/>
    </font>
    <font>
      <b/>
      <sz val="10"/>
      <name val="Arial"/>
    </font>
    <font>
      <sz val="10"/>
      <name val="Arial"/>
    </font>
    <font>
      <sz val="9"/>
      <name val="Source Serif Pro"/>
    </font>
    <font>
      <sz val="18"/>
      <color rgb="FF980000"/>
      <name val="Cormorant SC"/>
    </font>
    <font>
      <sz val="7"/>
      <name val="Source Serif Pro"/>
    </font>
    <font>
      <sz val="9"/>
      <name val="Alegreya Sans"/>
    </font>
    <font>
      <sz val="9"/>
      <name val="Alegreya Sans SC"/>
    </font>
    <font>
      <sz val="9"/>
      <color rgb="FF999999"/>
      <name val="Alegreya Sans"/>
    </font>
    <font>
      <sz val="9"/>
      <color rgb="FF000000"/>
      <name val="Alegreya Sans"/>
    </font>
    <font>
      <sz val="18"/>
      <color rgb="FF999999"/>
      <name val="Cormorant SC"/>
    </font>
    <font>
      <sz val="18"/>
      <color rgb="FF666666"/>
      <name val="Cormorant SC"/>
    </font>
    <font>
      <u/>
      <sz val="10"/>
      <color rgb="FF0000FF"/>
      <name val="Arial"/>
    </font>
    <font>
      <sz val="7"/>
      <color rgb="FF999999"/>
      <name val="Source Serif Pro"/>
    </font>
    <font>
      <sz val="9"/>
      <color rgb="FF999999"/>
      <name val="Source Serif Pro"/>
    </font>
    <font>
      <u/>
      <sz val="10"/>
      <color rgb="FF0000FF"/>
      <name val="Arial"/>
    </font>
    <font>
      <sz val="9"/>
      <color rgb="FFB7B7B7"/>
      <name val="Source Serif Pro"/>
    </font>
    <font>
      <sz val="10"/>
      <color rgb="FF999999"/>
      <name val="Alegreya Sans"/>
    </font>
    <font>
      <sz val="6"/>
      <color rgb="FFFFFFFF"/>
      <name val="Alegreya Sans"/>
    </font>
    <font>
      <sz val="18"/>
      <name val="Cormorant SC"/>
    </font>
    <font>
      <b/>
      <sz val="10"/>
      <name val="Cormorant SC"/>
    </font>
    <font>
      <sz val="9"/>
      <color rgb="FF000000"/>
      <name val="Source Serif Pro"/>
    </font>
    <font>
      <b/>
      <sz val="9"/>
      <name val="Cormorant SC"/>
    </font>
    <font>
      <sz val="9"/>
      <name val="Alegreya"/>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48">
    <border>
      <left/>
      <right/>
      <top/>
      <bottom/>
      <diagonal/>
    </border>
    <border>
      <left style="double">
        <color rgb="FFB7B7B7"/>
      </left>
      <right style="double">
        <color rgb="FFB7B7B7"/>
      </right>
      <top style="double">
        <color rgb="FFB7B7B7"/>
      </top>
      <bottom/>
      <diagonal/>
    </border>
    <border>
      <left style="double">
        <color rgb="FFB7B7B7"/>
      </left>
      <right/>
      <top style="double">
        <color rgb="FFB7B7B7"/>
      </top>
      <bottom/>
      <diagonal/>
    </border>
    <border>
      <left/>
      <right/>
      <top style="double">
        <color rgb="FFB7B7B7"/>
      </top>
      <bottom/>
      <diagonal/>
    </border>
    <border>
      <left/>
      <right style="double">
        <color rgb="FFB7B7B7"/>
      </right>
      <top style="double">
        <color rgb="FFB7B7B7"/>
      </top>
      <bottom/>
      <diagonal/>
    </border>
    <border>
      <left style="double">
        <color rgb="FFB7B7B7"/>
      </left>
      <right style="double">
        <color rgb="FFB7B7B7"/>
      </right>
      <top/>
      <bottom/>
      <diagonal/>
    </border>
    <border>
      <left style="double">
        <color rgb="FFB7B7B7"/>
      </left>
      <right style="thick">
        <color rgb="FFFFFFFF"/>
      </right>
      <top style="double">
        <color rgb="FFB7B7B7"/>
      </top>
      <bottom style="thick">
        <color rgb="FFFFFFFF"/>
      </bottom>
      <diagonal/>
    </border>
    <border>
      <left style="thick">
        <color rgb="FFFFFFFF"/>
      </left>
      <right/>
      <top style="double">
        <color rgb="FFB7B7B7"/>
      </top>
      <bottom/>
      <diagonal/>
    </border>
    <border>
      <left/>
      <right style="thick">
        <color rgb="FFFFFFFF"/>
      </right>
      <top style="double">
        <color rgb="FFB7B7B7"/>
      </top>
      <bottom/>
      <diagonal/>
    </border>
    <border>
      <left style="thick">
        <color rgb="FFFFFFFF"/>
      </left>
      <right style="thick">
        <color rgb="FFFFFFFF"/>
      </right>
      <top style="double">
        <color rgb="FFB7B7B7"/>
      </top>
      <bottom style="thick">
        <color rgb="FFFFFFFF"/>
      </bottom>
      <diagonal/>
    </border>
    <border>
      <left style="thick">
        <color rgb="FFFFFFFF"/>
      </left>
      <right/>
      <top style="double">
        <color rgb="FFB7B7B7"/>
      </top>
      <bottom style="thick">
        <color rgb="FFFFFFFF"/>
      </bottom>
      <diagonal/>
    </border>
    <border>
      <left/>
      <right/>
      <top style="double">
        <color rgb="FFB7B7B7"/>
      </top>
      <bottom style="thick">
        <color rgb="FFFFFFFF"/>
      </bottom>
      <diagonal/>
    </border>
    <border>
      <left style="thick">
        <color rgb="FFFFFFFF"/>
      </left>
      <right style="double">
        <color rgb="FFB7B7B7"/>
      </right>
      <top style="double">
        <color rgb="FFB7B7B7"/>
      </top>
      <bottom style="thick">
        <color rgb="FFFFFFFF"/>
      </bottom>
      <diagonal/>
    </border>
    <border>
      <left style="double">
        <color rgb="FFB7B7B7"/>
      </left>
      <right/>
      <top/>
      <bottom/>
      <diagonal/>
    </border>
    <border>
      <left style="double">
        <color rgb="FFB7B7B7"/>
      </left>
      <right style="thick">
        <color rgb="FFFFFFFF"/>
      </right>
      <top style="thick">
        <color rgb="FFFFFFFF"/>
      </top>
      <bottom style="thick">
        <color rgb="FFFFFFFF"/>
      </bottom>
      <diagonal/>
    </border>
    <border>
      <left style="thick">
        <color rgb="FFFFFFFF"/>
      </left>
      <right/>
      <top/>
      <bottom style="thick">
        <color rgb="FFFFFFFF"/>
      </bottom>
      <diagonal/>
    </border>
    <border>
      <left/>
      <right/>
      <top/>
      <bottom style="thick">
        <color rgb="FFFFFFFF"/>
      </bottom>
      <diagonal/>
    </border>
    <border>
      <left/>
      <right style="thick">
        <color rgb="FFFFFFFF"/>
      </right>
      <top/>
      <bottom style="thick">
        <color rgb="FFFFFFFF"/>
      </bottom>
      <diagonal/>
    </border>
    <border>
      <left style="thick">
        <color rgb="FFFFFFFF"/>
      </left>
      <right/>
      <top style="thick">
        <color rgb="FFFFFFFF"/>
      </top>
      <bottom style="thick">
        <color rgb="FFFFFFFF"/>
      </bottom>
      <diagonal/>
    </border>
    <border>
      <left/>
      <right style="thick">
        <color rgb="FFFFFFFF"/>
      </right>
      <top style="thick">
        <color rgb="FFFFFFFF"/>
      </top>
      <bottom style="thick">
        <color rgb="FFFFFFFF"/>
      </bottom>
      <diagonal/>
    </border>
    <border>
      <left style="thick">
        <color rgb="FFFFFFFF"/>
      </left>
      <right style="thick">
        <color rgb="FFFFFFFF"/>
      </right>
      <top style="thick">
        <color rgb="FFFFFFFF"/>
      </top>
      <bottom style="thick">
        <color rgb="FFFFFFFF"/>
      </bottom>
      <diagonal/>
    </border>
    <border>
      <left/>
      <right/>
      <top style="thick">
        <color rgb="FFFFFFFF"/>
      </top>
      <bottom style="thick">
        <color rgb="FFFFFFFF"/>
      </bottom>
      <diagonal/>
    </border>
    <border>
      <left style="thick">
        <color rgb="FFFFFFFF"/>
      </left>
      <right style="double">
        <color rgb="FFB7B7B7"/>
      </right>
      <top style="thick">
        <color rgb="FFFFFFFF"/>
      </top>
      <bottom style="thick">
        <color rgb="FFFFFFFF"/>
      </bottom>
      <diagonal/>
    </border>
    <border>
      <left/>
      <right style="double">
        <color rgb="FFB7B7B7"/>
      </right>
      <top/>
      <bottom/>
      <diagonal/>
    </border>
    <border>
      <left style="double">
        <color rgb="FFB7B7B7"/>
      </left>
      <right style="double">
        <color rgb="FFB7B7B7"/>
      </right>
      <top/>
      <bottom style="double">
        <color rgb="FFB7B7B7"/>
      </bottom>
      <diagonal/>
    </border>
    <border>
      <left style="thick">
        <color rgb="FFFFFFFF"/>
      </left>
      <right/>
      <top style="thick">
        <color rgb="FFFFFFFF"/>
      </top>
      <bottom/>
      <diagonal/>
    </border>
    <border>
      <left/>
      <right style="thick">
        <color rgb="FFFFFFFF"/>
      </right>
      <top style="thick">
        <color rgb="FFFFFFFF"/>
      </top>
      <bottom/>
      <diagonal/>
    </border>
    <border>
      <left/>
      <right/>
      <top style="thick">
        <color rgb="FFFFFFFF"/>
      </top>
      <bottom/>
      <diagonal/>
    </border>
    <border>
      <left style="double">
        <color rgb="FFB7B7B7"/>
      </left>
      <right/>
      <top style="thick">
        <color rgb="FFFFFFFF"/>
      </top>
      <bottom style="thick">
        <color rgb="FFFFFFFF"/>
      </bottom>
      <diagonal/>
    </border>
    <border>
      <left style="double">
        <color rgb="FFB7B7B7"/>
      </left>
      <right/>
      <top/>
      <bottom style="double">
        <color rgb="FFB7B7B7"/>
      </bottom>
      <diagonal/>
    </border>
    <border>
      <left/>
      <right/>
      <top/>
      <bottom style="double">
        <color rgb="FFB7B7B7"/>
      </bottom>
      <diagonal/>
    </border>
    <border>
      <left/>
      <right style="double">
        <color rgb="FFB7B7B7"/>
      </right>
      <top/>
      <bottom style="double">
        <color rgb="FFB7B7B7"/>
      </bottom>
      <diagonal/>
    </border>
    <border>
      <left style="double">
        <color rgb="FFB7B7B7"/>
      </left>
      <right style="thick">
        <color rgb="FFFFFFFF"/>
      </right>
      <top style="thick">
        <color rgb="FFFFFFFF"/>
      </top>
      <bottom style="double">
        <color rgb="FFB7B7B7"/>
      </bottom>
      <diagonal/>
    </border>
    <border>
      <left style="thick">
        <color rgb="FFFFFFFF"/>
      </left>
      <right style="thick">
        <color rgb="FFFFFFFF"/>
      </right>
      <top style="thick">
        <color rgb="FFFFFFFF"/>
      </top>
      <bottom style="double">
        <color rgb="FFB7B7B7"/>
      </bottom>
      <diagonal/>
    </border>
    <border>
      <left style="thick">
        <color rgb="FFFFFFFF"/>
      </left>
      <right/>
      <top/>
      <bottom style="double">
        <color rgb="FFB7B7B7"/>
      </bottom>
      <diagonal/>
    </border>
    <border>
      <left/>
      <right style="thick">
        <color rgb="FFFFFFFF"/>
      </right>
      <top/>
      <bottom style="double">
        <color rgb="FFB7B7B7"/>
      </bottom>
      <diagonal/>
    </border>
    <border>
      <left style="thick">
        <color rgb="FFFFFFFF"/>
      </left>
      <right/>
      <top style="thick">
        <color rgb="FFFFFFFF"/>
      </top>
      <bottom style="double">
        <color rgb="FFB7B7B7"/>
      </bottom>
      <diagonal/>
    </border>
    <border>
      <left/>
      <right/>
      <top style="thick">
        <color rgb="FFFFFFFF"/>
      </top>
      <bottom style="double">
        <color rgb="FFB7B7B7"/>
      </bottom>
      <diagonal/>
    </border>
    <border>
      <left/>
      <right style="thick">
        <color rgb="FFFFFFFF"/>
      </right>
      <top style="thick">
        <color rgb="FFFFFFFF"/>
      </top>
      <bottom style="double">
        <color rgb="FFB7B7B7"/>
      </bottom>
      <diagonal/>
    </border>
    <border>
      <left style="thick">
        <color rgb="FFFFFFFF"/>
      </left>
      <right style="double">
        <color rgb="FFB7B7B7"/>
      </right>
      <top style="thick">
        <color rgb="FFFFFFFF"/>
      </top>
      <bottom style="double">
        <color rgb="FFB7B7B7"/>
      </bottom>
      <diagonal/>
    </border>
    <border>
      <left/>
      <right style="thick">
        <color rgb="FFFFFFFF"/>
      </right>
      <top style="double">
        <color rgb="FFB7B7B7"/>
      </top>
      <bottom style="thick">
        <color rgb="FFFFFFFF"/>
      </bottom>
      <diagonal/>
    </border>
    <border>
      <left style="thick">
        <color rgb="FFFFFFFF"/>
      </left>
      <right/>
      <top style="thick">
        <color rgb="FFFFFFFF"/>
      </top>
      <bottom style="thin">
        <color rgb="FF999999"/>
      </bottom>
      <diagonal/>
    </border>
    <border>
      <left/>
      <right style="thick">
        <color rgb="FFFFFFFF"/>
      </right>
      <top style="thick">
        <color rgb="FFFFFFFF"/>
      </top>
      <bottom style="thin">
        <color rgb="FF999999"/>
      </bottom>
      <diagonal/>
    </border>
    <border>
      <left style="thick">
        <color rgb="FFFFFFFF"/>
      </left>
      <right/>
      <top style="thin">
        <color rgb="FF999999"/>
      </top>
      <bottom style="thin">
        <color rgb="FF999999"/>
      </bottom>
      <diagonal/>
    </border>
    <border>
      <left/>
      <right style="thick">
        <color rgb="FFFFFFFF"/>
      </right>
      <top style="thin">
        <color rgb="FF999999"/>
      </top>
      <bottom style="thin">
        <color rgb="FF999999"/>
      </bottom>
      <diagonal/>
    </border>
    <border>
      <left/>
      <right/>
      <top/>
      <bottom style="thin">
        <color rgb="FF999999"/>
      </bottom>
      <diagonal/>
    </border>
    <border>
      <left/>
      <right style="thick">
        <color rgb="FFFFFFFF"/>
      </right>
      <top/>
      <bottom style="thin">
        <color rgb="FF999999"/>
      </bottom>
      <diagonal/>
    </border>
    <border>
      <left/>
      <right/>
      <top style="thin">
        <color rgb="FF999999"/>
      </top>
      <bottom style="thin">
        <color rgb="FF999999"/>
      </bottom>
      <diagonal/>
    </border>
  </borders>
  <cellStyleXfs count="1">
    <xf numFmtId="0" fontId="0" fillId="0" borderId="0"/>
  </cellStyleXfs>
  <cellXfs count="146">
    <xf numFmtId="0" fontId="0" fillId="0" borderId="0" xfId="0" applyFont="1" applyAlignment="1"/>
    <xf numFmtId="0" fontId="1" fillId="0" borderId="1"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xf numFmtId="0" fontId="3" fillId="0" borderId="5" xfId="0" applyFont="1" applyBorder="1" applyAlignment="1"/>
    <xf numFmtId="0" fontId="4" fillId="0" borderId="0" xfId="0" applyFont="1"/>
    <xf numFmtId="0" fontId="5" fillId="0" borderId="0" xfId="0" applyFont="1" applyAlignment="1"/>
    <xf numFmtId="0" fontId="4" fillId="0" borderId="6" xfId="0" applyFont="1" applyBorder="1"/>
    <xf numFmtId="0" fontId="3" fillId="0" borderId="9" xfId="0" applyFont="1" applyBorder="1"/>
    <xf numFmtId="0" fontId="5" fillId="0" borderId="9" xfId="0" applyFont="1" applyBorder="1" applyAlignment="1"/>
    <xf numFmtId="0" fontId="4" fillId="0" borderId="9" xfId="0" applyFont="1" applyBorder="1"/>
    <xf numFmtId="0" fontId="6" fillId="0" borderId="10" xfId="0" applyFont="1" applyBorder="1" applyAlignment="1"/>
    <xf numFmtId="0" fontId="7" fillId="0" borderId="9" xfId="0" applyFont="1" applyBorder="1" applyAlignment="1"/>
    <xf numFmtId="0" fontId="4" fillId="0" borderId="12" xfId="0" applyFont="1" applyBorder="1"/>
    <xf numFmtId="0" fontId="8" fillId="0" borderId="13" xfId="0" applyFont="1" applyBorder="1" applyAlignment="1"/>
    <xf numFmtId="0" fontId="4" fillId="0" borderId="14" xfId="0" applyFont="1" applyBorder="1"/>
    <xf numFmtId="0" fontId="3" fillId="0" borderId="17" xfId="0" applyFont="1" applyBorder="1"/>
    <xf numFmtId="0" fontId="3" fillId="0" borderId="20" xfId="0" applyFont="1" applyBorder="1"/>
    <xf numFmtId="0" fontId="6" fillId="0" borderId="20" xfId="0" applyFont="1" applyBorder="1" applyAlignment="1"/>
    <xf numFmtId="0" fontId="4" fillId="0" borderId="22" xfId="0" applyFont="1" applyBorder="1"/>
    <xf numFmtId="0" fontId="8" fillId="0" borderId="0" xfId="0" applyFont="1" applyAlignment="1"/>
    <xf numFmtId="0" fontId="7" fillId="0" borderId="0" xfId="0" applyFont="1"/>
    <xf numFmtId="0" fontId="7" fillId="0" borderId="0" xfId="0" applyFont="1" applyAlignment="1"/>
    <xf numFmtId="0" fontId="10" fillId="3" borderId="0" xfId="0" applyFont="1" applyFill="1"/>
    <xf numFmtId="0" fontId="7" fillId="2" borderId="20" xfId="0" applyFont="1" applyFill="1" applyBorder="1" applyAlignment="1">
      <alignment horizontal="center"/>
    </xf>
    <xf numFmtId="0" fontId="3" fillId="0" borderId="23" xfId="0" applyFont="1" applyBorder="1"/>
    <xf numFmtId="0" fontId="7" fillId="3" borderId="0" xfId="0" applyFont="1" applyFill="1"/>
    <xf numFmtId="0" fontId="7" fillId="3" borderId="0" xfId="0" applyFont="1" applyFill="1" applyAlignment="1"/>
    <xf numFmtId="0" fontId="10" fillId="3" borderId="23" xfId="0" applyFont="1" applyFill="1" applyBorder="1"/>
    <xf numFmtId="0" fontId="7" fillId="3" borderId="0" xfId="0" applyFont="1" applyFill="1" applyAlignment="1"/>
    <xf numFmtId="0" fontId="10" fillId="3" borderId="23" xfId="0" applyFont="1" applyFill="1" applyBorder="1" applyAlignment="1"/>
    <xf numFmtId="0" fontId="3" fillId="0" borderId="24" xfId="0" applyFont="1" applyBorder="1" applyAlignment="1"/>
    <xf numFmtId="0" fontId="1" fillId="0" borderId="2" xfId="0" applyFont="1" applyBorder="1" applyAlignment="1"/>
    <xf numFmtId="0" fontId="12" fillId="0" borderId="20" xfId="0" applyFont="1" applyBorder="1" applyAlignment="1"/>
    <xf numFmtId="0" fontId="3" fillId="0" borderId="3" xfId="0" applyFont="1" applyBorder="1" applyAlignment="1"/>
    <xf numFmtId="0" fontId="5" fillId="0" borderId="20" xfId="0" applyFont="1" applyBorder="1" applyAlignment="1"/>
    <xf numFmtId="0" fontId="3" fillId="0" borderId="4" xfId="0" applyFont="1" applyBorder="1" applyAlignment="1"/>
    <xf numFmtId="0" fontId="3" fillId="0" borderId="13" xfId="0" applyFont="1" applyBorder="1" applyAlignment="1"/>
    <xf numFmtId="0" fontId="13" fillId="0" borderId="0" xfId="0" applyFont="1" applyAlignment="1"/>
    <xf numFmtId="0" fontId="3" fillId="0" borderId="0" xfId="0" applyFont="1" applyAlignment="1"/>
    <xf numFmtId="0" fontId="3" fillId="0" borderId="23" xfId="0" applyFont="1" applyBorder="1" applyAlignment="1"/>
    <xf numFmtId="0" fontId="1" fillId="0" borderId="0" xfId="0" applyFont="1" applyAlignment="1"/>
    <xf numFmtId="0" fontId="7" fillId="3" borderId="0" xfId="0" applyFont="1" applyFill="1"/>
    <xf numFmtId="0" fontId="8" fillId="0" borderId="0" xfId="0" applyFont="1"/>
    <xf numFmtId="0" fontId="3" fillId="0" borderId="14" xfId="0" applyFont="1" applyBorder="1"/>
    <xf numFmtId="0" fontId="14" fillId="0" borderId="18" xfId="0" applyFont="1" applyBorder="1" applyAlignment="1"/>
    <xf numFmtId="0" fontId="2" fillId="0" borderId="0" xfId="0" applyFont="1" applyAlignment="1"/>
    <xf numFmtId="0" fontId="14" fillId="0" borderId="19" xfId="0" applyFont="1" applyBorder="1" applyAlignment="1"/>
    <xf numFmtId="0" fontId="7" fillId="0" borderId="0" xfId="0" applyFont="1" applyAlignment="1">
      <alignment horizontal="right"/>
    </xf>
    <xf numFmtId="0" fontId="3" fillId="0" borderId="13" xfId="0" applyFont="1" applyBorder="1"/>
    <xf numFmtId="0" fontId="3" fillId="0" borderId="29" xfId="0" applyFont="1" applyBorder="1" applyAlignment="1"/>
    <xf numFmtId="0" fontId="9" fillId="0" borderId="20" xfId="0" applyFont="1" applyBorder="1"/>
    <xf numFmtId="0" fontId="16" fillId="0" borderId="30" xfId="0" applyFont="1" applyBorder="1" applyAlignment="1"/>
    <xf numFmtId="0" fontId="17" fillId="0" borderId="20" xfId="0" applyFont="1" applyBorder="1" applyAlignment="1"/>
    <xf numFmtId="0" fontId="3" fillId="0" borderId="30" xfId="0" applyFont="1" applyBorder="1" applyAlignment="1"/>
    <xf numFmtId="0" fontId="3" fillId="0" borderId="31" xfId="0" applyFont="1" applyBorder="1" applyAlignment="1"/>
    <xf numFmtId="0" fontId="3" fillId="0" borderId="29" xfId="0" applyFont="1" applyBorder="1"/>
    <xf numFmtId="0" fontId="3" fillId="0" borderId="30" xfId="0" applyFont="1" applyBorder="1"/>
    <xf numFmtId="0" fontId="7" fillId="0" borderId="30" xfId="0" applyFont="1" applyBorder="1"/>
    <xf numFmtId="0" fontId="3" fillId="0" borderId="31" xfId="0" applyFont="1" applyBorder="1"/>
    <xf numFmtId="0" fontId="7" fillId="3" borderId="0" xfId="0" applyFont="1" applyFill="1" applyAlignment="1"/>
    <xf numFmtId="0" fontId="15" fillId="0" borderId="20" xfId="0" applyFont="1" applyBorder="1" applyAlignment="1"/>
    <xf numFmtId="0" fontId="15" fillId="0" borderId="20" xfId="0" applyFont="1" applyBorder="1" applyAlignment="1"/>
    <xf numFmtId="0" fontId="7" fillId="0" borderId="20" xfId="0" applyFont="1" applyBorder="1"/>
    <xf numFmtId="0" fontId="18" fillId="2" borderId="20" xfId="0" applyFont="1" applyFill="1" applyBorder="1" applyAlignment="1">
      <alignment horizontal="center"/>
    </xf>
    <xf numFmtId="0" fontId="3" fillId="0" borderId="32" xfId="0" applyFont="1" applyBorder="1"/>
    <xf numFmtId="0" fontId="3" fillId="0" borderId="33" xfId="0" applyFont="1" applyBorder="1"/>
    <xf numFmtId="0" fontId="3" fillId="0" borderId="34" xfId="0" applyFont="1" applyBorder="1"/>
    <xf numFmtId="0" fontId="4" fillId="0" borderId="33" xfId="0" applyFont="1" applyBorder="1"/>
    <xf numFmtId="0" fontId="4" fillId="0" borderId="33" xfId="0" applyFont="1" applyBorder="1" applyAlignment="1"/>
    <xf numFmtId="0" fontId="4" fillId="0" borderId="39" xfId="0" applyFont="1" applyBorder="1"/>
    <xf numFmtId="0" fontId="19" fillId="0" borderId="12" xfId="0" applyFont="1" applyBorder="1" applyAlignment="1"/>
    <xf numFmtId="0" fontId="20" fillId="0" borderId="0" xfId="0" applyFont="1" applyAlignment="1"/>
    <xf numFmtId="0" fontId="21" fillId="0" borderId="0" xfId="0" applyFont="1" applyAlignment="1"/>
    <xf numFmtId="0" fontId="4" fillId="0" borderId="20" xfId="0" applyFont="1" applyBorder="1"/>
    <xf numFmtId="0" fontId="5" fillId="0" borderId="22" xfId="0" applyFont="1" applyBorder="1" applyAlignment="1"/>
    <xf numFmtId="0" fontId="6" fillId="0" borderId="0" xfId="0" applyFont="1"/>
    <xf numFmtId="0" fontId="4" fillId="0" borderId="20" xfId="0" applyFont="1" applyBorder="1" applyAlignment="1"/>
    <xf numFmtId="0" fontId="22" fillId="0" borderId="20" xfId="0" applyFont="1" applyBorder="1" applyAlignment="1"/>
    <xf numFmtId="0" fontId="4" fillId="0" borderId="0" xfId="0" applyFont="1" applyAlignment="1"/>
    <xf numFmtId="0" fontId="22" fillId="0" borderId="0" xfId="0" applyFont="1" applyAlignment="1"/>
    <xf numFmtId="0" fontId="23" fillId="0" borderId="20" xfId="0" applyFont="1" applyBorder="1" applyAlignment="1"/>
    <xf numFmtId="0" fontId="4" fillId="0" borderId="32" xfId="0" applyFont="1" applyBorder="1"/>
    <xf numFmtId="0" fontId="5" fillId="0" borderId="35" xfId="0" applyFont="1" applyBorder="1" applyAlignment="1"/>
    <xf numFmtId="0" fontId="7" fillId="0" borderId="0" xfId="0" applyFont="1"/>
    <xf numFmtId="0" fontId="0" fillId="0" borderId="0" xfId="0" applyFont="1" applyAlignment="1"/>
    <xf numFmtId="0" fontId="4" fillId="0" borderId="0" xfId="0" applyFont="1"/>
    <xf numFmtId="0" fontId="7" fillId="2" borderId="18" xfId="0" applyNumberFormat="1" applyFont="1" applyFill="1" applyBorder="1"/>
    <xf numFmtId="0" fontId="3" fillId="0" borderId="19" xfId="0" applyFont="1" applyBorder="1"/>
    <xf numFmtId="49" fontId="7" fillId="2" borderId="18" xfId="0" applyNumberFormat="1" applyFont="1" applyFill="1" applyBorder="1" applyAlignment="1">
      <alignment horizontal="right"/>
    </xf>
    <xf numFmtId="0" fontId="3" fillId="0" borderId="21" xfId="0" applyFont="1" applyBorder="1"/>
    <xf numFmtId="0" fontId="7" fillId="2" borderId="18" xfId="0" applyFont="1" applyFill="1" applyBorder="1"/>
    <xf numFmtId="0" fontId="9" fillId="2" borderId="18" xfId="0" applyFont="1" applyFill="1" applyBorder="1" applyAlignment="1"/>
    <xf numFmtId="0" fontId="22" fillId="0" borderId="43" xfId="0" applyFont="1" applyBorder="1" applyAlignment="1"/>
    <xf numFmtId="0" fontId="3" fillId="0" borderId="44" xfId="0" applyFont="1" applyBorder="1"/>
    <xf numFmtId="0" fontId="6" fillId="0" borderId="0" xfId="0" applyFont="1" applyAlignment="1"/>
    <xf numFmtId="1" fontId="7" fillId="2" borderId="18" xfId="0" applyNumberFormat="1" applyFont="1" applyFill="1" applyBorder="1" applyAlignment="1"/>
    <xf numFmtId="10" fontId="8" fillId="0" borderId="18" xfId="0" applyNumberFormat="1" applyFont="1" applyBorder="1" applyAlignment="1">
      <alignment horizontal="right"/>
    </xf>
    <xf numFmtId="0" fontId="7" fillId="2" borderId="18" xfId="0" applyFont="1" applyFill="1" applyBorder="1" applyAlignment="1"/>
    <xf numFmtId="0" fontId="22" fillId="0" borderId="41" xfId="0" applyFont="1" applyBorder="1" applyAlignment="1"/>
    <xf numFmtId="0" fontId="3" fillId="0" borderId="42" xfId="0" applyFont="1" applyBorder="1"/>
    <xf numFmtId="0" fontId="6" fillId="0" borderId="18" xfId="0" applyFont="1" applyBorder="1" applyAlignment="1"/>
    <xf numFmtId="0" fontId="15" fillId="0" borderId="18" xfId="0" applyFont="1" applyBorder="1" applyAlignment="1"/>
    <xf numFmtId="0" fontId="7" fillId="0" borderId="18" xfId="0" applyNumberFormat="1" applyFont="1" applyBorder="1" applyAlignment="1">
      <alignment horizontal="right"/>
    </xf>
    <xf numFmtId="0" fontId="11" fillId="0" borderId="25" xfId="0" applyFont="1" applyBorder="1" applyAlignment="1"/>
    <xf numFmtId="0" fontId="3" fillId="0" borderId="27" xfId="0" applyFont="1" applyBorder="1"/>
    <xf numFmtId="0" fontId="3" fillId="0" borderId="26" xfId="0" applyFont="1" applyBorder="1"/>
    <xf numFmtId="0" fontId="3" fillId="0" borderId="15" xfId="0" applyFont="1" applyBorder="1"/>
    <xf numFmtId="0" fontId="3" fillId="0" borderId="16" xfId="0" applyFont="1" applyBorder="1"/>
    <xf numFmtId="0" fontId="3" fillId="0" borderId="17" xfId="0" applyFont="1" applyBorder="1"/>
    <xf numFmtId="0" fontId="15" fillId="0" borderId="28" xfId="0" applyFont="1" applyBorder="1" applyAlignment="1">
      <alignment horizontal="right"/>
    </xf>
    <xf numFmtId="0" fontId="14" fillId="0" borderId="21" xfId="0" applyFont="1" applyBorder="1" applyAlignment="1">
      <alignment horizontal="right"/>
    </xf>
    <xf numFmtId="0" fontId="9" fillId="2" borderId="18" xfId="0" applyNumberFormat="1" applyFont="1" applyFill="1" applyBorder="1" applyAlignment="1"/>
    <xf numFmtId="0" fontId="4" fillId="0" borderId="45" xfId="0" applyFont="1" applyBorder="1" applyAlignment="1"/>
    <xf numFmtId="0" fontId="3" fillId="0" borderId="45" xfId="0" applyFont="1" applyBorder="1"/>
    <xf numFmtId="0" fontId="3" fillId="0" borderId="46" xfId="0" applyFont="1" applyBorder="1"/>
    <xf numFmtId="0" fontId="4" fillId="0" borderId="47" xfId="0" applyFont="1" applyBorder="1"/>
    <xf numFmtId="0" fontId="3" fillId="0" borderId="47" xfId="0" applyFont="1" applyBorder="1"/>
    <xf numFmtId="0" fontId="10" fillId="2" borderId="21" xfId="0" applyNumberFormat="1" applyFont="1" applyFill="1" applyBorder="1"/>
    <xf numFmtId="0" fontId="10" fillId="2" borderId="21" xfId="0" applyNumberFormat="1" applyFont="1" applyFill="1" applyBorder="1" applyAlignment="1"/>
    <xf numFmtId="0" fontId="4" fillId="0" borderId="18" xfId="0" applyFont="1" applyBorder="1" applyAlignment="1"/>
    <xf numFmtId="0" fontId="10" fillId="0" borderId="18" xfId="0" applyNumberFormat="1" applyFont="1" applyBorder="1" applyAlignment="1"/>
    <xf numFmtId="0" fontId="4" fillId="0" borderId="25" xfId="0" applyFont="1" applyBorder="1" applyAlignment="1"/>
    <xf numFmtId="0" fontId="6" fillId="0" borderId="18" xfId="0" applyFont="1" applyBorder="1" applyAlignment="1">
      <alignment horizontal="right"/>
    </xf>
    <xf numFmtId="0" fontId="5" fillId="0" borderId="25" xfId="0" applyFont="1" applyBorder="1" applyAlignment="1"/>
    <xf numFmtId="4" fontId="24" fillId="0" borderId="18" xfId="0" applyNumberFormat="1" applyFont="1" applyBorder="1" applyAlignment="1"/>
    <xf numFmtId="0" fontId="23" fillId="0" borderId="18" xfId="0" applyFont="1" applyBorder="1" applyAlignment="1">
      <alignment horizontal="left"/>
    </xf>
    <xf numFmtId="0" fontId="10" fillId="0" borderId="18" xfId="0" applyNumberFormat="1" applyFont="1" applyBorder="1" applyAlignment="1">
      <alignment horizontal="right" wrapText="1"/>
    </xf>
    <xf numFmtId="1" fontId="7" fillId="2" borderId="18" xfId="0" applyNumberFormat="1" applyFont="1" applyFill="1" applyBorder="1"/>
    <xf numFmtId="0" fontId="5" fillId="0" borderId="7" xfId="0" applyFont="1" applyBorder="1" applyAlignment="1"/>
    <xf numFmtId="0" fontId="3" fillId="0" borderId="3" xfId="0" applyFont="1" applyBorder="1"/>
    <xf numFmtId="0" fontId="3" fillId="0" borderId="8" xfId="0" applyFont="1" applyBorder="1"/>
    <xf numFmtId="0" fontId="6" fillId="0" borderId="10" xfId="0" applyFont="1" applyBorder="1" applyAlignment="1">
      <alignment horizontal="right"/>
    </xf>
    <xf numFmtId="0" fontId="3" fillId="0" borderId="11" xfId="0" applyFont="1" applyBorder="1"/>
    <xf numFmtId="0" fontId="7" fillId="0" borderId="18" xfId="0" applyFont="1" applyBorder="1" applyAlignment="1"/>
    <xf numFmtId="0" fontId="15" fillId="0" borderId="25" xfId="0" applyFont="1" applyBorder="1" applyAlignment="1">
      <alignment vertical="top" wrapText="1"/>
    </xf>
    <xf numFmtId="0" fontId="3" fillId="0" borderId="34" xfId="0" applyFont="1" applyBorder="1"/>
    <xf numFmtId="0" fontId="3" fillId="0" borderId="30" xfId="0" applyFont="1" applyBorder="1"/>
    <xf numFmtId="0" fontId="3" fillId="0" borderId="35" xfId="0" applyFont="1" applyBorder="1"/>
    <xf numFmtId="0" fontId="7" fillId="2" borderId="18" xfId="0" applyNumberFormat="1" applyFont="1" applyFill="1" applyBorder="1" applyAlignment="1"/>
    <xf numFmtId="0" fontId="6" fillId="0" borderId="36" xfId="0" applyFont="1" applyBorder="1" applyAlignment="1">
      <alignment horizontal="right"/>
    </xf>
    <xf numFmtId="0" fontId="3" fillId="0" borderId="37" xfId="0" applyFont="1" applyBorder="1"/>
    <xf numFmtId="0" fontId="3" fillId="0" borderId="38" xfId="0" applyFont="1" applyBorder="1"/>
    <xf numFmtId="0" fontId="8" fillId="0" borderId="10" xfId="0" applyFont="1" applyBorder="1" applyAlignment="1">
      <alignment horizontal="right"/>
    </xf>
    <xf numFmtId="0" fontId="3" fillId="0" borderId="40" xfId="0" applyFont="1" applyBorder="1"/>
  </cellXfs>
  <cellStyles count="1">
    <cellStyle name="Обычный" xfId="0" builtinId="0"/>
  </cellStyles>
  <dxfs count="23">
    <dxf>
      <font>
        <b/>
        <color rgb="FF3C78D8"/>
      </font>
      <fill>
        <patternFill patternType="none"/>
      </fill>
    </dxf>
    <dxf>
      <font>
        <color rgb="FF3C78D8"/>
      </font>
      <fill>
        <patternFill patternType="none"/>
      </fill>
    </dxf>
    <dxf>
      <font>
        <b/>
        <color rgb="FF3C78D8"/>
      </font>
      <fill>
        <patternFill patternType="none"/>
      </fill>
    </dxf>
    <dxf>
      <font>
        <b/>
        <color rgb="FF3C78D8"/>
      </font>
      <fill>
        <patternFill patternType="none"/>
      </fill>
    </dxf>
    <dxf>
      <font>
        <b/>
        <color rgb="FFC53929"/>
      </font>
      <fill>
        <patternFill patternType="none"/>
      </fill>
    </dxf>
    <dxf>
      <font>
        <b/>
        <color rgb="FFC53929"/>
      </font>
      <fill>
        <patternFill patternType="none"/>
      </fill>
    </dxf>
    <dxf>
      <font>
        <b/>
        <color rgb="FFC53929"/>
      </font>
      <fill>
        <patternFill patternType="none"/>
      </fill>
    </dxf>
    <dxf>
      <font>
        <b/>
        <color rgb="FFC53929"/>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CC0000"/>
      </font>
      <fill>
        <patternFill patternType="none"/>
      </fill>
    </dxf>
    <dxf>
      <font>
        <b/>
        <color rgb="FFCC0000"/>
      </font>
      <fill>
        <patternFill patternType="none"/>
      </fill>
    </dxf>
    <dxf>
      <font>
        <color rgb="FFCCCCCC"/>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dndbeyond.com/equipment/case-crossbow-bolt" TargetMode="External"/><Relationship Id="rId13" Type="http://schemas.openxmlformats.org/officeDocument/2006/relationships/hyperlink" Target="https://www.dndbeyond.com/equipment/jug-or-pitcher" TargetMode="External"/><Relationship Id="rId18" Type="http://schemas.openxmlformats.org/officeDocument/2006/relationships/hyperlink" Target="https://www.dndbeyond.com/equipment/quiver" TargetMode="External"/><Relationship Id="rId26" Type="http://schemas.openxmlformats.org/officeDocument/2006/relationships/hyperlink" Target="https://www.dndbeyond.com/magic-items/efficient-quiver" TargetMode="External"/><Relationship Id="rId3" Type="http://schemas.openxmlformats.org/officeDocument/2006/relationships/hyperlink" Target="https://www.dndbeyond.com/equipment/backpack" TargetMode="External"/><Relationship Id="rId21" Type="http://schemas.openxmlformats.org/officeDocument/2006/relationships/hyperlink" Target="https://www.dndbeyond.com/equipment/vial" TargetMode="External"/><Relationship Id="rId7" Type="http://schemas.openxmlformats.org/officeDocument/2006/relationships/hyperlink" Target="https://www.dndbeyond.com/equipment/bucket" TargetMode="External"/><Relationship Id="rId12" Type="http://schemas.openxmlformats.org/officeDocument/2006/relationships/hyperlink" Target="https://www.dndbeyond.com/equipment/flask-or-tankard" TargetMode="External"/><Relationship Id="rId17" Type="http://schemas.openxmlformats.org/officeDocument/2006/relationships/hyperlink" Target="https://www.dndbeyond.com/equipment/pouch" TargetMode="External"/><Relationship Id="rId25" Type="http://schemas.openxmlformats.org/officeDocument/2006/relationships/hyperlink" Target="https://www.dndbeyond.com/magic-items/efficient-quiver" TargetMode="External"/><Relationship Id="rId2" Type="http://schemas.openxmlformats.org/officeDocument/2006/relationships/hyperlink" Target="https://www.dndbeyond.com/equipment/backpack" TargetMode="External"/><Relationship Id="rId16" Type="http://schemas.openxmlformats.org/officeDocument/2006/relationships/hyperlink" Target="https://www.dndbeyond.com/equipment/pouch" TargetMode="External"/><Relationship Id="rId20" Type="http://schemas.openxmlformats.org/officeDocument/2006/relationships/hyperlink" Target="https://www.dndbeyond.com/equipment/saddlebags" TargetMode="External"/><Relationship Id="rId29" Type="http://schemas.openxmlformats.org/officeDocument/2006/relationships/hyperlink" Target="https://www.dndbeyond.com/magic-items/handy-haversack" TargetMode="External"/><Relationship Id="rId1" Type="http://schemas.openxmlformats.org/officeDocument/2006/relationships/hyperlink" Target="https://www.dndbeyond.com/equipment/backpack" TargetMode="External"/><Relationship Id="rId6" Type="http://schemas.openxmlformats.org/officeDocument/2006/relationships/hyperlink" Target="https://www.dndbeyond.com/equipment/bottle-glass" TargetMode="External"/><Relationship Id="rId11" Type="http://schemas.openxmlformats.org/officeDocument/2006/relationships/hyperlink" Target="https://www.dndbeyond.com/equipment/chest" TargetMode="External"/><Relationship Id="rId24" Type="http://schemas.openxmlformats.org/officeDocument/2006/relationships/hyperlink" Target="https://www.dndbeyond.com/magic-items/efficient-quiver" TargetMode="External"/><Relationship Id="rId32" Type="http://schemas.openxmlformats.org/officeDocument/2006/relationships/comments" Target="../comments2.xml"/><Relationship Id="rId5" Type="http://schemas.openxmlformats.org/officeDocument/2006/relationships/hyperlink" Target="https://www.dndbeyond.com/equipment/basket" TargetMode="External"/><Relationship Id="rId15" Type="http://schemas.openxmlformats.org/officeDocument/2006/relationships/hyperlink" Target="https://www.dndbeyond.com/equipment/pouch" TargetMode="External"/><Relationship Id="rId23" Type="http://schemas.openxmlformats.org/officeDocument/2006/relationships/hyperlink" Target="https://www.dndbeyond.com/magic-items/bag-of-holding" TargetMode="External"/><Relationship Id="rId28" Type="http://schemas.openxmlformats.org/officeDocument/2006/relationships/hyperlink" Target="https://www.dndbeyond.com/magic-items/handy-haversack" TargetMode="External"/><Relationship Id="rId10" Type="http://schemas.openxmlformats.org/officeDocument/2006/relationships/hyperlink" Target="https://www.dndbeyond.com/equipment/case-map-or-scroll" TargetMode="External"/><Relationship Id="rId19" Type="http://schemas.openxmlformats.org/officeDocument/2006/relationships/hyperlink" Target="https://www.dndbeyond.com/equipment/sack" TargetMode="External"/><Relationship Id="rId31" Type="http://schemas.openxmlformats.org/officeDocument/2006/relationships/vmlDrawing" Target="../drawings/vmlDrawing2.vml"/><Relationship Id="rId4" Type="http://schemas.openxmlformats.org/officeDocument/2006/relationships/hyperlink" Target="https://www.dndbeyond.com/equipment/barrel" TargetMode="External"/><Relationship Id="rId9" Type="http://schemas.openxmlformats.org/officeDocument/2006/relationships/hyperlink" Target="https://www.dndbeyond.com/equipment/case-map-or-scroll" TargetMode="External"/><Relationship Id="rId14" Type="http://schemas.openxmlformats.org/officeDocument/2006/relationships/hyperlink" Target="https://www.dndbeyond.com/equipment/pot-iron" TargetMode="External"/><Relationship Id="rId22" Type="http://schemas.openxmlformats.org/officeDocument/2006/relationships/hyperlink" Target="https://www.dndbeyond.com/equipment/waterskin" TargetMode="External"/><Relationship Id="rId27" Type="http://schemas.openxmlformats.org/officeDocument/2006/relationships/hyperlink" Target="https://www.dndbeyond.com/magic-items/handy-haversack" TargetMode="External"/><Relationship Id="rId30" Type="http://schemas.openxmlformats.org/officeDocument/2006/relationships/hyperlink" Target="https://www.dndbeyond.com/magic-items/portable-ho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DA951"/>
  <sheetViews>
    <sheetView showGridLines="0" tabSelected="1" topLeftCell="A7" workbookViewId="0">
      <selection activeCell="AC22" sqref="AC22:AF22"/>
    </sheetView>
  </sheetViews>
  <sheetFormatPr defaultColWidth="14.42578125" defaultRowHeight="15.75" customHeight="1"/>
  <cols>
    <col min="1" max="34" width="3.7109375" customWidth="1"/>
    <col min="35" max="105" width="3.7109375" hidden="1" customWidth="1"/>
  </cols>
  <sheetData>
    <row r="1" spans="1:105" ht="18.75" customHeight="1">
      <c r="A1" s="6"/>
      <c r="B1" s="6"/>
      <c r="C1" s="7"/>
      <c r="D1" s="7"/>
      <c r="E1" s="7"/>
      <c r="F1" s="7"/>
      <c r="G1" s="7"/>
      <c r="H1" s="7"/>
      <c r="P1" s="7"/>
      <c r="Q1" s="7"/>
      <c r="R1" s="7"/>
      <c r="S1" s="7"/>
      <c r="T1" s="7"/>
      <c r="V1" s="7"/>
      <c r="W1" s="7"/>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row>
    <row r="2" spans="1:105" ht="18.75" customHeight="1">
      <c r="A2" s="6"/>
      <c r="B2" s="8"/>
      <c r="C2" s="130" t="s">
        <v>13</v>
      </c>
      <c r="D2" s="131"/>
      <c r="E2" s="131"/>
      <c r="F2" s="131"/>
      <c r="G2" s="131"/>
      <c r="H2" s="132"/>
      <c r="I2" s="9"/>
      <c r="J2" s="9"/>
      <c r="K2" s="9"/>
      <c r="L2" s="9"/>
      <c r="M2" s="9"/>
      <c r="N2" s="130" t="s">
        <v>14</v>
      </c>
      <c r="O2" s="131"/>
      <c r="P2" s="131"/>
      <c r="Q2" s="131"/>
      <c r="R2" s="132"/>
      <c r="S2" s="9"/>
      <c r="T2" s="9"/>
      <c r="U2" s="9"/>
      <c r="V2" s="10"/>
      <c r="W2" s="10"/>
      <c r="X2" s="9"/>
      <c r="Y2" s="11"/>
      <c r="Z2" s="12"/>
      <c r="AA2" s="133"/>
      <c r="AB2" s="134"/>
      <c r="AC2" s="134"/>
      <c r="AD2" s="134"/>
      <c r="AE2" s="134"/>
      <c r="AF2" s="13"/>
      <c r="AG2" s="14"/>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row>
    <row r="3" spans="1:105" ht="18.75" customHeight="1">
      <c r="A3" s="6"/>
      <c r="B3" s="16"/>
      <c r="C3" s="108"/>
      <c r="D3" s="109"/>
      <c r="E3" s="109"/>
      <c r="F3" s="109"/>
      <c r="G3" s="109"/>
      <c r="H3" s="110"/>
      <c r="I3" s="124" t="s">
        <v>15</v>
      </c>
      <c r="J3" s="89"/>
      <c r="K3" s="124" t="s">
        <v>16</v>
      </c>
      <c r="L3" s="89"/>
      <c r="M3" s="18"/>
      <c r="N3" s="108"/>
      <c r="O3" s="109"/>
      <c r="P3" s="109"/>
      <c r="Q3" s="109"/>
      <c r="R3" s="110"/>
      <c r="S3" s="18"/>
      <c r="T3" s="102" t="s">
        <v>17</v>
      </c>
      <c r="U3" s="89"/>
      <c r="V3" s="102" t="s">
        <v>18</v>
      </c>
      <c r="W3" s="89"/>
      <c r="X3" s="102" t="s">
        <v>19</v>
      </c>
      <c r="Y3" s="89"/>
      <c r="Z3" s="102" t="s">
        <v>20</v>
      </c>
      <c r="AA3" s="89"/>
      <c r="AB3" s="102" t="s">
        <v>21</v>
      </c>
      <c r="AC3" s="91"/>
      <c r="AD3" s="89"/>
      <c r="AE3" s="19" t="s">
        <v>22</v>
      </c>
      <c r="AF3" s="19" t="s">
        <v>23</v>
      </c>
      <c r="AG3" s="20"/>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row>
    <row r="4" spans="1:105" ht="18.75" customHeight="1">
      <c r="A4" s="6"/>
      <c r="B4" s="16"/>
      <c r="C4" s="121" t="s">
        <v>24</v>
      </c>
      <c r="D4" s="91"/>
      <c r="E4" s="91"/>
      <c r="F4" s="91"/>
      <c r="G4" s="91"/>
      <c r="H4" s="89"/>
      <c r="I4" s="104">
        <f>IF(EncumbranceCheckbox = TRUE, IFERROR( VLOOKUP( CharSize,SizeTable,2,TRUE ) * CharStr * 5, 0), "—")</f>
        <v>0</v>
      </c>
      <c r="J4" s="89"/>
      <c r="K4" s="104">
        <f>IF(EncumbranceCheckbox = TRUE, IFERROR(VLOOKUP(MountSize,SizeTable,2,TRUE) * MountStr * 5, 0), "—")</f>
        <v>0</v>
      </c>
      <c r="L4" s="89"/>
      <c r="M4" s="18"/>
      <c r="N4" s="98" t="str">
        <f ca="1">IFERROR( IF( EQ(Reference!P2/Z4, 0), "empty", IF( Reference!P2/Z4=1,"full", IF( Reference!P2/Z4&gt;1, "bursting", Reference!P2/Z4 )  ) ), "empty" )</f>
        <v>empty</v>
      </c>
      <c r="O4" s="89"/>
      <c r="P4" s="99">
        <v>1</v>
      </c>
      <c r="Q4" s="91"/>
      <c r="R4" s="91"/>
      <c r="S4" s="89"/>
      <c r="T4" s="99"/>
      <c r="U4" s="89"/>
      <c r="V4" s="93" t="str">
        <f t="array" ref="V4:V13">IFERROR( VLOOKUP( ContainerType, ContainerOptionTable, 2, FALSE ),"" )</f>
        <v/>
      </c>
      <c r="W4" s="89"/>
      <c r="X4" s="88" t="str">
        <f t="array" ref="X4:X13">IFERROR( VLOOKUP( ContainerType, ContainerOptionTable, 3, FALSE ),"" )</f>
        <v/>
      </c>
      <c r="Y4" s="89"/>
      <c r="Z4" s="97" t="str">
        <f t="array" ref="Z4:Z13">IFERROR( VLOOKUP( ContainerType, ContainerOptionTable, 4, FALSE ),"" )</f>
        <v/>
      </c>
      <c r="AA4" s="89"/>
      <c r="AB4" s="99"/>
      <c r="AC4" s="91"/>
      <c r="AD4" s="89"/>
      <c r="AE4" s="25" t="str">
        <f t="array" ref="AE4:AE13">IFERROR( VLOOKUP( ContainerType, ContainerOptionTable, 5, FALSE ),"" )</f>
        <v/>
      </c>
      <c r="AF4" s="25" t="str">
        <f t="array" ref="AF4:AF13">IFERROR( VLOOKUP( ContainerType, ContainerOptionTable, 6, FALSE ),"" )</f>
        <v/>
      </c>
      <c r="AG4" s="26"/>
      <c r="AH4" s="27"/>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row>
    <row r="5" spans="1:105" ht="18.75" customHeight="1">
      <c r="A5" s="6"/>
      <c r="B5" s="16"/>
      <c r="C5" s="121" t="s">
        <v>25</v>
      </c>
      <c r="D5" s="91"/>
      <c r="E5" s="91"/>
      <c r="F5" s="91"/>
      <c r="G5" s="91"/>
      <c r="H5" s="89"/>
      <c r="I5" s="104">
        <f>IF(EncumbranceCheckbox = TRUE, IFERROR(VLOOKUP(CharSize,SizeTable,2,TRUE) * CharStr * 10, 0), "—")</f>
        <v>0</v>
      </c>
      <c r="J5" s="89"/>
      <c r="K5" s="104">
        <f>IF(EncumbranceCheckbox = TRUE, IFERROR(VLOOKUP(MountSize,SizeTable,2,TRUE) * MountStr * 10, 0), "—")</f>
        <v>0</v>
      </c>
      <c r="L5" s="89"/>
      <c r="M5" s="18"/>
      <c r="N5" s="98" t="str">
        <f ca="1">IFERROR( IF( EQ(Reference!P3/Z5, 0), "empty", IF( Reference!P3/Z5=1,"full", IF( Reference!P3/Z5&gt;1, "bursting", Reference!P3/Z5 )  ) ), "empty" )</f>
        <v>empty</v>
      </c>
      <c r="O5" s="89"/>
      <c r="P5" s="99"/>
      <c r="Q5" s="91"/>
      <c r="R5" s="91"/>
      <c r="S5" s="89"/>
      <c r="T5" s="99"/>
      <c r="U5" s="89"/>
      <c r="V5" s="93" t="str">
        <v/>
      </c>
      <c r="W5" s="89"/>
      <c r="X5" s="88" t="str">
        <v/>
      </c>
      <c r="Y5" s="89"/>
      <c r="Z5" s="97" t="str">
        <v/>
      </c>
      <c r="AA5" s="89"/>
      <c r="AB5" s="99"/>
      <c r="AC5" s="91"/>
      <c r="AD5" s="89"/>
      <c r="AE5" s="25" t="str">
        <v/>
      </c>
      <c r="AF5" s="25" t="str">
        <v/>
      </c>
      <c r="AG5" s="26"/>
      <c r="AH5" s="27"/>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row>
    <row r="6" spans="1:105" ht="18.75" customHeight="1">
      <c r="A6" s="6"/>
      <c r="B6" s="16"/>
      <c r="C6" s="121" t="s">
        <v>26</v>
      </c>
      <c r="D6" s="91"/>
      <c r="E6" s="91"/>
      <c r="F6" s="91"/>
      <c r="G6" s="91"/>
      <c r="H6" s="89"/>
      <c r="I6" s="104">
        <f>IFERROR(VLOOKUP(CharSize,SizeTable,2,TRUE) * CharStr * 15, 0)</f>
        <v>0</v>
      </c>
      <c r="J6" s="89"/>
      <c r="K6" s="104">
        <f>IFERROR(VLOOKUP(MountSize,SizeTable,2,TRUE) * MountStr * 15, 0)</f>
        <v>0</v>
      </c>
      <c r="L6" s="89"/>
      <c r="M6" s="18"/>
      <c r="N6" s="98" t="str">
        <f ca="1">IFERROR( IF( EQ(Reference!P4/Z6, 0), "empty", IF( Reference!P4/Z6=1,"full", IF( Reference!P4/Z6&gt;1, "bursting", Reference!P4/Z6 )  ) ), "empty" )</f>
        <v>empty</v>
      </c>
      <c r="O6" s="89"/>
      <c r="P6" s="99"/>
      <c r="Q6" s="91"/>
      <c r="R6" s="91"/>
      <c r="S6" s="89"/>
      <c r="T6" s="99"/>
      <c r="U6" s="89"/>
      <c r="V6" s="93" t="str">
        <v/>
      </c>
      <c r="W6" s="89"/>
      <c r="X6" s="88" t="str">
        <v/>
      </c>
      <c r="Y6" s="89"/>
      <c r="Z6" s="97" t="str">
        <v/>
      </c>
      <c r="AA6" s="89"/>
      <c r="AB6" s="99"/>
      <c r="AC6" s="91"/>
      <c r="AD6" s="89"/>
      <c r="AE6" s="25" t="str">
        <v/>
      </c>
      <c r="AF6" s="25" t="str">
        <v/>
      </c>
      <c r="AG6" s="26"/>
      <c r="AH6" s="27"/>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row>
    <row r="7" spans="1:105" ht="18.75" customHeight="1">
      <c r="A7" s="6"/>
      <c r="B7" s="16"/>
      <c r="C7" s="121" t="s">
        <v>27</v>
      </c>
      <c r="D7" s="91"/>
      <c r="E7" s="91"/>
      <c r="F7" s="91"/>
      <c r="G7" s="91"/>
      <c r="H7" s="89"/>
      <c r="I7" s="104">
        <f>IFERROR(VLOOKUP(CharSize,SizeTable,2,TRUE) * CharStr * 30, 0)</f>
        <v>0</v>
      </c>
      <c r="J7" s="89"/>
      <c r="K7" s="104">
        <f>IFERROR(VLOOKUP(MountSize,SizeTable,2,TRUE) * MountStr * 30, 0)</f>
        <v>0</v>
      </c>
      <c r="L7" s="89"/>
      <c r="M7" s="18"/>
      <c r="N7" s="98" t="str">
        <f ca="1">IFERROR( IF( EQ(Reference!P5/Z7, 0), "empty", IF( Reference!P5/Z7=1,"full", IF( Reference!P5/Z7&gt;1, "bursting", Reference!P5/Z7 )  ) ), "empty" )</f>
        <v>empty</v>
      </c>
      <c r="O7" s="89"/>
      <c r="P7" s="99"/>
      <c r="Q7" s="91"/>
      <c r="R7" s="91"/>
      <c r="S7" s="89"/>
      <c r="T7" s="99"/>
      <c r="U7" s="89"/>
      <c r="V7" s="93" t="str">
        <v/>
      </c>
      <c r="W7" s="89"/>
      <c r="X7" s="88" t="str">
        <v/>
      </c>
      <c r="Y7" s="89"/>
      <c r="Z7" s="97" t="str">
        <v/>
      </c>
      <c r="AA7" s="89"/>
      <c r="AB7" s="99"/>
      <c r="AC7" s="91"/>
      <c r="AD7" s="89"/>
      <c r="AE7" s="25" t="str">
        <v/>
      </c>
      <c r="AF7" s="25" t="str">
        <v/>
      </c>
      <c r="AG7" s="26"/>
      <c r="AH7" s="27"/>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row>
    <row r="8" spans="1:105" ht="18.75" customHeight="1">
      <c r="A8" s="6"/>
      <c r="B8" s="16"/>
      <c r="C8" s="121" t="s">
        <v>28</v>
      </c>
      <c r="D8" s="91"/>
      <c r="E8" s="91"/>
      <c r="F8" s="91"/>
      <c r="G8" s="91"/>
      <c r="H8" s="89"/>
      <c r="I8" s="104">
        <f>SUM( EquippedItemWeights, EquippedMagicWeights, EquippedStockWeights, EquippedMnyWt )</f>
        <v>0</v>
      </c>
      <c r="J8" s="89"/>
      <c r="K8" s="104">
        <f>IF( RideCheckbox = TRUE, CharWeight,0) + SUM( MountItemWeights, MountMagicWeights, MountStockWeights, MountMnyWt )</f>
        <v>0</v>
      </c>
      <c r="L8" s="89"/>
      <c r="M8" s="18"/>
      <c r="N8" s="98" t="str">
        <f ca="1">IFERROR( IF( EQ(Reference!P6/Z8, 0), "empty", IF( Reference!P6/Z8=1,"full", IF( Reference!P6/Z8&gt;1, "bursting", Reference!P6/Z8 )  ) ), "empty" )</f>
        <v>empty</v>
      </c>
      <c r="O8" s="89"/>
      <c r="P8" s="99"/>
      <c r="Q8" s="91"/>
      <c r="R8" s="91"/>
      <c r="S8" s="89"/>
      <c r="T8" s="99"/>
      <c r="U8" s="89"/>
      <c r="V8" s="93" t="str">
        <v/>
      </c>
      <c r="W8" s="89"/>
      <c r="X8" s="88" t="str">
        <v/>
      </c>
      <c r="Y8" s="89"/>
      <c r="Z8" s="97" t="str">
        <v/>
      </c>
      <c r="AA8" s="89"/>
      <c r="AB8" s="99"/>
      <c r="AC8" s="91"/>
      <c r="AD8" s="89"/>
      <c r="AE8" s="25" t="str">
        <v/>
      </c>
      <c r="AF8" s="25" t="str">
        <v/>
      </c>
      <c r="AG8" s="26"/>
      <c r="AH8" s="27"/>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row>
    <row r="9" spans="1:105" ht="18.75" customHeight="1">
      <c r="A9" s="6"/>
      <c r="B9" s="16"/>
      <c r="C9" s="105" t="s">
        <v>31</v>
      </c>
      <c r="D9" s="107"/>
      <c r="E9" s="34"/>
      <c r="F9" s="34"/>
      <c r="G9" s="34"/>
      <c r="H9" s="34"/>
      <c r="I9" s="105" t="s">
        <v>33</v>
      </c>
      <c r="J9" s="106"/>
      <c r="K9" s="106"/>
      <c r="L9" s="107"/>
      <c r="M9" s="36"/>
      <c r="N9" s="98" t="str">
        <f ca="1">IFERROR( IF( EQ(Reference!P7/Z9, 0), "empty", IF( Reference!P7/Z9=1,"full", IF( Reference!P7/Z9&gt;1, "bursting", Reference!P7/Z9 )  ) ), "empty" )</f>
        <v>empty</v>
      </c>
      <c r="O9" s="89"/>
      <c r="P9" s="99"/>
      <c r="Q9" s="91"/>
      <c r="R9" s="91"/>
      <c r="S9" s="89"/>
      <c r="T9" s="99"/>
      <c r="U9" s="89"/>
      <c r="V9" s="93" t="str">
        <v/>
      </c>
      <c r="W9" s="89"/>
      <c r="X9" s="88" t="str">
        <v/>
      </c>
      <c r="Y9" s="89"/>
      <c r="Z9" s="97" t="str">
        <v/>
      </c>
      <c r="AA9" s="89"/>
      <c r="AB9" s="99"/>
      <c r="AC9" s="91"/>
      <c r="AD9" s="89"/>
      <c r="AE9" s="25" t="str">
        <v/>
      </c>
      <c r="AF9" s="25" t="str">
        <v/>
      </c>
      <c r="AG9" s="26"/>
      <c r="AH9" s="27"/>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row>
    <row r="10" spans="1:105" ht="18.75" customHeight="1">
      <c r="B10" s="45"/>
      <c r="C10" s="108"/>
      <c r="D10" s="110"/>
      <c r="E10" s="46" t="s">
        <v>15</v>
      </c>
      <c r="F10" s="112" t="s">
        <v>16</v>
      </c>
      <c r="G10" s="89"/>
      <c r="H10" s="48"/>
      <c r="I10" s="108"/>
      <c r="J10" s="109"/>
      <c r="K10" s="109"/>
      <c r="L10" s="110"/>
      <c r="M10" s="36"/>
      <c r="N10" s="98" t="str">
        <f ca="1">IFERROR( IF( EQ(Reference!P8/Z10, 0), "empty", IF( Reference!P8/Z10=1,"full", IF( Reference!P8/Z10&gt;1, "bursting", Reference!P8/Z10 )  ) ), "empty" )</f>
        <v>empty</v>
      </c>
      <c r="O10" s="89"/>
      <c r="P10" s="99"/>
      <c r="Q10" s="91"/>
      <c r="R10" s="91"/>
      <c r="S10" s="89"/>
      <c r="T10" s="99"/>
      <c r="U10" s="89"/>
      <c r="V10" s="93" t="str">
        <v/>
      </c>
      <c r="W10" s="89"/>
      <c r="X10" s="88" t="str">
        <v/>
      </c>
      <c r="Y10" s="89"/>
      <c r="Z10" s="97" t="str">
        <v/>
      </c>
      <c r="AA10" s="89"/>
      <c r="AB10" s="99"/>
      <c r="AC10" s="91"/>
      <c r="AD10" s="89"/>
      <c r="AE10" s="25" t="str">
        <v/>
      </c>
      <c r="AF10" s="25" t="str">
        <v/>
      </c>
      <c r="AG10" s="26"/>
      <c r="AH10" s="27"/>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row>
    <row r="11" spans="1:105" ht="18.75" customHeight="1">
      <c r="B11" s="111" t="s">
        <v>79</v>
      </c>
      <c r="C11" s="89"/>
      <c r="D11" s="93"/>
      <c r="E11" s="89"/>
      <c r="F11" s="93"/>
      <c r="G11" s="89"/>
      <c r="H11" s="52"/>
      <c r="I11" s="54" t="b">
        <v>1</v>
      </c>
      <c r="J11" s="103" t="s">
        <v>97</v>
      </c>
      <c r="K11" s="91"/>
      <c r="L11" s="91"/>
      <c r="M11" s="89"/>
      <c r="N11" s="98" t="str">
        <f ca="1">IFERROR( IF( EQ(Reference!P9/Z11, 0), "empty", IF( Reference!P9/Z11=1,"full", IF( Reference!P9/Z11&gt;1, "bursting", Reference!P9/Z11 )  ) ), "empty" )</f>
        <v>empty</v>
      </c>
      <c r="O11" s="89"/>
      <c r="P11" s="99"/>
      <c r="Q11" s="91"/>
      <c r="R11" s="91"/>
      <c r="S11" s="89"/>
      <c r="T11" s="99"/>
      <c r="U11" s="89"/>
      <c r="V11" s="93" t="str">
        <v/>
      </c>
      <c r="W11" s="89"/>
      <c r="X11" s="88" t="str">
        <v/>
      </c>
      <c r="Y11" s="89"/>
      <c r="Z11" s="97" t="str">
        <v/>
      </c>
      <c r="AA11" s="89"/>
      <c r="AB11" s="99"/>
      <c r="AC11" s="91"/>
      <c r="AD11" s="89"/>
      <c r="AE11" s="25" t="str">
        <v/>
      </c>
      <c r="AF11" s="25" t="str">
        <v/>
      </c>
      <c r="AG11" s="26"/>
      <c r="AH11" s="61" t="s">
        <v>104</v>
      </c>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row>
    <row r="12" spans="1:105" ht="18.75" customHeight="1">
      <c r="B12" s="45"/>
      <c r="C12" s="62" t="s">
        <v>105</v>
      </c>
      <c r="D12" s="93"/>
      <c r="E12" s="89"/>
      <c r="F12" s="93"/>
      <c r="G12" s="89"/>
      <c r="H12" s="52"/>
      <c r="I12" s="54" t="b">
        <v>1</v>
      </c>
      <c r="J12" s="103" t="s">
        <v>106</v>
      </c>
      <c r="K12" s="91"/>
      <c r="L12" s="91"/>
      <c r="M12" s="89"/>
      <c r="N12" s="98" t="str">
        <f ca="1">IFERROR( IF( EQ(Reference!P10/Z12, 0), "empty", IF( Reference!P10/Z12=1,"full", IF( Reference!P10/Z12&gt;1, "bursting", Reference!P10/Z12 )  ) ), "empty" )</f>
        <v>empty</v>
      </c>
      <c r="O12" s="89"/>
      <c r="P12" s="92"/>
      <c r="Q12" s="91"/>
      <c r="R12" s="91"/>
      <c r="S12" s="89"/>
      <c r="T12" s="92"/>
      <c r="U12" s="89"/>
      <c r="V12" s="93" t="str">
        <v/>
      </c>
      <c r="W12" s="89"/>
      <c r="X12" s="88" t="str">
        <v/>
      </c>
      <c r="Y12" s="89"/>
      <c r="Z12" s="97" t="str">
        <v/>
      </c>
      <c r="AA12" s="89"/>
      <c r="AB12" s="92"/>
      <c r="AC12" s="91"/>
      <c r="AD12" s="89"/>
      <c r="AE12" s="25" t="str">
        <v/>
      </c>
      <c r="AF12" s="25" t="str">
        <v/>
      </c>
      <c r="AG12" s="26"/>
      <c r="AH12" s="27"/>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row>
    <row r="13" spans="1:105" ht="18.75" customHeight="1">
      <c r="B13" s="45"/>
      <c r="C13" s="63" t="s">
        <v>107</v>
      </c>
      <c r="D13" s="113"/>
      <c r="E13" s="89"/>
      <c r="F13" s="135"/>
      <c r="G13" s="89"/>
      <c r="H13" s="64"/>
      <c r="I13" s="65">
        <v>10</v>
      </c>
      <c r="J13" s="136" t="s">
        <v>108</v>
      </c>
      <c r="K13" s="106"/>
      <c r="L13" s="106"/>
      <c r="M13" s="107"/>
      <c r="N13" s="98" t="str">
        <f ca="1">IFERROR( IF( EQ(Reference!P11/Z13, 0), "empty", IF( Reference!P11/Z13=1,"full", IF( Reference!P11/Z13&gt;1, "bursting", Reference!P11/Z13 )  ) ), "empty" )</f>
        <v>empty</v>
      </c>
      <c r="O13" s="89"/>
      <c r="P13" s="92"/>
      <c r="Q13" s="91"/>
      <c r="R13" s="91"/>
      <c r="S13" s="89"/>
      <c r="T13" s="92"/>
      <c r="U13" s="89"/>
      <c r="V13" s="93" t="str">
        <v/>
      </c>
      <c r="W13" s="89"/>
      <c r="X13" s="88" t="str">
        <v/>
      </c>
      <c r="Y13" s="89"/>
      <c r="Z13" s="97" t="str">
        <v/>
      </c>
      <c r="AA13" s="89"/>
      <c r="AB13" s="92"/>
      <c r="AC13" s="91"/>
      <c r="AD13" s="89"/>
      <c r="AE13" s="25" t="str">
        <v/>
      </c>
      <c r="AF13" s="25" t="str">
        <v/>
      </c>
      <c r="AG13" s="26"/>
      <c r="AH13" s="27"/>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row>
    <row r="14" spans="1:105" ht="18.75" customHeight="1">
      <c r="B14" s="66"/>
      <c r="C14" s="67"/>
      <c r="D14" s="67"/>
      <c r="E14" s="67"/>
      <c r="F14" s="67"/>
      <c r="G14" s="67"/>
      <c r="H14" s="67"/>
      <c r="I14" s="67"/>
      <c r="J14" s="137"/>
      <c r="K14" s="138"/>
      <c r="L14" s="138"/>
      <c r="M14" s="139"/>
      <c r="N14" s="67"/>
      <c r="O14" s="69"/>
      <c r="P14" s="69"/>
      <c r="Q14" s="69"/>
      <c r="R14" s="69"/>
      <c r="S14" s="69"/>
      <c r="T14" s="69"/>
      <c r="U14" s="69"/>
      <c r="V14" s="69"/>
      <c r="W14" s="69"/>
      <c r="X14" s="69"/>
      <c r="Y14" s="69"/>
      <c r="Z14" s="69"/>
      <c r="AA14" s="141"/>
      <c r="AB14" s="142"/>
      <c r="AC14" s="142"/>
      <c r="AD14" s="142"/>
      <c r="AE14" s="143"/>
      <c r="AF14" s="70"/>
      <c r="AG14" s="71"/>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row>
    <row r="15" spans="1:105" ht="18.75" customHeight="1">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row>
    <row r="16" spans="1:105" ht="18.75" customHeight="1">
      <c r="A16" s="6"/>
      <c r="B16" s="8"/>
      <c r="C16" s="130" t="s">
        <v>109</v>
      </c>
      <c r="D16" s="131"/>
      <c r="E16" s="132"/>
      <c r="F16" s="11"/>
      <c r="G16" s="11"/>
      <c r="H16" s="11"/>
      <c r="I16" s="11"/>
      <c r="J16" s="11"/>
      <c r="K16" s="11"/>
      <c r="L16" s="11"/>
      <c r="M16" s="11"/>
      <c r="N16" s="11"/>
      <c r="O16" s="10"/>
      <c r="P16" s="130" t="s">
        <v>110</v>
      </c>
      <c r="Q16" s="131"/>
      <c r="R16" s="131"/>
      <c r="S16" s="131"/>
      <c r="T16" s="131"/>
      <c r="U16" s="132"/>
      <c r="V16" s="11"/>
      <c r="W16" s="11"/>
      <c r="X16" s="11"/>
      <c r="Y16" s="11"/>
      <c r="Z16" s="11"/>
      <c r="AA16" s="144" t="str">
        <f>"You are attuned to " &amp; AG16 &amp; " items."</f>
        <v>You are attuned to 0 items.</v>
      </c>
      <c r="AB16" s="134"/>
      <c r="AC16" s="134"/>
      <c r="AD16" s="134"/>
      <c r="AE16" s="134"/>
      <c r="AF16" s="145"/>
      <c r="AG16" s="72">
        <f>COUNTIF( AttunementCheckboxes, TRUE)</f>
        <v>0</v>
      </c>
      <c r="AH16" s="7"/>
      <c r="AI16" s="7"/>
      <c r="AU16" s="7"/>
      <c r="AV16" s="7"/>
      <c r="AW16" s="7"/>
      <c r="AX16" s="7"/>
      <c r="AY16" s="7"/>
      <c r="AZ16" s="7"/>
      <c r="BA16" s="7"/>
      <c r="BB16" s="7"/>
      <c r="BC16" s="7"/>
      <c r="BD16" s="7"/>
      <c r="BE16" s="73"/>
      <c r="BG16" s="74"/>
      <c r="BH16" s="74"/>
      <c r="BI16" s="74"/>
      <c r="BJ16" s="74"/>
      <c r="BK16" s="74"/>
      <c r="BL16" s="74"/>
      <c r="BM16" s="74"/>
      <c r="BN16" s="74"/>
      <c r="BO16" s="74"/>
      <c r="BP16" s="74"/>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row>
    <row r="17" spans="1:105" ht="18.75" customHeight="1">
      <c r="A17" s="6"/>
      <c r="B17" s="16"/>
      <c r="C17" s="108"/>
      <c r="D17" s="109"/>
      <c r="E17" s="110"/>
      <c r="F17" s="75"/>
      <c r="G17" s="75"/>
      <c r="H17" s="124" t="s">
        <v>111</v>
      </c>
      <c r="I17" s="91"/>
      <c r="J17" s="89"/>
      <c r="K17" s="99"/>
      <c r="L17" s="91"/>
      <c r="M17" s="91"/>
      <c r="N17" s="89"/>
      <c r="O17" s="36"/>
      <c r="P17" s="108"/>
      <c r="Q17" s="109"/>
      <c r="R17" s="109"/>
      <c r="S17" s="109"/>
      <c r="T17" s="109"/>
      <c r="U17" s="110"/>
      <c r="V17" s="102" t="s">
        <v>18</v>
      </c>
      <c r="W17" s="89"/>
      <c r="X17" s="102" t="s">
        <v>112</v>
      </c>
      <c r="Y17" s="91"/>
      <c r="Z17" s="89"/>
      <c r="AA17" s="102" t="s">
        <v>19</v>
      </c>
      <c r="AB17" s="89"/>
      <c r="AC17" s="102" t="s">
        <v>111</v>
      </c>
      <c r="AD17" s="91"/>
      <c r="AE17" s="91"/>
      <c r="AF17" s="89"/>
      <c r="AG17" s="76"/>
      <c r="AH17" s="7"/>
      <c r="AI17" s="7"/>
      <c r="AJ17" s="7"/>
      <c r="AK17" s="7"/>
      <c r="AL17" s="7"/>
      <c r="AM17" s="7"/>
      <c r="AN17" s="7"/>
      <c r="AO17" s="7"/>
      <c r="AP17" s="7"/>
      <c r="AQ17" s="7"/>
      <c r="AR17" s="7"/>
      <c r="AS17" s="7"/>
      <c r="AT17" s="7"/>
      <c r="AU17" s="7"/>
      <c r="AV17" s="7"/>
      <c r="AW17" s="7"/>
      <c r="AX17" s="7"/>
      <c r="AY17" s="7"/>
      <c r="AZ17" s="7"/>
      <c r="BA17" s="7"/>
      <c r="BB17" s="7"/>
      <c r="BC17" s="7"/>
      <c r="BD17" s="7"/>
      <c r="BE17" s="73"/>
      <c r="BF17" s="74"/>
      <c r="BG17" s="74"/>
      <c r="BH17" s="74"/>
      <c r="BI17" s="74"/>
      <c r="BJ17" s="74"/>
      <c r="BK17" s="74"/>
      <c r="BL17" s="74"/>
      <c r="BM17" s="74"/>
      <c r="BN17" s="74"/>
      <c r="BO17" s="74"/>
      <c r="BP17" s="74"/>
      <c r="BQ17" s="96"/>
      <c r="BR17" s="86"/>
      <c r="BS17" s="86"/>
      <c r="BT17" s="86"/>
      <c r="BU17" s="96"/>
      <c r="BV17" s="86"/>
      <c r="BW17" s="86"/>
      <c r="BX17" s="86"/>
      <c r="BY17" s="77"/>
      <c r="BZ17" s="77"/>
      <c r="CA17" s="96"/>
      <c r="CB17" s="86"/>
      <c r="CC17" s="86"/>
      <c r="CD17" s="86"/>
      <c r="CE17" s="6"/>
      <c r="CF17" s="6"/>
      <c r="CG17" s="6"/>
      <c r="CH17" s="6"/>
      <c r="CI17" s="6"/>
      <c r="CJ17" s="6"/>
      <c r="CK17" s="6"/>
      <c r="CL17" s="6"/>
      <c r="CM17" s="6"/>
      <c r="CN17" s="6"/>
      <c r="CO17" s="6"/>
      <c r="CP17" s="6"/>
      <c r="CQ17" s="6"/>
      <c r="CR17" s="6"/>
      <c r="CS17" s="6"/>
      <c r="CT17" s="6"/>
      <c r="CU17" s="6"/>
      <c r="CV17" s="6"/>
      <c r="CW17" s="6"/>
      <c r="CX17" s="6"/>
      <c r="CY17" s="6"/>
      <c r="CZ17" s="6"/>
      <c r="DA17" s="6"/>
    </row>
    <row r="18" spans="1:105" ht="18.75" customHeight="1">
      <c r="A18" s="6"/>
      <c r="B18" s="16"/>
      <c r="C18" s="99"/>
      <c r="D18" s="89"/>
      <c r="E18" s="78" t="s">
        <v>113</v>
      </c>
      <c r="G18" s="99"/>
      <c r="H18" s="89"/>
      <c r="I18" s="121" t="s">
        <v>114</v>
      </c>
      <c r="J18" s="91"/>
      <c r="K18" s="89"/>
      <c r="L18" s="100"/>
      <c r="M18" s="101"/>
      <c r="N18" s="79" t="s">
        <v>115</v>
      </c>
      <c r="P18" s="78" t="b">
        <v>0</v>
      </c>
      <c r="Q18" s="99"/>
      <c r="R18" s="91"/>
      <c r="S18" s="91"/>
      <c r="T18" s="91"/>
      <c r="U18" s="89"/>
      <c r="V18" s="93"/>
      <c r="W18" s="89"/>
      <c r="X18" s="90"/>
      <c r="Y18" s="91"/>
      <c r="Z18" s="89"/>
      <c r="AA18" s="140"/>
      <c r="AB18" s="89"/>
      <c r="AC18" s="99"/>
      <c r="AD18" s="91"/>
      <c r="AE18" s="91"/>
      <c r="AF18" s="89"/>
      <c r="AG18" s="76"/>
      <c r="AK18" s="7"/>
      <c r="AL18" s="7"/>
      <c r="AM18" s="7"/>
      <c r="AN18" s="7"/>
      <c r="AO18" s="7"/>
      <c r="AP18" s="7"/>
      <c r="AQ18" s="7"/>
      <c r="AR18" s="7"/>
      <c r="AS18" s="7"/>
      <c r="AT18" s="7"/>
      <c r="AU18" s="7"/>
      <c r="AV18" s="7"/>
      <c r="AW18" s="7"/>
      <c r="AX18" s="7"/>
      <c r="AY18" s="7"/>
      <c r="AZ18" s="7"/>
      <c r="BA18" s="7"/>
      <c r="BB18" s="7"/>
      <c r="BC18" s="7"/>
      <c r="BD18" s="7"/>
      <c r="BE18" s="6"/>
      <c r="BF18" s="6"/>
      <c r="BG18" s="6"/>
      <c r="BH18" s="87"/>
      <c r="BI18" s="86"/>
      <c r="BJ18" s="86"/>
      <c r="BK18" s="86"/>
      <c r="BL18" s="86"/>
      <c r="BM18" s="86"/>
      <c r="BN18" s="86"/>
      <c r="BO18" s="86"/>
      <c r="BP18" s="86"/>
      <c r="BQ18" s="6"/>
      <c r="BR18" s="87"/>
      <c r="BS18" s="86"/>
      <c r="BT18" s="86"/>
      <c r="BU18" s="22"/>
      <c r="BV18" s="85"/>
      <c r="BW18" s="86"/>
      <c r="BX18" s="86"/>
      <c r="BY18" s="6"/>
      <c r="BZ18" s="80"/>
      <c r="CA18" s="6"/>
      <c r="CB18" s="85"/>
      <c r="CC18" s="86"/>
      <c r="CD18" s="86"/>
      <c r="CE18" s="6"/>
      <c r="CF18" s="81"/>
      <c r="CG18" s="81"/>
      <c r="CH18" s="81"/>
      <c r="CI18" s="81"/>
      <c r="CJ18" s="81"/>
      <c r="CK18" s="81"/>
      <c r="CL18" s="81"/>
      <c r="CM18" s="81"/>
      <c r="CN18" s="81"/>
      <c r="CO18" s="81"/>
      <c r="CP18" s="81"/>
      <c r="CQ18" s="81"/>
      <c r="CR18" s="6"/>
      <c r="CS18" s="6"/>
      <c r="CT18" s="6"/>
      <c r="CU18" s="6"/>
      <c r="CV18" s="6"/>
      <c r="CW18" s="6"/>
      <c r="CX18" s="6"/>
      <c r="CY18" s="6"/>
      <c r="CZ18" s="6"/>
      <c r="DA18" s="6"/>
    </row>
    <row r="19" spans="1:105" ht="18.75" customHeight="1">
      <c r="A19" s="6"/>
      <c r="B19" s="16"/>
      <c r="C19" s="99"/>
      <c r="D19" s="89"/>
      <c r="E19" s="78" t="s">
        <v>116</v>
      </c>
      <c r="G19" s="99"/>
      <c r="H19" s="89"/>
      <c r="I19" s="121" t="s">
        <v>114</v>
      </c>
      <c r="J19" s="91"/>
      <c r="K19" s="89"/>
      <c r="L19" s="94"/>
      <c r="M19" s="95"/>
      <c r="N19" s="79" t="s">
        <v>115</v>
      </c>
      <c r="P19" s="78" t="b">
        <v>0</v>
      </c>
      <c r="Q19" s="99"/>
      <c r="R19" s="91"/>
      <c r="S19" s="91"/>
      <c r="T19" s="91"/>
      <c r="U19" s="89"/>
      <c r="V19" s="93"/>
      <c r="W19" s="89"/>
      <c r="X19" s="90"/>
      <c r="Y19" s="91"/>
      <c r="Z19" s="89"/>
      <c r="AA19" s="140"/>
      <c r="AB19" s="89"/>
      <c r="AC19" s="99"/>
      <c r="AD19" s="91"/>
      <c r="AE19" s="91"/>
      <c r="AF19" s="89"/>
      <c r="AG19" s="76"/>
      <c r="AK19" s="7"/>
      <c r="AL19" s="7"/>
      <c r="AM19" s="7"/>
      <c r="AN19" s="7"/>
      <c r="AO19" s="7"/>
      <c r="AP19" s="7"/>
      <c r="AQ19" s="7"/>
      <c r="AR19" s="7"/>
      <c r="AS19" s="7"/>
      <c r="AT19" s="7"/>
      <c r="AU19" s="7"/>
      <c r="AV19" s="7"/>
      <c r="AW19" s="7"/>
      <c r="AX19" s="7"/>
      <c r="AY19" s="7"/>
      <c r="AZ19" s="7"/>
      <c r="BA19" s="7"/>
      <c r="BB19" s="7"/>
      <c r="BC19" s="7"/>
      <c r="BD19" s="7"/>
      <c r="BE19" s="6"/>
      <c r="BF19" s="6"/>
      <c r="BG19" s="6"/>
      <c r="BH19" s="87"/>
      <c r="BI19" s="86"/>
      <c r="BJ19" s="86"/>
      <c r="BK19" s="86"/>
      <c r="BL19" s="86"/>
      <c r="BM19" s="86"/>
      <c r="BN19" s="86"/>
      <c r="BO19" s="86"/>
      <c r="BP19" s="86"/>
      <c r="BQ19" s="6"/>
      <c r="BR19" s="87"/>
      <c r="BS19" s="86"/>
      <c r="BT19" s="86"/>
      <c r="BU19" s="22"/>
      <c r="BV19" s="85"/>
      <c r="BW19" s="86"/>
      <c r="BX19" s="86"/>
      <c r="BY19" s="6"/>
      <c r="BZ19" s="80"/>
      <c r="CA19" s="6"/>
      <c r="CB19" s="85"/>
      <c r="CC19" s="86"/>
      <c r="CD19" s="86"/>
      <c r="CE19" s="6"/>
      <c r="CF19" s="81"/>
      <c r="CG19" s="81"/>
      <c r="CH19" s="81"/>
      <c r="CI19" s="81"/>
      <c r="CJ19" s="81"/>
      <c r="CK19" s="81"/>
      <c r="CL19" s="81"/>
      <c r="CM19" s="81"/>
      <c r="CN19" s="81"/>
      <c r="CO19" s="81"/>
      <c r="CP19" s="81"/>
      <c r="CQ19" s="81"/>
      <c r="CR19" s="6"/>
      <c r="CS19" s="6"/>
      <c r="CT19" s="6"/>
      <c r="CU19" s="6"/>
      <c r="CV19" s="6"/>
      <c r="CW19" s="6"/>
      <c r="CX19" s="6"/>
      <c r="CY19" s="6"/>
      <c r="CZ19" s="6"/>
      <c r="DA19" s="6"/>
    </row>
    <row r="20" spans="1:105" ht="18.75" customHeight="1">
      <c r="A20" s="6"/>
      <c r="B20" s="16"/>
      <c r="C20" s="99"/>
      <c r="D20" s="89"/>
      <c r="E20" s="78" t="s">
        <v>117</v>
      </c>
      <c r="G20" s="99"/>
      <c r="H20" s="89"/>
      <c r="I20" s="121" t="s">
        <v>114</v>
      </c>
      <c r="J20" s="91"/>
      <c r="K20" s="89"/>
      <c r="L20" s="94"/>
      <c r="M20" s="95"/>
      <c r="N20" s="79" t="s">
        <v>115</v>
      </c>
      <c r="P20" s="78" t="b">
        <v>0</v>
      </c>
      <c r="Q20" s="92"/>
      <c r="R20" s="91"/>
      <c r="S20" s="91"/>
      <c r="T20" s="91"/>
      <c r="U20" s="89"/>
      <c r="V20" s="93"/>
      <c r="W20" s="89"/>
      <c r="X20" s="90"/>
      <c r="Y20" s="91"/>
      <c r="Z20" s="89"/>
      <c r="AA20" s="88"/>
      <c r="AB20" s="89"/>
      <c r="AC20" s="92"/>
      <c r="AD20" s="91"/>
      <c r="AE20" s="91"/>
      <c r="AF20" s="89"/>
      <c r="AG20" s="76"/>
      <c r="AK20" s="7"/>
      <c r="AL20" s="7"/>
      <c r="AM20" s="7"/>
      <c r="AN20" s="7"/>
      <c r="AO20" s="7"/>
      <c r="AP20" s="7"/>
      <c r="AQ20" s="7"/>
      <c r="AR20" s="7"/>
      <c r="AS20" s="7"/>
      <c r="AT20" s="7"/>
      <c r="AU20" s="7"/>
      <c r="AV20" s="7"/>
      <c r="AW20" s="7"/>
      <c r="AX20" s="7"/>
      <c r="AY20" s="7"/>
      <c r="AZ20" s="7"/>
      <c r="BA20" s="7"/>
      <c r="BB20" s="7"/>
      <c r="BC20" s="7"/>
      <c r="BD20" s="7"/>
      <c r="BE20" s="6"/>
      <c r="BF20" s="6"/>
      <c r="BG20" s="6"/>
      <c r="BH20" s="87"/>
      <c r="BI20" s="86"/>
      <c r="BJ20" s="86"/>
      <c r="BK20" s="86"/>
      <c r="BL20" s="86"/>
      <c r="BM20" s="86"/>
      <c r="BN20" s="86"/>
      <c r="BO20" s="86"/>
      <c r="BP20" s="86"/>
      <c r="BQ20" s="6"/>
      <c r="BR20" s="87"/>
      <c r="BS20" s="86"/>
      <c r="BT20" s="86"/>
      <c r="BU20" s="22"/>
      <c r="BV20" s="85"/>
      <c r="BW20" s="86"/>
      <c r="BX20" s="86"/>
      <c r="BY20" s="6"/>
      <c r="BZ20" s="80"/>
      <c r="CA20" s="6"/>
      <c r="CB20" s="85"/>
      <c r="CC20" s="86"/>
      <c r="CD20" s="86"/>
      <c r="CE20" s="6"/>
      <c r="CF20" s="81"/>
      <c r="CG20" s="81"/>
      <c r="CH20" s="81"/>
      <c r="CI20" s="81"/>
      <c r="CJ20" s="81"/>
      <c r="CK20" s="81"/>
      <c r="CL20" s="81"/>
      <c r="CM20" s="81"/>
      <c r="CN20" s="81"/>
      <c r="CO20" s="81"/>
      <c r="CP20" s="81"/>
      <c r="CQ20" s="81"/>
      <c r="CR20" s="6"/>
      <c r="CS20" s="6"/>
      <c r="CT20" s="6"/>
      <c r="CU20" s="6"/>
      <c r="CV20" s="6"/>
      <c r="CW20" s="6"/>
      <c r="CX20" s="6"/>
      <c r="CY20" s="6"/>
      <c r="CZ20" s="6"/>
      <c r="DA20" s="6"/>
    </row>
    <row r="21" spans="1:105" ht="18.75" customHeight="1">
      <c r="A21" s="6"/>
      <c r="B21" s="16"/>
      <c r="C21" s="99"/>
      <c r="D21" s="89"/>
      <c r="E21" s="78" t="s">
        <v>115</v>
      </c>
      <c r="G21" s="99"/>
      <c r="H21" s="89"/>
      <c r="I21" s="121" t="s">
        <v>114</v>
      </c>
      <c r="J21" s="91"/>
      <c r="K21" s="89"/>
      <c r="L21" s="94"/>
      <c r="M21" s="95"/>
      <c r="N21" s="79" t="s">
        <v>115</v>
      </c>
      <c r="P21" s="78" t="b">
        <v>0</v>
      </c>
      <c r="Q21" s="92"/>
      <c r="R21" s="91"/>
      <c r="S21" s="91"/>
      <c r="T21" s="91"/>
      <c r="U21" s="89"/>
      <c r="V21" s="93"/>
      <c r="W21" s="89"/>
      <c r="X21" s="90"/>
      <c r="Y21" s="91"/>
      <c r="Z21" s="89"/>
      <c r="AA21" s="88"/>
      <c r="AB21" s="89"/>
      <c r="AC21" s="92"/>
      <c r="AD21" s="91"/>
      <c r="AE21" s="91"/>
      <c r="AF21" s="89"/>
      <c r="AG21" s="76"/>
      <c r="AK21" s="7"/>
      <c r="AL21" s="7"/>
      <c r="AM21" s="7"/>
      <c r="AN21" s="7"/>
      <c r="AO21" s="7"/>
      <c r="AP21" s="7"/>
      <c r="AQ21" s="7"/>
      <c r="AR21" s="7"/>
      <c r="AS21" s="7"/>
      <c r="AT21" s="7"/>
      <c r="AU21" s="7"/>
      <c r="AV21" s="7"/>
      <c r="AW21" s="7"/>
      <c r="AX21" s="7"/>
      <c r="AY21" s="7"/>
      <c r="AZ21" s="7"/>
      <c r="BA21" s="7"/>
      <c r="BB21" s="7"/>
      <c r="BC21" s="7"/>
      <c r="BD21" s="7"/>
      <c r="BE21" s="6"/>
      <c r="BF21" s="6"/>
      <c r="BG21" s="6"/>
      <c r="BH21" s="87"/>
      <c r="BI21" s="86"/>
      <c r="BJ21" s="86"/>
      <c r="BK21" s="86"/>
      <c r="BL21" s="86"/>
      <c r="BM21" s="86"/>
      <c r="BN21" s="86"/>
      <c r="BO21" s="86"/>
      <c r="BP21" s="86"/>
      <c r="BQ21" s="6"/>
      <c r="BR21" s="87"/>
      <c r="BS21" s="86"/>
      <c r="BT21" s="86"/>
      <c r="BU21" s="22"/>
      <c r="BV21" s="85"/>
      <c r="BW21" s="86"/>
      <c r="BX21" s="86"/>
      <c r="BY21" s="6"/>
      <c r="BZ21" s="80"/>
      <c r="CA21" s="6"/>
      <c r="CB21" s="85"/>
      <c r="CC21" s="86"/>
      <c r="CD21" s="86"/>
      <c r="CE21" s="6"/>
      <c r="CF21" s="81"/>
      <c r="CG21" s="81"/>
      <c r="CH21" s="81"/>
      <c r="CI21" s="81"/>
      <c r="CJ21" s="81"/>
      <c r="CK21" s="81"/>
      <c r="CL21" s="81"/>
      <c r="CM21" s="81"/>
      <c r="CN21" s="81"/>
      <c r="CO21" s="81"/>
      <c r="CP21" s="81"/>
      <c r="CQ21" s="81"/>
      <c r="CR21" s="6"/>
      <c r="CS21" s="6"/>
      <c r="CT21" s="6"/>
      <c r="CU21" s="6"/>
      <c r="CV21" s="6"/>
      <c r="CW21" s="6"/>
      <c r="CX21" s="6"/>
      <c r="CY21" s="6"/>
      <c r="CZ21" s="6"/>
      <c r="DA21" s="6"/>
    </row>
    <row r="22" spans="1:105" ht="18.75" customHeight="1">
      <c r="A22" s="6"/>
      <c r="B22" s="16"/>
      <c r="C22" s="99"/>
      <c r="D22" s="89"/>
      <c r="E22" s="78" t="s">
        <v>118</v>
      </c>
      <c r="G22" s="99"/>
      <c r="H22" s="89"/>
      <c r="I22" s="121" t="s">
        <v>114</v>
      </c>
      <c r="J22" s="91"/>
      <c r="K22" s="89"/>
      <c r="L22" s="94"/>
      <c r="M22" s="95"/>
      <c r="N22" s="79" t="s">
        <v>115</v>
      </c>
      <c r="P22" s="78" t="b">
        <v>0</v>
      </c>
      <c r="Q22" s="92"/>
      <c r="R22" s="91"/>
      <c r="S22" s="91"/>
      <c r="T22" s="91"/>
      <c r="U22" s="89"/>
      <c r="V22" s="93"/>
      <c r="W22" s="89"/>
      <c r="X22" s="90"/>
      <c r="Y22" s="91"/>
      <c r="Z22" s="89"/>
      <c r="AA22" s="88"/>
      <c r="AB22" s="89"/>
      <c r="AC22" s="92"/>
      <c r="AD22" s="91"/>
      <c r="AE22" s="91"/>
      <c r="AF22" s="89"/>
      <c r="AG22" s="76"/>
      <c r="AK22" s="7"/>
      <c r="AL22" s="7"/>
      <c r="AM22" s="7"/>
      <c r="AN22" s="7"/>
      <c r="AO22" s="7"/>
      <c r="AP22" s="7"/>
      <c r="AQ22" s="7"/>
      <c r="AR22" s="7"/>
      <c r="AS22" s="7"/>
      <c r="AT22" s="7"/>
      <c r="AU22" s="7"/>
      <c r="AV22" s="7"/>
      <c r="AW22" s="7"/>
      <c r="AX22" s="7"/>
      <c r="AY22" s="7"/>
      <c r="AZ22" s="7"/>
      <c r="BA22" s="7"/>
      <c r="BB22" s="7"/>
      <c r="BC22" s="7"/>
      <c r="BD22" s="7"/>
      <c r="BE22" s="6"/>
      <c r="BF22" s="80"/>
      <c r="BG22" s="6"/>
      <c r="BH22" s="87"/>
      <c r="BI22" s="86"/>
      <c r="BJ22" s="86"/>
      <c r="BK22" s="86"/>
      <c r="BL22" s="86"/>
      <c r="BM22" s="86"/>
      <c r="BN22" s="86"/>
      <c r="BO22" s="86"/>
      <c r="BP22" s="86"/>
      <c r="BQ22" s="6"/>
      <c r="BR22" s="87"/>
      <c r="BS22" s="86"/>
      <c r="BT22" s="86"/>
      <c r="BU22" s="22"/>
      <c r="BV22" s="85"/>
      <c r="BW22" s="86"/>
      <c r="BX22" s="86"/>
      <c r="BY22" s="6"/>
      <c r="BZ22" s="80"/>
      <c r="CA22" s="6"/>
      <c r="CB22" s="85"/>
      <c r="CC22" s="86"/>
      <c r="CD22" s="86"/>
      <c r="CE22" s="6"/>
      <c r="CF22" s="81"/>
      <c r="CG22" s="81"/>
      <c r="CH22" s="81"/>
      <c r="CI22" s="81"/>
      <c r="CJ22" s="81"/>
      <c r="CK22" s="81"/>
      <c r="CL22" s="81"/>
      <c r="CM22" s="81"/>
      <c r="CN22" s="81"/>
      <c r="CO22" s="81"/>
      <c r="CP22" s="81"/>
      <c r="CQ22" s="81"/>
      <c r="CR22" s="6"/>
      <c r="CS22" s="6"/>
      <c r="CT22" s="6"/>
      <c r="CU22" s="6"/>
      <c r="CV22" s="6"/>
      <c r="CW22" s="6"/>
      <c r="CX22" s="6"/>
      <c r="CY22" s="6"/>
      <c r="CZ22" s="6"/>
      <c r="DA22" s="6"/>
    </row>
    <row r="23" spans="1:105" ht="18.75" customHeight="1">
      <c r="A23" s="6"/>
      <c r="B23" s="16"/>
      <c r="C23" s="127" t="s">
        <v>119</v>
      </c>
      <c r="D23" s="89"/>
      <c r="E23" s="126">
        <f>PlatinumPieces*10 + GoldPieces + ElectrumPieces/5 + SilverPieces/10 + CopperPieces/100 + GemsQuantity1*GemsWorth1 + GemsQuantity2*GemsWorth2 + GemsQuantity3*GemsWorth3 + GemsQuantity4*GemsWorth4 + GemsQuantity5*GemsWorth5</f>
        <v>0</v>
      </c>
      <c r="F23" s="89"/>
      <c r="G23" s="82" t="s">
        <v>115</v>
      </c>
      <c r="H23" s="18"/>
      <c r="I23" s="18"/>
      <c r="J23" s="18"/>
      <c r="K23" s="18"/>
      <c r="M23" s="17"/>
      <c r="N23" s="18"/>
      <c r="P23" s="78" t="b">
        <v>0</v>
      </c>
      <c r="Q23" s="92"/>
      <c r="R23" s="91"/>
      <c r="S23" s="91"/>
      <c r="T23" s="91"/>
      <c r="U23" s="89"/>
      <c r="V23" s="93"/>
      <c r="W23" s="89"/>
      <c r="X23" s="90"/>
      <c r="Y23" s="91"/>
      <c r="Z23" s="89"/>
      <c r="AA23" s="88"/>
      <c r="AB23" s="89"/>
      <c r="AC23" s="92"/>
      <c r="AD23" s="91"/>
      <c r="AE23" s="91"/>
      <c r="AF23" s="89"/>
      <c r="AG23" s="76"/>
      <c r="AK23" s="7"/>
      <c r="AL23" s="7"/>
      <c r="AM23" s="7"/>
      <c r="AN23" s="7"/>
      <c r="AO23" s="7"/>
      <c r="AP23" s="7"/>
      <c r="AQ23" s="7"/>
      <c r="AR23" s="7"/>
      <c r="AS23" s="7"/>
      <c r="AT23" s="7"/>
      <c r="AU23" s="7"/>
      <c r="AV23" s="7"/>
      <c r="AW23" s="7"/>
      <c r="AX23" s="7"/>
      <c r="AY23" s="7"/>
      <c r="AZ23" s="7"/>
      <c r="BA23" s="7"/>
      <c r="BB23" s="7"/>
      <c r="BC23" s="7"/>
      <c r="BD23" s="7"/>
      <c r="BE23" s="6"/>
      <c r="BF23" s="80"/>
      <c r="BG23" s="6"/>
      <c r="BH23" s="87"/>
      <c r="BI23" s="86"/>
      <c r="BJ23" s="86"/>
      <c r="BK23" s="86"/>
      <c r="BL23" s="86"/>
      <c r="BM23" s="86"/>
      <c r="BN23" s="86"/>
      <c r="BO23" s="86"/>
      <c r="BP23" s="86"/>
      <c r="BQ23" s="6"/>
      <c r="BR23" s="87"/>
      <c r="BS23" s="86"/>
      <c r="BT23" s="86"/>
      <c r="BU23" s="22"/>
      <c r="BV23" s="85"/>
      <c r="BW23" s="86"/>
      <c r="BX23" s="86"/>
      <c r="BY23" s="6"/>
      <c r="BZ23" s="80"/>
      <c r="CA23" s="6"/>
      <c r="CB23" s="85"/>
      <c r="CC23" s="86"/>
      <c r="CD23" s="86"/>
      <c r="CE23" s="6"/>
      <c r="CF23" s="81"/>
      <c r="CG23" s="81"/>
      <c r="CH23" s="81"/>
      <c r="CI23" s="81"/>
      <c r="CJ23" s="81"/>
      <c r="CK23" s="81"/>
      <c r="CL23" s="81"/>
      <c r="CM23" s="81"/>
      <c r="CN23" s="81"/>
      <c r="CO23" s="81"/>
      <c r="CP23" s="81"/>
      <c r="CQ23" s="81"/>
      <c r="CR23" s="6"/>
      <c r="CS23" s="6"/>
      <c r="CT23" s="6"/>
      <c r="CU23" s="6"/>
      <c r="CV23" s="6"/>
      <c r="CW23" s="6"/>
      <c r="CX23" s="6"/>
      <c r="CY23" s="6"/>
      <c r="CZ23" s="6"/>
      <c r="DA23" s="6"/>
    </row>
    <row r="24" spans="1:105" ht="18.75" customHeight="1">
      <c r="A24" s="6"/>
      <c r="B24" s="16"/>
      <c r="C24" s="125" t="s">
        <v>120</v>
      </c>
      <c r="D24" s="106"/>
      <c r="E24" s="106"/>
      <c r="F24" s="107"/>
      <c r="G24" s="75"/>
      <c r="H24" s="75"/>
      <c r="I24" s="75"/>
      <c r="J24" s="75"/>
      <c r="K24" s="75"/>
      <c r="L24" s="75"/>
      <c r="M24" s="75"/>
      <c r="N24" s="75"/>
      <c r="O24" s="36"/>
      <c r="P24" s="78" t="b">
        <v>0</v>
      </c>
      <c r="Q24" s="92"/>
      <c r="R24" s="91"/>
      <c r="S24" s="91"/>
      <c r="T24" s="91"/>
      <c r="U24" s="89"/>
      <c r="V24" s="93"/>
      <c r="W24" s="89"/>
      <c r="X24" s="90"/>
      <c r="Y24" s="91"/>
      <c r="Z24" s="89"/>
      <c r="AA24" s="88"/>
      <c r="AB24" s="89"/>
      <c r="AC24" s="92"/>
      <c r="AD24" s="91"/>
      <c r="AE24" s="91"/>
      <c r="AF24" s="89"/>
      <c r="AG24" s="76"/>
      <c r="AK24" s="7"/>
      <c r="AL24" s="7"/>
      <c r="AM24" s="7"/>
      <c r="AN24" s="7"/>
      <c r="AO24" s="7"/>
      <c r="AP24" s="7"/>
      <c r="AQ24" s="7"/>
      <c r="AR24" s="7"/>
      <c r="AS24" s="7"/>
      <c r="AT24" s="7"/>
      <c r="AU24" s="7"/>
      <c r="AV24" s="7"/>
      <c r="AW24" s="7"/>
      <c r="AX24" s="7"/>
      <c r="AY24" s="7"/>
      <c r="AZ24" s="7"/>
      <c r="BA24" s="7"/>
      <c r="BB24" s="7"/>
      <c r="BC24" s="7"/>
      <c r="BD24" s="7"/>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row>
    <row r="25" spans="1:105" ht="18.75" customHeight="1">
      <c r="A25" s="6"/>
      <c r="B25" s="16"/>
      <c r="C25" s="108"/>
      <c r="D25" s="109"/>
      <c r="E25" s="109"/>
      <c r="F25" s="110"/>
      <c r="G25" s="75"/>
      <c r="H25" s="18"/>
      <c r="I25" s="102" t="s">
        <v>19</v>
      </c>
      <c r="J25" s="89"/>
      <c r="K25" s="102" t="s">
        <v>111</v>
      </c>
      <c r="L25" s="89"/>
      <c r="M25" s="75"/>
      <c r="N25" s="75"/>
      <c r="O25" s="36"/>
      <c r="P25" s="78" t="b">
        <v>0</v>
      </c>
      <c r="Q25" s="92"/>
      <c r="R25" s="91"/>
      <c r="S25" s="91"/>
      <c r="T25" s="91"/>
      <c r="U25" s="89"/>
      <c r="V25" s="93"/>
      <c r="W25" s="89"/>
      <c r="X25" s="90"/>
      <c r="Y25" s="91"/>
      <c r="Z25" s="89"/>
      <c r="AA25" s="88"/>
      <c r="AB25" s="89"/>
      <c r="AC25" s="92"/>
      <c r="AD25" s="91"/>
      <c r="AE25" s="91"/>
      <c r="AF25" s="89"/>
      <c r="AG25" s="76"/>
      <c r="AK25" s="7"/>
      <c r="AL25" s="7"/>
      <c r="AM25" s="7"/>
      <c r="AN25" s="7"/>
      <c r="AO25" s="7"/>
      <c r="AP25" s="7"/>
      <c r="AQ25" s="7"/>
      <c r="AR25" s="7"/>
      <c r="AS25" s="7"/>
      <c r="AT25" s="7"/>
      <c r="AU25" s="7"/>
      <c r="AV25" s="7"/>
      <c r="AW25" s="7"/>
      <c r="AX25" s="7"/>
      <c r="AY25" s="7"/>
      <c r="AZ25" s="7"/>
      <c r="BA25" s="7"/>
      <c r="BB25" s="7"/>
      <c r="BC25" s="7"/>
      <c r="BD25" s="7"/>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row>
    <row r="26" spans="1:105" ht="18.75" customHeight="1">
      <c r="A26" s="6"/>
      <c r="B26" s="16"/>
      <c r="C26" s="99"/>
      <c r="D26" s="89"/>
      <c r="E26" s="121" t="s">
        <v>121</v>
      </c>
      <c r="F26" s="91"/>
      <c r="G26" s="91"/>
      <c r="H26" s="89"/>
      <c r="I26" s="122">
        <v>1</v>
      </c>
      <c r="J26" s="89"/>
      <c r="K26" s="99"/>
      <c r="L26" s="91"/>
      <c r="M26" s="91"/>
      <c r="N26" s="89"/>
      <c r="P26" s="78" t="b">
        <v>0</v>
      </c>
      <c r="Q26" s="92"/>
      <c r="R26" s="91"/>
      <c r="S26" s="91"/>
      <c r="T26" s="91"/>
      <c r="U26" s="89"/>
      <c r="V26" s="93"/>
      <c r="W26" s="89"/>
      <c r="X26" s="90"/>
      <c r="Y26" s="91"/>
      <c r="Z26" s="89"/>
      <c r="AA26" s="88"/>
      <c r="AB26" s="89"/>
      <c r="AC26" s="92"/>
      <c r="AD26" s="91"/>
      <c r="AE26" s="91"/>
      <c r="AF26" s="89"/>
      <c r="AG26" s="76"/>
      <c r="AK26" s="7"/>
      <c r="AL26" s="7"/>
      <c r="AM26" s="7"/>
      <c r="AN26" s="7"/>
      <c r="AO26" s="7"/>
      <c r="AP26" s="7"/>
      <c r="AQ26" s="7"/>
      <c r="AR26" s="7"/>
      <c r="AS26" s="7"/>
      <c r="AT26" s="7"/>
      <c r="AU26" s="7"/>
      <c r="AV26" s="7"/>
      <c r="AW26" s="7"/>
      <c r="AX26" s="7"/>
      <c r="AY26" s="7"/>
      <c r="AZ26" s="7"/>
      <c r="BA26" s="7"/>
      <c r="BB26" s="7"/>
      <c r="BC26" s="7"/>
      <c r="BD26" s="7"/>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row>
    <row r="27" spans="1:105" ht="18.75" customHeight="1">
      <c r="A27" s="6"/>
      <c r="B27" s="16"/>
      <c r="C27" s="92"/>
      <c r="D27" s="89"/>
      <c r="E27" s="121" t="s">
        <v>122</v>
      </c>
      <c r="F27" s="91"/>
      <c r="G27" s="91"/>
      <c r="H27" s="89"/>
      <c r="I27" s="122">
        <v>1</v>
      </c>
      <c r="J27" s="89"/>
      <c r="K27" s="92"/>
      <c r="L27" s="91"/>
      <c r="M27" s="91"/>
      <c r="N27" s="89"/>
      <c r="P27" s="78" t="b">
        <v>0</v>
      </c>
      <c r="Q27" s="92"/>
      <c r="R27" s="91"/>
      <c r="S27" s="91"/>
      <c r="T27" s="91"/>
      <c r="U27" s="89"/>
      <c r="V27" s="93"/>
      <c r="W27" s="89"/>
      <c r="X27" s="90"/>
      <c r="Y27" s="91"/>
      <c r="Z27" s="89"/>
      <c r="AA27" s="88"/>
      <c r="AB27" s="89"/>
      <c r="AC27" s="92"/>
      <c r="AD27" s="91"/>
      <c r="AE27" s="91"/>
      <c r="AF27" s="89"/>
      <c r="AG27" s="76"/>
      <c r="AK27" s="7"/>
      <c r="AL27" s="7"/>
      <c r="AM27" s="7"/>
      <c r="AN27" s="7"/>
      <c r="AO27" s="7"/>
      <c r="AP27" s="7"/>
      <c r="AQ27" s="7"/>
      <c r="AR27" s="7"/>
      <c r="AS27" s="7"/>
      <c r="AT27" s="7"/>
      <c r="AU27" s="7"/>
      <c r="AV27" s="7"/>
      <c r="AW27" s="7"/>
      <c r="AX27" s="7"/>
      <c r="AY27" s="7"/>
      <c r="AZ27" s="7"/>
      <c r="BA27" s="7"/>
      <c r="BB27" s="7"/>
      <c r="BC27" s="7"/>
      <c r="BD27" s="7"/>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row>
    <row r="28" spans="1:105" ht="18.75" customHeight="1">
      <c r="A28" s="6"/>
      <c r="B28" s="16"/>
      <c r="C28" s="92"/>
      <c r="D28" s="89"/>
      <c r="E28" s="123" t="s">
        <v>123</v>
      </c>
      <c r="F28" s="106"/>
      <c r="G28" s="106"/>
      <c r="H28" s="107"/>
      <c r="I28" s="128">
        <v>0.05</v>
      </c>
      <c r="J28" s="89"/>
      <c r="K28" s="92"/>
      <c r="L28" s="91"/>
      <c r="M28" s="91"/>
      <c r="N28" s="89"/>
      <c r="P28" s="78" t="b">
        <v>0</v>
      </c>
      <c r="Q28" s="92"/>
      <c r="R28" s="91"/>
      <c r="S28" s="91"/>
      <c r="T28" s="91"/>
      <c r="U28" s="89"/>
      <c r="V28" s="93"/>
      <c r="W28" s="89"/>
      <c r="X28" s="90"/>
      <c r="Y28" s="91"/>
      <c r="Z28" s="89"/>
      <c r="AA28" s="88"/>
      <c r="AB28" s="89"/>
      <c r="AC28" s="92"/>
      <c r="AD28" s="91"/>
      <c r="AE28" s="91"/>
      <c r="AF28" s="89"/>
      <c r="AG28" s="76"/>
      <c r="AK28" s="7"/>
      <c r="AL28" s="7"/>
      <c r="AM28" s="7"/>
      <c r="AN28" s="7"/>
      <c r="AO28" s="7"/>
      <c r="AP28" s="7"/>
      <c r="AQ28" s="7"/>
      <c r="AR28" s="7"/>
      <c r="AS28" s="7"/>
      <c r="AT28" s="7"/>
      <c r="AU28" s="7"/>
      <c r="AV28" s="7"/>
      <c r="AW28" s="7"/>
      <c r="AX28" s="7"/>
      <c r="AY28" s="7"/>
      <c r="AZ28" s="7"/>
      <c r="BA28" s="7"/>
      <c r="BB28" s="7"/>
      <c r="BC28" s="7"/>
      <c r="BD28" s="7"/>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row>
    <row r="29" spans="1:105" ht="18.75" customHeight="1">
      <c r="A29" s="6"/>
      <c r="B29" s="16"/>
      <c r="C29" s="99"/>
      <c r="D29" s="89"/>
      <c r="E29" s="114" t="s">
        <v>124</v>
      </c>
      <c r="F29" s="115"/>
      <c r="G29" s="115"/>
      <c r="H29" s="116"/>
      <c r="I29" s="120">
        <v>0.02</v>
      </c>
      <c r="J29" s="89"/>
      <c r="K29" s="99"/>
      <c r="L29" s="91"/>
      <c r="M29" s="91"/>
      <c r="N29" s="89"/>
      <c r="P29" s="75"/>
      <c r="Q29" s="92"/>
      <c r="R29" s="91"/>
      <c r="S29" s="91"/>
      <c r="T29" s="91"/>
      <c r="U29" s="89"/>
      <c r="V29" s="93"/>
      <c r="W29" s="89"/>
      <c r="X29" s="90"/>
      <c r="Y29" s="91"/>
      <c r="Z29" s="89"/>
      <c r="AA29" s="88"/>
      <c r="AB29" s="89"/>
      <c r="AC29" s="92"/>
      <c r="AD29" s="91"/>
      <c r="AE29" s="91"/>
      <c r="AF29" s="89"/>
      <c r="AG29" s="76"/>
      <c r="AK29" s="7"/>
      <c r="AL29" s="7"/>
      <c r="AM29" s="7"/>
      <c r="AN29" s="7"/>
      <c r="AO29" s="7"/>
      <c r="AP29" s="7"/>
      <c r="AQ29" s="7"/>
      <c r="AR29" s="7"/>
      <c r="AS29" s="7"/>
      <c r="AT29" s="7"/>
      <c r="AU29" s="7"/>
      <c r="AV29" s="7"/>
      <c r="AW29" s="7"/>
      <c r="AX29" s="7"/>
      <c r="AY29" s="7"/>
      <c r="AZ29" s="7"/>
      <c r="BA29" s="7"/>
      <c r="BB29" s="7"/>
      <c r="BC29" s="7"/>
      <c r="BD29" s="7"/>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row>
    <row r="30" spans="1:105" ht="18.75" customHeight="1">
      <c r="A30" s="6"/>
      <c r="B30" s="16"/>
      <c r="C30" s="92"/>
      <c r="D30" s="89"/>
      <c r="E30" s="117"/>
      <c r="F30" s="118"/>
      <c r="G30" s="118"/>
      <c r="H30" s="95"/>
      <c r="I30" s="119"/>
      <c r="J30" s="89"/>
      <c r="K30" s="92"/>
      <c r="L30" s="91"/>
      <c r="M30" s="91"/>
      <c r="N30" s="89"/>
      <c r="P30" s="78" t="b">
        <v>0</v>
      </c>
      <c r="Q30" s="92"/>
      <c r="R30" s="91"/>
      <c r="S30" s="91"/>
      <c r="T30" s="91"/>
      <c r="U30" s="89"/>
      <c r="V30" s="93"/>
      <c r="W30" s="89"/>
      <c r="X30" s="90"/>
      <c r="Y30" s="91"/>
      <c r="Z30" s="89"/>
      <c r="AA30" s="88"/>
      <c r="AB30" s="89"/>
      <c r="AC30" s="92"/>
      <c r="AD30" s="91"/>
      <c r="AE30" s="91"/>
      <c r="AF30" s="89"/>
      <c r="AG30" s="76"/>
      <c r="AK30" s="7"/>
      <c r="AL30" s="7"/>
      <c r="AM30" s="7"/>
      <c r="AN30" s="7"/>
      <c r="AO30" s="7"/>
      <c r="AP30" s="7"/>
      <c r="AQ30" s="7"/>
      <c r="AR30" s="7"/>
      <c r="AS30" s="7"/>
      <c r="AT30" s="7"/>
      <c r="AU30" s="7"/>
      <c r="AV30" s="7"/>
      <c r="AW30" s="7"/>
      <c r="AX30" s="7"/>
      <c r="AY30" s="7"/>
      <c r="AZ30" s="7"/>
      <c r="BA30" s="7"/>
      <c r="BB30" s="7"/>
      <c r="BC30" s="7"/>
      <c r="BD30" s="7"/>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row>
    <row r="31" spans="1:105" ht="18.75" customHeight="1">
      <c r="A31" s="6"/>
      <c r="B31" s="16"/>
      <c r="C31" s="92"/>
      <c r="D31" s="89"/>
      <c r="E31" s="117"/>
      <c r="F31" s="118"/>
      <c r="G31" s="118"/>
      <c r="H31" s="95"/>
      <c r="I31" s="119"/>
      <c r="J31" s="89"/>
      <c r="K31" s="92"/>
      <c r="L31" s="91"/>
      <c r="M31" s="91"/>
      <c r="N31" s="89"/>
      <c r="P31" s="75"/>
      <c r="Q31" s="92"/>
      <c r="R31" s="91"/>
      <c r="S31" s="91"/>
      <c r="T31" s="91"/>
      <c r="U31" s="89"/>
      <c r="V31" s="93"/>
      <c r="W31" s="89"/>
      <c r="X31" s="90"/>
      <c r="Y31" s="91"/>
      <c r="Z31" s="89"/>
      <c r="AA31" s="88"/>
      <c r="AB31" s="89"/>
      <c r="AC31" s="92"/>
      <c r="AD31" s="91"/>
      <c r="AE31" s="91"/>
      <c r="AF31" s="89"/>
      <c r="AG31" s="76"/>
      <c r="AK31" s="7"/>
      <c r="AL31" s="7"/>
      <c r="AM31" s="7"/>
      <c r="AN31" s="7"/>
      <c r="AO31" s="7"/>
      <c r="AP31" s="7"/>
      <c r="AQ31" s="7"/>
      <c r="AR31" s="7"/>
      <c r="AS31" s="7"/>
      <c r="AT31" s="7"/>
      <c r="AU31" s="7"/>
      <c r="AV31" s="7"/>
      <c r="AW31" s="7"/>
      <c r="AX31" s="7"/>
      <c r="AY31" s="7"/>
      <c r="AZ31" s="7"/>
      <c r="BA31" s="7"/>
      <c r="BB31" s="7"/>
      <c r="BC31" s="7"/>
      <c r="BD31" s="7"/>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row>
    <row r="32" spans="1:105" ht="18.75" customHeight="1">
      <c r="A32" s="6"/>
      <c r="B32" s="83"/>
      <c r="C32" s="67"/>
      <c r="D32" s="67"/>
      <c r="E32" s="68"/>
      <c r="F32" s="58"/>
      <c r="G32" s="58"/>
      <c r="H32" s="84"/>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71"/>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row>
    <row r="33" spans="1:105" ht="18.75" customHeight="1">
      <c r="A33" s="6"/>
      <c r="B33" s="6"/>
      <c r="H33" s="7"/>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row>
    <row r="34" spans="1:105" ht="18.75" customHeight="1">
      <c r="A34" s="6"/>
      <c r="B34" s="8"/>
      <c r="C34" s="130" t="s">
        <v>125</v>
      </c>
      <c r="D34" s="131"/>
      <c r="E34" s="131"/>
      <c r="F34" s="131"/>
      <c r="G34" s="132"/>
      <c r="H34" s="10"/>
      <c r="I34" s="9"/>
      <c r="J34" s="9"/>
      <c r="K34" s="9"/>
      <c r="L34" s="9"/>
      <c r="M34" s="9"/>
      <c r="N34" s="9"/>
      <c r="O34" s="11"/>
      <c r="P34" s="11"/>
      <c r="Q34" s="11"/>
      <c r="R34" s="11"/>
      <c r="S34" s="11"/>
      <c r="T34" s="11"/>
      <c r="U34" s="11"/>
      <c r="V34" s="11"/>
      <c r="W34" s="11"/>
      <c r="X34" s="11"/>
      <c r="Y34" s="11"/>
      <c r="Z34" s="11"/>
      <c r="AA34" s="11"/>
      <c r="AB34" s="11"/>
      <c r="AC34" s="11"/>
      <c r="AD34" s="11"/>
      <c r="AE34" s="11"/>
      <c r="AF34" s="11"/>
      <c r="AG34" s="14"/>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105" ht="18.75" customHeight="1">
      <c r="A35" s="6"/>
      <c r="B35" s="16"/>
      <c r="C35" s="108"/>
      <c r="D35" s="109"/>
      <c r="E35" s="109"/>
      <c r="F35" s="109"/>
      <c r="G35" s="110"/>
      <c r="H35" s="18"/>
      <c r="I35" s="18"/>
      <c r="J35" s="18"/>
      <c r="K35" s="102" t="s">
        <v>126</v>
      </c>
      <c r="L35" s="91"/>
      <c r="M35" s="91"/>
      <c r="N35" s="91"/>
      <c r="O35" s="91"/>
      <c r="P35" s="91"/>
      <c r="Q35" s="91"/>
      <c r="R35" s="91"/>
      <c r="S35" s="91"/>
      <c r="T35" s="91"/>
      <c r="U35" s="89"/>
      <c r="V35" s="102" t="s">
        <v>18</v>
      </c>
      <c r="W35" s="89"/>
      <c r="X35" s="102" t="s">
        <v>112</v>
      </c>
      <c r="Y35" s="91"/>
      <c r="Z35" s="89"/>
      <c r="AA35" s="102" t="s">
        <v>19</v>
      </c>
      <c r="AB35" s="89"/>
      <c r="AC35" s="102" t="s">
        <v>111</v>
      </c>
      <c r="AD35" s="91"/>
      <c r="AE35" s="91"/>
      <c r="AF35" s="89"/>
      <c r="AG35" s="20"/>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105" ht="18.75" customHeight="1">
      <c r="A36" s="6"/>
      <c r="B36" s="16"/>
      <c r="C36" s="97"/>
      <c r="D36" s="89"/>
      <c r="E36" s="99"/>
      <c r="F36" s="91"/>
      <c r="G36" s="91"/>
      <c r="H36" s="91"/>
      <c r="I36" s="91"/>
      <c r="J36" s="89"/>
      <c r="K36" s="99"/>
      <c r="L36" s="91"/>
      <c r="M36" s="91"/>
      <c r="N36" s="91"/>
      <c r="O36" s="91"/>
      <c r="P36" s="91"/>
      <c r="Q36" s="91"/>
      <c r="R36" s="91"/>
      <c r="S36" s="91"/>
      <c r="T36" s="91"/>
      <c r="U36" s="89"/>
      <c r="V36" s="93"/>
      <c r="W36" s="89"/>
      <c r="X36" s="90"/>
      <c r="Y36" s="91"/>
      <c r="Z36" s="89"/>
      <c r="AA36" s="140"/>
      <c r="AB36" s="89"/>
      <c r="AC36" s="99">
        <v>1</v>
      </c>
      <c r="AD36" s="91"/>
      <c r="AE36" s="91"/>
      <c r="AF36" s="89"/>
      <c r="AG36" s="2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105" ht="18.75" customHeight="1">
      <c r="A37" s="6"/>
      <c r="B37" s="16"/>
      <c r="C37" s="97"/>
      <c r="D37" s="89"/>
      <c r="E37" s="99"/>
      <c r="F37" s="91"/>
      <c r="G37" s="91"/>
      <c r="H37" s="91"/>
      <c r="I37" s="91"/>
      <c r="J37" s="89"/>
      <c r="K37" s="99"/>
      <c r="L37" s="91"/>
      <c r="M37" s="91"/>
      <c r="N37" s="91"/>
      <c r="O37" s="91"/>
      <c r="P37" s="91"/>
      <c r="Q37" s="91"/>
      <c r="R37" s="91"/>
      <c r="S37" s="91"/>
      <c r="T37" s="91"/>
      <c r="U37" s="89"/>
      <c r="V37" s="93"/>
      <c r="W37" s="89"/>
      <c r="X37" s="90"/>
      <c r="Y37" s="91"/>
      <c r="Z37" s="89"/>
      <c r="AA37" s="140"/>
      <c r="AB37" s="89"/>
      <c r="AC37" s="99"/>
      <c r="AD37" s="91"/>
      <c r="AE37" s="91"/>
      <c r="AF37" s="89"/>
      <c r="AG37" s="2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105" ht="18.75" customHeight="1">
      <c r="A38" s="6"/>
      <c r="B38" s="16"/>
      <c r="C38" s="97"/>
      <c r="D38" s="89"/>
      <c r="E38" s="99"/>
      <c r="F38" s="91"/>
      <c r="G38" s="91"/>
      <c r="H38" s="91"/>
      <c r="I38" s="91"/>
      <c r="J38" s="89"/>
      <c r="K38" s="99"/>
      <c r="L38" s="91"/>
      <c r="M38" s="91"/>
      <c r="N38" s="91"/>
      <c r="O38" s="91"/>
      <c r="P38" s="91"/>
      <c r="Q38" s="91"/>
      <c r="R38" s="91"/>
      <c r="S38" s="91"/>
      <c r="T38" s="91"/>
      <c r="U38" s="89"/>
      <c r="V38" s="93"/>
      <c r="W38" s="89"/>
      <c r="X38" s="90"/>
      <c r="Y38" s="91"/>
      <c r="Z38" s="89"/>
      <c r="AA38" s="140"/>
      <c r="AB38" s="89"/>
      <c r="AC38" s="99"/>
      <c r="AD38" s="91"/>
      <c r="AE38" s="91"/>
      <c r="AF38" s="89"/>
      <c r="AG38" s="2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105" ht="18.75" customHeight="1">
      <c r="A39" s="6"/>
      <c r="B39" s="16"/>
      <c r="C39" s="97"/>
      <c r="D39" s="89"/>
      <c r="E39" s="99"/>
      <c r="F39" s="91"/>
      <c r="G39" s="91"/>
      <c r="H39" s="91"/>
      <c r="I39" s="91"/>
      <c r="J39" s="89"/>
      <c r="K39" s="99"/>
      <c r="L39" s="91"/>
      <c r="M39" s="91"/>
      <c r="N39" s="91"/>
      <c r="O39" s="91"/>
      <c r="P39" s="91"/>
      <c r="Q39" s="91"/>
      <c r="R39" s="91"/>
      <c r="S39" s="91"/>
      <c r="T39" s="91"/>
      <c r="U39" s="89"/>
      <c r="V39" s="93"/>
      <c r="W39" s="89"/>
      <c r="X39" s="90"/>
      <c r="Y39" s="91"/>
      <c r="Z39" s="89"/>
      <c r="AA39" s="140"/>
      <c r="AB39" s="89"/>
      <c r="AC39" s="99"/>
      <c r="AD39" s="91"/>
      <c r="AE39" s="91"/>
      <c r="AF39" s="89"/>
      <c r="AG39" s="2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105" ht="18.75" customHeight="1">
      <c r="A40" s="6"/>
      <c r="B40" s="16"/>
      <c r="C40" s="97"/>
      <c r="D40" s="89"/>
      <c r="E40" s="99"/>
      <c r="F40" s="91"/>
      <c r="G40" s="91"/>
      <c r="H40" s="91"/>
      <c r="I40" s="91"/>
      <c r="J40" s="89"/>
      <c r="K40" s="99"/>
      <c r="L40" s="91"/>
      <c r="M40" s="91"/>
      <c r="N40" s="91"/>
      <c r="O40" s="91"/>
      <c r="P40" s="91"/>
      <c r="Q40" s="91"/>
      <c r="R40" s="91"/>
      <c r="S40" s="91"/>
      <c r="T40" s="91"/>
      <c r="U40" s="89"/>
      <c r="V40" s="93"/>
      <c r="W40" s="89"/>
      <c r="X40" s="90"/>
      <c r="Y40" s="91"/>
      <c r="Z40" s="89"/>
      <c r="AA40" s="140"/>
      <c r="AB40" s="89"/>
      <c r="AC40" s="99"/>
      <c r="AD40" s="91"/>
      <c r="AE40" s="91"/>
      <c r="AF40" s="89"/>
      <c r="AG40" s="2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105" ht="18.75" customHeight="1">
      <c r="A41" s="6"/>
      <c r="B41" s="16"/>
      <c r="C41" s="97"/>
      <c r="D41" s="89"/>
      <c r="E41" s="99"/>
      <c r="F41" s="91"/>
      <c r="G41" s="91"/>
      <c r="H41" s="91"/>
      <c r="I41" s="91"/>
      <c r="J41" s="89"/>
      <c r="K41" s="99"/>
      <c r="L41" s="91"/>
      <c r="M41" s="91"/>
      <c r="N41" s="91"/>
      <c r="O41" s="91"/>
      <c r="P41" s="91"/>
      <c r="Q41" s="91"/>
      <c r="R41" s="91"/>
      <c r="S41" s="91"/>
      <c r="T41" s="91"/>
      <c r="U41" s="89"/>
      <c r="V41" s="93"/>
      <c r="W41" s="89"/>
      <c r="X41" s="90"/>
      <c r="Y41" s="91"/>
      <c r="Z41" s="89"/>
      <c r="AA41" s="140"/>
      <c r="AB41" s="89"/>
      <c r="AC41" s="99"/>
      <c r="AD41" s="91"/>
      <c r="AE41" s="91"/>
      <c r="AF41" s="89"/>
      <c r="AG41" s="2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105" ht="18.75" customHeight="1">
      <c r="A42" s="6"/>
      <c r="B42" s="16"/>
      <c r="C42" s="129"/>
      <c r="D42" s="89"/>
      <c r="E42" s="92"/>
      <c r="F42" s="91"/>
      <c r="G42" s="91"/>
      <c r="H42" s="91"/>
      <c r="I42" s="91"/>
      <c r="J42" s="89"/>
      <c r="K42" s="99"/>
      <c r="L42" s="91"/>
      <c r="M42" s="91"/>
      <c r="N42" s="91"/>
      <c r="O42" s="91"/>
      <c r="P42" s="91"/>
      <c r="Q42" s="91"/>
      <c r="R42" s="91"/>
      <c r="S42" s="91"/>
      <c r="T42" s="91"/>
      <c r="U42" s="89"/>
      <c r="V42" s="93"/>
      <c r="W42" s="89"/>
      <c r="X42" s="90"/>
      <c r="Y42" s="91"/>
      <c r="Z42" s="89"/>
      <c r="AA42" s="88"/>
      <c r="AB42" s="89"/>
      <c r="AC42" s="92"/>
      <c r="AD42" s="91"/>
      <c r="AE42" s="91"/>
      <c r="AF42" s="89"/>
      <c r="AG42" s="2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105" ht="18.75" customHeight="1">
      <c r="A43" s="6"/>
      <c r="B43" s="16"/>
      <c r="C43" s="129"/>
      <c r="D43" s="89"/>
      <c r="E43" s="92"/>
      <c r="F43" s="91"/>
      <c r="G43" s="91"/>
      <c r="H43" s="91"/>
      <c r="I43" s="91"/>
      <c r="J43" s="89"/>
      <c r="K43" s="99"/>
      <c r="L43" s="91"/>
      <c r="M43" s="91"/>
      <c r="N43" s="91"/>
      <c r="O43" s="91"/>
      <c r="P43" s="91"/>
      <c r="Q43" s="91"/>
      <c r="R43" s="91"/>
      <c r="S43" s="91"/>
      <c r="T43" s="91"/>
      <c r="U43" s="89"/>
      <c r="V43" s="93"/>
      <c r="W43" s="89"/>
      <c r="X43" s="90"/>
      <c r="Y43" s="91"/>
      <c r="Z43" s="89"/>
      <c r="AA43" s="88"/>
      <c r="AB43" s="89"/>
      <c r="AC43" s="92"/>
      <c r="AD43" s="91"/>
      <c r="AE43" s="91"/>
      <c r="AF43" s="89"/>
      <c r="AG43" s="2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105" ht="18.75" customHeight="1">
      <c r="A44" s="6"/>
      <c r="B44" s="16"/>
      <c r="C44" s="129"/>
      <c r="D44" s="89"/>
      <c r="E44" s="92"/>
      <c r="F44" s="91"/>
      <c r="G44" s="91"/>
      <c r="H44" s="91"/>
      <c r="I44" s="91"/>
      <c r="J44" s="89"/>
      <c r="K44" s="99"/>
      <c r="L44" s="91"/>
      <c r="M44" s="91"/>
      <c r="N44" s="91"/>
      <c r="O44" s="91"/>
      <c r="P44" s="91"/>
      <c r="Q44" s="91"/>
      <c r="R44" s="91"/>
      <c r="S44" s="91"/>
      <c r="T44" s="91"/>
      <c r="U44" s="89"/>
      <c r="V44" s="93"/>
      <c r="W44" s="89"/>
      <c r="X44" s="90"/>
      <c r="Y44" s="91"/>
      <c r="Z44" s="89"/>
      <c r="AA44" s="88"/>
      <c r="AB44" s="89"/>
      <c r="AC44" s="92"/>
      <c r="AD44" s="91"/>
      <c r="AE44" s="91"/>
      <c r="AF44" s="89"/>
      <c r="AG44" s="2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105" ht="18.75" customHeight="1">
      <c r="A45" s="6"/>
      <c r="B45" s="16"/>
      <c r="C45" s="129"/>
      <c r="D45" s="89"/>
      <c r="E45" s="92"/>
      <c r="F45" s="91"/>
      <c r="G45" s="91"/>
      <c r="H45" s="91"/>
      <c r="I45" s="91"/>
      <c r="J45" s="89"/>
      <c r="K45" s="99"/>
      <c r="L45" s="91"/>
      <c r="M45" s="91"/>
      <c r="N45" s="91"/>
      <c r="O45" s="91"/>
      <c r="P45" s="91"/>
      <c r="Q45" s="91"/>
      <c r="R45" s="91"/>
      <c r="S45" s="91"/>
      <c r="T45" s="91"/>
      <c r="U45" s="89"/>
      <c r="V45" s="93"/>
      <c r="W45" s="89"/>
      <c r="X45" s="90"/>
      <c r="Y45" s="91"/>
      <c r="Z45" s="89"/>
      <c r="AA45" s="88"/>
      <c r="AB45" s="89"/>
      <c r="AC45" s="92"/>
      <c r="AD45" s="91"/>
      <c r="AE45" s="91"/>
      <c r="AF45" s="89"/>
      <c r="AG45" s="2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105" ht="18.75" customHeight="1">
      <c r="A46" s="6"/>
      <c r="B46" s="16"/>
      <c r="C46" s="129"/>
      <c r="D46" s="89"/>
      <c r="E46" s="92"/>
      <c r="F46" s="91"/>
      <c r="G46" s="91"/>
      <c r="H46" s="91"/>
      <c r="I46" s="91"/>
      <c r="J46" s="89"/>
      <c r="K46" s="99"/>
      <c r="L46" s="91"/>
      <c r="M46" s="91"/>
      <c r="N46" s="91"/>
      <c r="O46" s="91"/>
      <c r="P46" s="91"/>
      <c r="Q46" s="91"/>
      <c r="R46" s="91"/>
      <c r="S46" s="91"/>
      <c r="T46" s="91"/>
      <c r="U46" s="89"/>
      <c r="V46" s="93"/>
      <c r="W46" s="89"/>
      <c r="X46" s="90"/>
      <c r="Y46" s="91"/>
      <c r="Z46" s="89"/>
      <c r="AA46" s="88"/>
      <c r="AB46" s="89"/>
      <c r="AC46" s="92"/>
      <c r="AD46" s="91"/>
      <c r="AE46" s="91"/>
      <c r="AF46" s="89"/>
      <c r="AG46" s="2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105" ht="18.75" customHeight="1">
      <c r="A47" s="6"/>
      <c r="B47" s="16"/>
      <c r="C47" s="129"/>
      <c r="D47" s="89"/>
      <c r="E47" s="92"/>
      <c r="F47" s="91"/>
      <c r="G47" s="91"/>
      <c r="H47" s="91"/>
      <c r="I47" s="91"/>
      <c r="J47" s="89"/>
      <c r="K47" s="99"/>
      <c r="L47" s="91"/>
      <c r="M47" s="91"/>
      <c r="N47" s="91"/>
      <c r="O47" s="91"/>
      <c r="P47" s="91"/>
      <c r="Q47" s="91"/>
      <c r="R47" s="91"/>
      <c r="S47" s="91"/>
      <c r="T47" s="91"/>
      <c r="U47" s="89"/>
      <c r="V47" s="93"/>
      <c r="W47" s="89"/>
      <c r="X47" s="90"/>
      <c r="Y47" s="91"/>
      <c r="Z47" s="89"/>
      <c r="AA47" s="88"/>
      <c r="AB47" s="89"/>
      <c r="AC47" s="92"/>
      <c r="AD47" s="91"/>
      <c r="AE47" s="91"/>
      <c r="AF47" s="89"/>
      <c r="AG47" s="2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105" ht="18.75" customHeight="1">
      <c r="A48" s="6"/>
      <c r="B48" s="16"/>
      <c r="C48" s="129"/>
      <c r="D48" s="89"/>
      <c r="E48" s="92"/>
      <c r="F48" s="91"/>
      <c r="G48" s="91"/>
      <c r="H48" s="91"/>
      <c r="I48" s="91"/>
      <c r="J48" s="89"/>
      <c r="K48" s="99"/>
      <c r="L48" s="91"/>
      <c r="M48" s="91"/>
      <c r="N48" s="91"/>
      <c r="O48" s="91"/>
      <c r="P48" s="91"/>
      <c r="Q48" s="91"/>
      <c r="R48" s="91"/>
      <c r="S48" s="91"/>
      <c r="T48" s="91"/>
      <c r="U48" s="89"/>
      <c r="V48" s="93"/>
      <c r="W48" s="89"/>
      <c r="X48" s="90"/>
      <c r="Y48" s="91"/>
      <c r="Z48" s="89"/>
      <c r="AA48" s="88"/>
      <c r="AB48" s="89"/>
      <c r="AC48" s="92"/>
      <c r="AD48" s="91"/>
      <c r="AE48" s="91"/>
      <c r="AF48" s="89"/>
      <c r="AG48" s="2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row>
    <row r="49" spans="1:105" ht="18.75" customHeight="1">
      <c r="A49" s="6"/>
      <c r="B49" s="16"/>
      <c r="C49" s="129"/>
      <c r="D49" s="89"/>
      <c r="E49" s="92"/>
      <c r="F49" s="91"/>
      <c r="G49" s="91"/>
      <c r="H49" s="91"/>
      <c r="I49" s="91"/>
      <c r="J49" s="89"/>
      <c r="K49" s="99"/>
      <c r="L49" s="91"/>
      <c r="M49" s="91"/>
      <c r="N49" s="91"/>
      <c r="O49" s="91"/>
      <c r="P49" s="91"/>
      <c r="Q49" s="91"/>
      <c r="R49" s="91"/>
      <c r="S49" s="91"/>
      <c r="T49" s="91"/>
      <c r="U49" s="89"/>
      <c r="V49" s="93"/>
      <c r="W49" s="89"/>
      <c r="X49" s="90"/>
      <c r="Y49" s="91"/>
      <c r="Z49" s="89"/>
      <c r="AA49" s="88"/>
      <c r="AB49" s="89"/>
      <c r="AC49" s="92"/>
      <c r="AD49" s="91"/>
      <c r="AE49" s="91"/>
      <c r="AF49" s="89"/>
      <c r="AG49" s="2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row>
    <row r="50" spans="1:105" ht="18.75" customHeight="1">
      <c r="A50" s="6"/>
      <c r="B50" s="16"/>
      <c r="C50" s="129"/>
      <c r="D50" s="89"/>
      <c r="E50" s="92"/>
      <c r="F50" s="91"/>
      <c r="G50" s="91"/>
      <c r="H50" s="91"/>
      <c r="I50" s="91"/>
      <c r="J50" s="89"/>
      <c r="K50" s="99"/>
      <c r="L50" s="91"/>
      <c r="M50" s="91"/>
      <c r="N50" s="91"/>
      <c r="O50" s="91"/>
      <c r="P50" s="91"/>
      <c r="Q50" s="91"/>
      <c r="R50" s="91"/>
      <c r="S50" s="91"/>
      <c r="T50" s="91"/>
      <c r="U50" s="89"/>
      <c r="V50" s="93"/>
      <c r="W50" s="89"/>
      <c r="X50" s="90"/>
      <c r="Y50" s="91"/>
      <c r="Z50" s="89"/>
      <c r="AA50" s="88"/>
      <c r="AB50" s="89"/>
      <c r="AC50" s="92"/>
      <c r="AD50" s="91"/>
      <c r="AE50" s="91"/>
      <c r="AF50" s="89"/>
      <c r="AG50" s="2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row>
    <row r="51" spans="1:105" ht="18.75" customHeight="1">
      <c r="A51" s="6"/>
      <c r="B51" s="16"/>
      <c r="C51" s="129"/>
      <c r="D51" s="89"/>
      <c r="E51" s="92"/>
      <c r="F51" s="91"/>
      <c r="G51" s="91"/>
      <c r="H51" s="91"/>
      <c r="I51" s="91"/>
      <c r="J51" s="89"/>
      <c r="K51" s="99"/>
      <c r="L51" s="91"/>
      <c r="M51" s="91"/>
      <c r="N51" s="91"/>
      <c r="O51" s="91"/>
      <c r="P51" s="91"/>
      <c r="Q51" s="91"/>
      <c r="R51" s="91"/>
      <c r="S51" s="91"/>
      <c r="T51" s="91"/>
      <c r="U51" s="89"/>
      <c r="V51" s="93"/>
      <c r="W51" s="89"/>
      <c r="X51" s="90"/>
      <c r="Y51" s="91"/>
      <c r="Z51" s="89"/>
      <c r="AA51" s="88"/>
      <c r="AB51" s="89"/>
      <c r="AC51" s="92"/>
      <c r="AD51" s="91"/>
      <c r="AE51" s="91"/>
      <c r="AF51" s="89"/>
      <c r="AG51" s="2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row>
    <row r="52" spans="1:105" ht="18.75" customHeight="1">
      <c r="A52" s="6"/>
      <c r="B52" s="16"/>
      <c r="C52" s="129"/>
      <c r="D52" s="89"/>
      <c r="E52" s="92"/>
      <c r="F52" s="91"/>
      <c r="G52" s="91"/>
      <c r="H52" s="91"/>
      <c r="I52" s="91"/>
      <c r="J52" s="89"/>
      <c r="K52" s="99"/>
      <c r="L52" s="91"/>
      <c r="M52" s="91"/>
      <c r="N52" s="91"/>
      <c r="O52" s="91"/>
      <c r="P52" s="91"/>
      <c r="Q52" s="91"/>
      <c r="R52" s="91"/>
      <c r="S52" s="91"/>
      <c r="T52" s="91"/>
      <c r="U52" s="89"/>
      <c r="V52" s="93"/>
      <c r="W52" s="89"/>
      <c r="X52" s="90"/>
      <c r="Y52" s="91"/>
      <c r="Z52" s="89"/>
      <c r="AA52" s="88"/>
      <c r="AB52" s="89"/>
      <c r="AC52" s="92"/>
      <c r="AD52" s="91"/>
      <c r="AE52" s="91"/>
      <c r="AF52" s="89"/>
      <c r="AG52" s="2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row>
    <row r="53" spans="1:105" ht="18.75" customHeight="1">
      <c r="A53" s="6"/>
      <c r="B53" s="16"/>
      <c r="C53" s="129"/>
      <c r="D53" s="89"/>
      <c r="E53" s="92"/>
      <c r="F53" s="91"/>
      <c r="G53" s="91"/>
      <c r="H53" s="91"/>
      <c r="I53" s="91"/>
      <c r="J53" s="89"/>
      <c r="K53" s="99"/>
      <c r="L53" s="91"/>
      <c r="M53" s="91"/>
      <c r="N53" s="91"/>
      <c r="O53" s="91"/>
      <c r="P53" s="91"/>
      <c r="Q53" s="91"/>
      <c r="R53" s="91"/>
      <c r="S53" s="91"/>
      <c r="T53" s="91"/>
      <c r="U53" s="89"/>
      <c r="V53" s="93"/>
      <c r="W53" s="89"/>
      <c r="X53" s="90"/>
      <c r="Y53" s="91"/>
      <c r="Z53" s="89"/>
      <c r="AA53" s="88"/>
      <c r="AB53" s="89"/>
      <c r="AC53" s="92"/>
      <c r="AD53" s="91"/>
      <c r="AE53" s="91"/>
      <c r="AF53" s="89"/>
      <c r="AG53" s="2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row>
    <row r="54" spans="1:105" ht="18.75" customHeight="1">
      <c r="A54" s="6"/>
      <c r="B54" s="16"/>
      <c r="C54" s="129"/>
      <c r="D54" s="89"/>
      <c r="E54" s="92"/>
      <c r="F54" s="91"/>
      <c r="G54" s="91"/>
      <c r="H54" s="91"/>
      <c r="I54" s="91"/>
      <c r="J54" s="89"/>
      <c r="K54" s="99"/>
      <c r="L54" s="91"/>
      <c r="M54" s="91"/>
      <c r="N54" s="91"/>
      <c r="O54" s="91"/>
      <c r="P54" s="91"/>
      <c r="Q54" s="91"/>
      <c r="R54" s="91"/>
      <c r="S54" s="91"/>
      <c r="T54" s="91"/>
      <c r="U54" s="89"/>
      <c r="V54" s="93"/>
      <c r="W54" s="89"/>
      <c r="X54" s="90"/>
      <c r="Y54" s="91"/>
      <c r="Z54" s="89"/>
      <c r="AA54" s="88"/>
      <c r="AB54" s="89"/>
      <c r="AC54" s="92"/>
      <c r="AD54" s="91"/>
      <c r="AE54" s="91"/>
      <c r="AF54" s="89"/>
      <c r="AG54" s="2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row>
    <row r="55" spans="1:105" ht="18.75" customHeight="1">
      <c r="A55" s="6"/>
      <c r="B55" s="16"/>
      <c r="C55" s="129"/>
      <c r="D55" s="89"/>
      <c r="E55" s="92"/>
      <c r="F55" s="91"/>
      <c r="G55" s="91"/>
      <c r="H55" s="91"/>
      <c r="I55" s="91"/>
      <c r="J55" s="89"/>
      <c r="K55" s="99"/>
      <c r="L55" s="91"/>
      <c r="M55" s="91"/>
      <c r="N55" s="91"/>
      <c r="O55" s="91"/>
      <c r="P55" s="91"/>
      <c r="Q55" s="91"/>
      <c r="R55" s="91"/>
      <c r="S55" s="91"/>
      <c r="T55" s="91"/>
      <c r="U55" s="89"/>
      <c r="V55" s="93"/>
      <c r="W55" s="89"/>
      <c r="X55" s="90"/>
      <c r="Y55" s="91"/>
      <c r="Z55" s="89"/>
      <c r="AA55" s="88"/>
      <c r="AB55" s="89"/>
      <c r="AC55" s="92"/>
      <c r="AD55" s="91"/>
      <c r="AE55" s="91"/>
      <c r="AF55" s="89"/>
      <c r="AG55" s="2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row>
    <row r="56" spans="1:105" ht="18.75" customHeight="1">
      <c r="A56" s="6"/>
      <c r="B56" s="16"/>
      <c r="C56" s="129"/>
      <c r="D56" s="89"/>
      <c r="E56" s="92"/>
      <c r="F56" s="91"/>
      <c r="G56" s="91"/>
      <c r="H56" s="91"/>
      <c r="I56" s="91"/>
      <c r="J56" s="89"/>
      <c r="K56" s="99"/>
      <c r="L56" s="91"/>
      <c r="M56" s="91"/>
      <c r="N56" s="91"/>
      <c r="O56" s="91"/>
      <c r="P56" s="91"/>
      <c r="Q56" s="91"/>
      <c r="R56" s="91"/>
      <c r="S56" s="91"/>
      <c r="T56" s="91"/>
      <c r="U56" s="89"/>
      <c r="V56" s="93"/>
      <c r="W56" s="89"/>
      <c r="X56" s="90"/>
      <c r="Y56" s="91"/>
      <c r="Z56" s="89"/>
      <c r="AA56" s="88"/>
      <c r="AB56" s="89"/>
      <c r="AC56" s="92"/>
      <c r="AD56" s="91"/>
      <c r="AE56" s="91"/>
      <c r="AF56" s="89"/>
      <c r="AG56" s="2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row>
    <row r="57" spans="1:105" ht="18.75" customHeight="1">
      <c r="A57" s="6"/>
      <c r="B57" s="16"/>
      <c r="C57" s="129"/>
      <c r="D57" s="89"/>
      <c r="E57" s="92"/>
      <c r="F57" s="91"/>
      <c r="G57" s="91"/>
      <c r="H57" s="91"/>
      <c r="I57" s="91"/>
      <c r="J57" s="89"/>
      <c r="K57" s="99"/>
      <c r="L57" s="91"/>
      <c r="M57" s="91"/>
      <c r="N57" s="91"/>
      <c r="O57" s="91"/>
      <c r="P57" s="91"/>
      <c r="Q57" s="91"/>
      <c r="R57" s="91"/>
      <c r="S57" s="91"/>
      <c r="T57" s="91"/>
      <c r="U57" s="89"/>
      <c r="V57" s="93"/>
      <c r="W57" s="89"/>
      <c r="X57" s="90"/>
      <c r="Y57" s="91"/>
      <c r="Z57" s="89"/>
      <c r="AA57" s="88"/>
      <c r="AB57" s="89"/>
      <c r="AC57" s="92"/>
      <c r="AD57" s="91"/>
      <c r="AE57" s="91"/>
      <c r="AF57" s="89"/>
      <c r="AG57" s="2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row>
    <row r="58" spans="1:105" ht="18.75" customHeight="1">
      <c r="A58" s="6"/>
      <c r="B58" s="16"/>
      <c r="C58" s="129"/>
      <c r="D58" s="89"/>
      <c r="E58" s="92"/>
      <c r="F58" s="91"/>
      <c r="G58" s="91"/>
      <c r="H58" s="91"/>
      <c r="I58" s="91"/>
      <c r="J58" s="89"/>
      <c r="K58" s="99"/>
      <c r="L58" s="91"/>
      <c r="M58" s="91"/>
      <c r="N58" s="91"/>
      <c r="O58" s="91"/>
      <c r="P58" s="91"/>
      <c r="Q58" s="91"/>
      <c r="R58" s="91"/>
      <c r="S58" s="91"/>
      <c r="T58" s="91"/>
      <c r="U58" s="89"/>
      <c r="V58" s="93"/>
      <c r="W58" s="89"/>
      <c r="X58" s="90"/>
      <c r="Y58" s="91"/>
      <c r="Z58" s="89"/>
      <c r="AA58" s="88"/>
      <c r="AB58" s="89"/>
      <c r="AC58" s="92"/>
      <c r="AD58" s="91"/>
      <c r="AE58" s="91"/>
      <c r="AF58" s="89"/>
      <c r="AG58" s="2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row>
    <row r="59" spans="1:105" ht="18.75" customHeight="1">
      <c r="A59" s="6"/>
      <c r="B59" s="16"/>
      <c r="C59" s="129"/>
      <c r="D59" s="89"/>
      <c r="E59" s="92"/>
      <c r="F59" s="91"/>
      <c r="G59" s="91"/>
      <c r="H59" s="91"/>
      <c r="I59" s="91"/>
      <c r="J59" s="89"/>
      <c r="K59" s="99"/>
      <c r="L59" s="91"/>
      <c r="M59" s="91"/>
      <c r="N59" s="91"/>
      <c r="O59" s="91"/>
      <c r="P59" s="91"/>
      <c r="Q59" s="91"/>
      <c r="R59" s="91"/>
      <c r="S59" s="91"/>
      <c r="T59" s="91"/>
      <c r="U59" s="89"/>
      <c r="V59" s="93"/>
      <c r="W59" s="89"/>
      <c r="X59" s="90"/>
      <c r="Y59" s="91"/>
      <c r="Z59" s="89"/>
      <c r="AA59" s="88"/>
      <c r="AB59" s="89"/>
      <c r="AC59" s="92"/>
      <c r="AD59" s="91"/>
      <c r="AE59" s="91"/>
      <c r="AF59" s="89"/>
      <c r="AG59" s="2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row>
    <row r="60" spans="1:105" ht="18.75" customHeight="1">
      <c r="A60" s="6"/>
      <c r="B60" s="16"/>
      <c r="C60" s="129"/>
      <c r="D60" s="89"/>
      <c r="E60" s="92"/>
      <c r="F60" s="91"/>
      <c r="G60" s="91"/>
      <c r="H60" s="91"/>
      <c r="I60" s="91"/>
      <c r="J60" s="89"/>
      <c r="K60" s="99"/>
      <c r="L60" s="91"/>
      <c r="M60" s="91"/>
      <c r="N60" s="91"/>
      <c r="O60" s="91"/>
      <c r="P60" s="91"/>
      <c r="Q60" s="91"/>
      <c r="R60" s="91"/>
      <c r="S60" s="91"/>
      <c r="T60" s="91"/>
      <c r="U60" s="89"/>
      <c r="V60" s="93"/>
      <c r="W60" s="89"/>
      <c r="X60" s="90"/>
      <c r="Y60" s="91"/>
      <c r="Z60" s="89"/>
      <c r="AA60" s="88"/>
      <c r="AB60" s="89"/>
      <c r="AC60" s="92"/>
      <c r="AD60" s="91"/>
      <c r="AE60" s="91"/>
      <c r="AF60" s="89"/>
      <c r="AG60" s="2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row>
    <row r="61" spans="1:105" ht="18.75" customHeight="1">
      <c r="A61" s="6"/>
      <c r="B61" s="16"/>
      <c r="C61" s="129"/>
      <c r="D61" s="89"/>
      <c r="E61" s="92"/>
      <c r="F61" s="91"/>
      <c r="G61" s="91"/>
      <c r="H61" s="91"/>
      <c r="I61" s="91"/>
      <c r="J61" s="89"/>
      <c r="K61" s="99"/>
      <c r="L61" s="91"/>
      <c r="M61" s="91"/>
      <c r="N61" s="91"/>
      <c r="O61" s="91"/>
      <c r="P61" s="91"/>
      <c r="Q61" s="91"/>
      <c r="R61" s="91"/>
      <c r="S61" s="91"/>
      <c r="T61" s="91"/>
      <c r="U61" s="89"/>
      <c r="V61" s="93"/>
      <c r="W61" s="89"/>
      <c r="X61" s="90"/>
      <c r="Y61" s="91"/>
      <c r="Z61" s="89"/>
      <c r="AA61" s="88"/>
      <c r="AB61" s="89"/>
      <c r="AC61" s="92"/>
      <c r="AD61" s="91"/>
      <c r="AE61" s="91"/>
      <c r="AF61" s="89"/>
      <c r="AG61" s="2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row>
    <row r="62" spans="1:105" ht="18.75" customHeight="1">
      <c r="A62" s="6"/>
      <c r="B62" s="16"/>
      <c r="C62" s="129"/>
      <c r="D62" s="89"/>
      <c r="E62" s="92"/>
      <c r="F62" s="91"/>
      <c r="G62" s="91"/>
      <c r="H62" s="91"/>
      <c r="I62" s="91"/>
      <c r="J62" s="89"/>
      <c r="K62" s="99"/>
      <c r="L62" s="91"/>
      <c r="M62" s="91"/>
      <c r="N62" s="91"/>
      <c r="O62" s="91"/>
      <c r="P62" s="91"/>
      <c r="Q62" s="91"/>
      <c r="R62" s="91"/>
      <c r="S62" s="91"/>
      <c r="T62" s="91"/>
      <c r="U62" s="89"/>
      <c r="V62" s="93"/>
      <c r="W62" s="89"/>
      <c r="X62" s="90"/>
      <c r="Y62" s="91"/>
      <c r="Z62" s="89"/>
      <c r="AA62" s="88"/>
      <c r="AB62" s="89"/>
      <c r="AC62" s="92"/>
      <c r="AD62" s="91"/>
      <c r="AE62" s="91"/>
      <c r="AF62" s="89"/>
      <c r="AG62" s="2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row>
    <row r="63" spans="1:105" ht="18.75" customHeight="1">
      <c r="A63" s="6"/>
      <c r="B63" s="16"/>
      <c r="C63" s="129"/>
      <c r="D63" s="89"/>
      <c r="E63" s="92"/>
      <c r="F63" s="91"/>
      <c r="G63" s="91"/>
      <c r="H63" s="91"/>
      <c r="I63" s="91"/>
      <c r="J63" s="89"/>
      <c r="K63" s="99"/>
      <c r="L63" s="91"/>
      <c r="M63" s="91"/>
      <c r="N63" s="91"/>
      <c r="O63" s="91"/>
      <c r="P63" s="91"/>
      <c r="Q63" s="91"/>
      <c r="R63" s="91"/>
      <c r="S63" s="91"/>
      <c r="T63" s="91"/>
      <c r="U63" s="89"/>
      <c r="V63" s="93"/>
      <c r="W63" s="89"/>
      <c r="X63" s="90"/>
      <c r="Y63" s="91"/>
      <c r="Z63" s="89"/>
      <c r="AA63" s="88"/>
      <c r="AB63" s="89"/>
      <c r="AC63" s="92"/>
      <c r="AD63" s="91"/>
      <c r="AE63" s="91"/>
      <c r="AF63" s="89"/>
      <c r="AG63" s="2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row>
    <row r="64" spans="1:105" ht="18.75" customHeight="1">
      <c r="A64" s="6"/>
      <c r="B64" s="16"/>
      <c r="C64" s="129"/>
      <c r="D64" s="89"/>
      <c r="E64" s="92"/>
      <c r="F64" s="91"/>
      <c r="G64" s="91"/>
      <c r="H64" s="91"/>
      <c r="I64" s="91"/>
      <c r="J64" s="89"/>
      <c r="K64" s="99"/>
      <c r="L64" s="91"/>
      <c r="M64" s="91"/>
      <c r="N64" s="91"/>
      <c r="O64" s="91"/>
      <c r="P64" s="91"/>
      <c r="Q64" s="91"/>
      <c r="R64" s="91"/>
      <c r="S64" s="91"/>
      <c r="T64" s="91"/>
      <c r="U64" s="89"/>
      <c r="V64" s="93"/>
      <c r="W64" s="89"/>
      <c r="X64" s="90"/>
      <c r="Y64" s="91"/>
      <c r="Z64" s="89"/>
      <c r="AA64" s="88"/>
      <c r="AB64" s="89"/>
      <c r="AC64" s="92"/>
      <c r="AD64" s="91"/>
      <c r="AE64" s="91"/>
      <c r="AF64" s="89"/>
      <c r="AG64" s="2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row>
    <row r="65" spans="1:105" ht="18.75" customHeight="1">
      <c r="A65" s="6"/>
      <c r="B65" s="16"/>
      <c r="C65" s="129"/>
      <c r="D65" s="89"/>
      <c r="E65" s="92"/>
      <c r="F65" s="91"/>
      <c r="G65" s="91"/>
      <c r="H65" s="91"/>
      <c r="I65" s="91"/>
      <c r="J65" s="89"/>
      <c r="K65" s="99"/>
      <c r="L65" s="91"/>
      <c r="M65" s="91"/>
      <c r="N65" s="91"/>
      <c r="O65" s="91"/>
      <c r="P65" s="91"/>
      <c r="Q65" s="91"/>
      <c r="R65" s="91"/>
      <c r="S65" s="91"/>
      <c r="T65" s="91"/>
      <c r="U65" s="89"/>
      <c r="V65" s="93"/>
      <c r="W65" s="89"/>
      <c r="X65" s="90"/>
      <c r="Y65" s="91"/>
      <c r="Z65" s="89"/>
      <c r="AA65" s="88"/>
      <c r="AB65" s="89"/>
      <c r="AC65" s="92"/>
      <c r="AD65" s="91"/>
      <c r="AE65" s="91"/>
      <c r="AF65" s="89"/>
      <c r="AG65" s="2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row>
    <row r="66" spans="1:105" ht="18.75" customHeight="1">
      <c r="A66" s="6"/>
      <c r="B66" s="16"/>
      <c r="C66" s="129"/>
      <c r="D66" s="89"/>
      <c r="E66" s="92"/>
      <c r="F66" s="91"/>
      <c r="G66" s="91"/>
      <c r="H66" s="91"/>
      <c r="I66" s="91"/>
      <c r="J66" s="89"/>
      <c r="K66" s="99"/>
      <c r="L66" s="91"/>
      <c r="M66" s="91"/>
      <c r="N66" s="91"/>
      <c r="O66" s="91"/>
      <c r="P66" s="91"/>
      <c r="Q66" s="91"/>
      <c r="R66" s="91"/>
      <c r="S66" s="91"/>
      <c r="T66" s="91"/>
      <c r="U66" s="89"/>
      <c r="V66" s="93"/>
      <c r="W66" s="89"/>
      <c r="X66" s="90"/>
      <c r="Y66" s="91"/>
      <c r="Z66" s="89"/>
      <c r="AA66" s="88"/>
      <c r="AB66" s="89"/>
      <c r="AC66" s="92"/>
      <c r="AD66" s="91"/>
      <c r="AE66" s="91"/>
      <c r="AF66" s="89"/>
      <c r="AG66" s="2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row>
    <row r="67" spans="1:105" ht="18.75" customHeight="1">
      <c r="A67" s="6"/>
      <c r="B67" s="16"/>
      <c r="C67" s="129"/>
      <c r="D67" s="89"/>
      <c r="E67" s="92"/>
      <c r="F67" s="91"/>
      <c r="G67" s="91"/>
      <c r="H67" s="91"/>
      <c r="I67" s="91"/>
      <c r="J67" s="89"/>
      <c r="K67" s="99"/>
      <c r="L67" s="91"/>
      <c r="M67" s="91"/>
      <c r="N67" s="91"/>
      <c r="O67" s="91"/>
      <c r="P67" s="91"/>
      <c r="Q67" s="91"/>
      <c r="R67" s="91"/>
      <c r="S67" s="91"/>
      <c r="T67" s="91"/>
      <c r="U67" s="89"/>
      <c r="V67" s="93"/>
      <c r="W67" s="89"/>
      <c r="X67" s="90"/>
      <c r="Y67" s="91"/>
      <c r="Z67" s="89"/>
      <c r="AA67" s="88"/>
      <c r="AB67" s="89"/>
      <c r="AC67" s="92"/>
      <c r="AD67" s="91"/>
      <c r="AE67" s="91"/>
      <c r="AF67" s="89"/>
      <c r="AG67" s="2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row>
    <row r="68" spans="1:105" ht="18.75" customHeight="1">
      <c r="A68" s="6"/>
      <c r="B68" s="16"/>
      <c r="C68" s="129"/>
      <c r="D68" s="89"/>
      <c r="E68" s="92"/>
      <c r="F68" s="91"/>
      <c r="G68" s="91"/>
      <c r="H68" s="91"/>
      <c r="I68" s="91"/>
      <c r="J68" s="89"/>
      <c r="K68" s="99"/>
      <c r="L68" s="91"/>
      <c r="M68" s="91"/>
      <c r="N68" s="91"/>
      <c r="O68" s="91"/>
      <c r="P68" s="91"/>
      <c r="Q68" s="91"/>
      <c r="R68" s="91"/>
      <c r="S68" s="91"/>
      <c r="T68" s="91"/>
      <c r="U68" s="89"/>
      <c r="V68" s="93"/>
      <c r="W68" s="89"/>
      <c r="X68" s="90"/>
      <c r="Y68" s="91"/>
      <c r="Z68" s="89"/>
      <c r="AA68" s="88"/>
      <c r="AB68" s="89"/>
      <c r="AC68" s="92"/>
      <c r="AD68" s="91"/>
      <c r="AE68" s="91"/>
      <c r="AF68" s="89"/>
      <c r="AG68" s="2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row>
    <row r="69" spans="1:105" ht="18.75" customHeight="1">
      <c r="A69" s="6"/>
      <c r="B69" s="16"/>
      <c r="C69" s="129"/>
      <c r="D69" s="89"/>
      <c r="E69" s="92"/>
      <c r="F69" s="91"/>
      <c r="G69" s="91"/>
      <c r="H69" s="91"/>
      <c r="I69" s="91"/>
      <c r="J69" s="89"/>
      <c r="K69" s="99"/>
      <c r="L69" s="91"/>
      <c r="M69" s="91"/>
      <c r="N69" s="91"/>
      <c r="O69" s="91"/>
      <c r="P69" s="91"/>
      <c r="Q69" s="91"/>
      <c r="R69" s="91"/>
      <c r="S69" s="91"/>
      <c r="T69" s="91"/>
      <c r="U69" s="89"/>
      <c r="V69" s="93"/>
      <c r="W69" s="89"/>
      <c r="X69" s="90"/>
      <c r="Y69" s="91"/>
      <c r="Z69" s="89"/>
      <c r="AA69" s="88"/>
      <c r="AB69" s="89"/>
      <c r="AC69" s="92"/>
      <c r="AD69" s="91"/>
      <c r="AE69" s="91"/>
      <c r="AF69" s="89"/>
      <c r="AG69" s="2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row>
    <row r="70" spans="1:105" ht="18.75" customHeight="1">
      <c r="A70" s="6"/>
      <c r="B70" s="16"/>
      <c r="C70" s="129"/>
      <c r="D70" s="89"/>
      <c r="E70" s="92"/>
      <c r="F70" s="91"/>
      <c r="G70" s="91"/>
      <c r="H70" s="91"/>
      <c r="I70" s="91"/>
      <c r="J70" s="89"/>
      <c r="K70" s="99"/>
      <c r="L70" s="91"/>
      <c r="M70" s="91"/>
      <c r="N70" s="91"/>
      <c r="O70" s="91"/>
      <c r="P70" s="91"/>
      <c r="Q70" s="91"/>
      <c r="R70" s="91"/>
      <c r="S70" s="91"/>
      <c r="T70" s="91"/>
      <c r="U70" s="89"/>
      <c r="V70" s="93"/>
      <c r="W70" s="89"/>
      <c r="X70" s="90"/>
      <c r="Y70" s="91"/>
      <c r="Z70" s="89"/>
      <c r="AA70" s="88"/>
      <c r="AB70" s="89"/>
      <c r="AC70" s="92"/>
      <c r="AD70" s="91"/>
      <c r="AE70" s="91"/>
      <c r="AF70" s="89"/>
      <c r="AG70" s="2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row>
    <row r="71" spans="1:105" ht="18.75" customHeight="1">
      <c r="A71" s="6"/>
      <c r="B71" s="16"/>
      <c r="C71" s="129"/>
      <c r="D71" s="89"/>
      <c r="E71" s="92"/>
      <c r="F71" s="91"/>
      <c r="G71" s="91"/>
      <c r="H71" s="91"/>
      <c r="I71" s="91"/>
      <c r="J71" s="89"/>
      <c r="K71" s="99"/>
      <c r="L71" s="91"/>
      <c r="M71" s="91"/>
      <c r="N71" s="91"/>
      <c r="O71" s="91"/>
      <c r="P71" s="91"/>
      <c r="Q71" s="91"/>
      <c r="R71" s="91"/>
      <c r="S71" s="91"/>
      <c r="T71" s="91"/>
      <c r="U71" s="89"/>
      <c r="V71" s="93"/>
      <c r="W71" s="89"/>
      <c r="X71" s="90"/>
      <c r="Y71" s="91"/>
      <c r="Z71" s="89"/>
      <c r="AA71" s="88"/>
      <c r="AB71" s="89"/>
      <c r="AC71" s="92"/>
      <c r="AD71" s="91"/>
      <c r="AE71" s="91"/>
      <c r="AF71" s="89"/>
      <c r="AG71" s="2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row>
    <row r="72" spans="1:105" ht="18.75" customHeight="1">
      <c r="A72" s="6"/>
      <c r="B72" s="16"/>
      <c r="C72" s="129"/>
      <c r="D72" s="89"/>
      <c r="E72" s="92"/>
      <c r="F72" s="91"/>
      <c r="G72" s="91"/>
      <c r="H72" s="91"/>
      <c r="I72" s="91"/>
      <c r="J72" s="89"/>
      <c r="K72" s="99"/>
      <c r="L72" s="91"/>
      <c r="M72" s="91"/>
      <c r="N72" s="91"/>
      <c r="O72" s="91"/>
      <c r="P72" s="91"/>
      <c r="Q72" s="91"/>
      <c r="R72" s="91"/>
      <c r="S72" s="91"/>
      <c r="T72" s="91"/>
      <c r="U72" s="89"/>
      <c r="V72" s="93"/>
      <c r="W72" s="89"/>
      <c r="X72" s="90"/>
      <c r="Y72" s="91"/>
      <c r="Z72" s="89"/>
      <c r="AA72" s="88"/>
      <c r="AB72" s="89"/>
      <c r="AC72" s="92"/>
      <c r="AD72" s="91"/>
      <c r="AE72" s="91"/>
      <c r="AF72" s="89"/>
      <c r="AG72" s="2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row>
    <row r="73" spans="1:105" ht="18.75" customHeight="1">
      <c r="A73" s="6"/>
      <c r="B73" s="16"/>
      <c r="C73" s="129"/>
      <c r="D73" s="89"/>
      <c r="E73" s="92"/>
      <c r="F73" s="91"/>
      <c r="G73" s="91"/>
      <c r="H73" s="91"/>
      <c r="I73" s="91"/>
      <c r="J73" s="89"/>
      <c r="K73" s="99"/>
      <c r="L73" s="91"/>
      <c r="M73" s="91"/>
      <c r="N73" s="91"/>
      <c r="O73" s="91"/>
      <c r="P73" s="91"/>
      <c r="Q73" s="91"/>
      <c r="R73" s="91"/>
      <c r="S73" s="91"/>
      <c r="T73" s="91"/>
      <c r="U73" s="89"/>
      <c r="V73" s="93"/>
      <c r="W73" s="89"/>
      <c r="X73" s="90"/>
      <c r="Y73" s="91"/>
      <c r="Z73" s="89"/>
      <c r="AA73" s="88"/>
      <c r="AB73" s="89"/>
      <c r="AC73" s="92"/>
      <c r="AD73" s="91"/>
      <c r="AE73" s="91"/>
      <c r="AF73" s="89"/>
      <c r="AG73" s="2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row>
    <row r="74" spans="1:105" ht="18.75" customHeight="1">
      <c r="A74" s="6"/>
      <c r="B74" s="16"/>
      <c r="C74" s="129"/>
      <c r="D74" s="89"/>
      <c r="E74" s="92"/>
      <c r="F74" s="91"/>
      <c r="G74" s="91"/>
      <c r="H74" s="91"/>
      <c r="I74" s="91"/>
      <c r="J74" s="89"/>
      <c r="K74" s="99"/>
      <c r="L74" s="91"/>
      <c r="M74" s="91"/>
      <c r="N74" s="91"/>
      <c r="O74" s="91"/>
      <c r="P74" s="91"/>
      <c r="Q74" s="91"/>
      <c r="R74" s="91"/>
      <c r="S74" s="91"/>
      <c r="T74" s="91"/>
      <c r="U74" s="89"/>
      <c r="V74" s="93"/>
      <c r="W74" s="89"/>
      <c r="X74" s="90"/>
      <c r="Y74" s="91"/>
      <c r="Z74" s="89"/>
      <c r="AA74" s="88"/>
      <c r="AB74" s="89"/>
      <c r="AC74" s="92"/>
      <c r="AD74" s="91"/>
      <c r="AE74" s="91"/>
      <c r="AF74" s="89"/>
      <c r="AG74" s="2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row>
    <row r="75" spans="1:105" ht="18.75" customHeight="1">
      <c r="A75" s="6"/>
      <c r="B75" s="16"/>
      <c r="C75" s="129"/>
      <c r="D75" s="89"/>
      <c r="E75" s="92"/>
      <c r="F75" s="91"/>
      <c r="G75" s="91"/>
      <c r="H75" s="91"/>
      <c r="I75" s="91"/>
      <c r="J75" s="89"/>
      <c r="K75" s="99"/>
      <c r="L75" s="91"/>
      <c r="M75" s="91"/>
      <c r="N75" s="91"/>
      <c r="O75" s="91"/>
      <c r="P75" s="91"/>
      <c r="Q75" s="91"/>
      <c r="R75" s="91"/>
      <c r="S75" s="91"/>
      <c r="T75" s="91"/>
      <c r="U75" s="89"/>
      <c r="V75" s="93"/>
      <c r="W75" s="89"/>
      <c r="X75" s="90"/>
      <c r="Y75" s="91"/>
      <c r="Z75" s="89"/>
      <c r="AA75" s="88"/>
      <c r="AB75" s="89"/>
      <c r="AC75" s="92"/>
      <c r="AD75" s="91"/>
      <c r="AE75" s="91"/>
      <c r="AF75" s="89"/>
      <c r="AG75" s="2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row>
    <row r="76" spans="1:105" ht="18.75" customHeight="1">
      <c r="A76" s="6"/>
      <c r="B76" s="16"/>
      <c r="C76" s="129"/>
      <c r="D76" s="89"/>
      <c r="E76" s="92"/>
      <c r="F76" s="91"/>
      <c r="G76" s="91"/>
      <c r="H76" s="91"/>
      <c r="I76" s="91"/>
      <c r="J76" s="89"/>
      <c r="K76" s="99"/>
      <c r="L76" s="91"/>
      <c r="M76" s="91"/>
      <c r="N76" s="91"/>
      <c r="O76" s="91"/>
      <c r="P76" s="91"/>
      <c r="Q76" s="91"/>
      <c r="R76" s="91"/>
      <c r="S76" s="91"/>
      <c r="T76" s="91"/>
      <c r="U76" s="89"/>
      <c r="V76" s="93"/>
      <c r="W76" s="89"/>
      <c r="X76" s="90"/>
      <c r="Y76" s="91"/>
      <c r="Z76" s="89"/>
      <c r="AA76" s="88"/>
      <c r="AB76" s="89"/>
      <c r="AC76" s="92"/>
      <c r="AD76" s="91"/>
      <c r="AE76" s="91"/>
      <c r="AF76" s="89"/>
      <c r="AG76" s="2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row>
    <row r="77" spans="1:105" ht="18.75" customHeight="1">
      <c r="A77" s="6"/>
      <c r="B77" s="16"/>
      <c r="C77" s="129"/>
      <c r="D77" s="89"/>
      <c r="E77" s="92"/>
      <c r="F77" s="91"/>
      <c r="G77" s="91"/>
      <c r="H77" s="91"/>
      <c r="I77" s="91"/>
      <c r="J77" s="89"/>
      <c r="K77" s="99"/>
      <c r="L77" s="91"/>
      <c r="M77" s="91"/>
      <c r="N77" s="91"/>
      <c r="O77" s="91"/>
      <c r="P77" s="91"/>
      <c r="Q77" s="91"/>
      <c r="R77" s="91"/>
      <c r="S77" s="91"/>
      <c r="T77" s="91"/>
      <c r="U77" s="89"/>
      <c r="V77" s="93"/>
      <c r="W77" s="89"/>
      <c r="X77" s="90"/>
      <c r="Y77" s="91"/>
      <c r="Z77" s="89"/>
      <c r="AA77" s="88"/>
      <c r="AB77" s="89"/>
      <c r="AC77" s="92"/>
      <c r="AD77" s="91"/>
      <c r="AE77" s="91"/>
      <c r="AF77" s="89"/>
      <c r="AG77" s="2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row>
    <row r="78" spans="1:105" ht="18.75" customHeight="1">
      <c r="A78" s="6"/>
      <c r="B78" s="16"/>
      <c r="C78" s="129"/>
      <c r="D78" s="89"/>
      <c r="E78" s="92"/>
      <c r="F78" s="91"/>
      <c r="G78" s="91"/>
      <c r="H78" s="91"/>
      <c r="I78" s="91"/>
      <c r="J78" s="89"/>
      <c r="K78" s="99"/>
      <c r="L78" s="91"/>
      <c r="M78" s="91"/>
      <c r="N78" s="91"/>
      <c r="O78" s="91"/>
      <c r="P78" s="91"/>
      <c r="Q78" s="91"/>
      <c r="R78" s="91"/>
      <c r="S78" s="91"/>
      <c r="T78" s="91"/>
      <c r="U78" s="89"/>
      <c r="V78" s="93"/>
      <c r="W78" s="89"/>
      <c r="X78" s="90"/>
      <c r="Y78" s="91"/>
      <c r="Z78" s="89"/>
      <c r="AA78" s="88"/>
      <c r="AB78" s="89"/>
      <c r="AC78" s="92"/>
      <c r="AD78" s="91"/>
      <c r="AE78" s="91"/>
      <c r="AF78" s="89"/>
      <c r="AG78" s="2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row>
    <row r="79" spans="1:105" ht="18.75" customHeight="1">
      <c r="A79" s="6"/>
      <c r="B79" s="16"/>
      <c r="C79" s="129"/>
      <c r="D79" s="89"/>
      <c r="E79" s="92"/>
      <c r="F79" s="91"/>
      <c r="G79" s="91"/>
      <c r="H79" s="91"/>
      <c r="I79" s="91"/>
      <c r="J79" s="89"/>
      <c r="K79" s="99"/>
      <c r="L79" s="91"/>
      <c r="M79" s="91"/>
      <c r="N79" s="91"/>
      <c r="O79" s="91"/>
      <c r="P79" s="91"/>
      <c r="Q79" s="91"/>
      <c r="R79" s="91"/>
      <c r="S79" s="91"/>
      <c r="T79" s="91"/>
      <c r="U79" s="89"/>
      <c r="V79" s="93"/>
      <c r="W79" s="89"/>
      <c r="X79" s="90"/>
      <c r="Y79" s="91"/>
      <c r="Z79" s="89"/>
      <c r="AA79" s="88"/>
      <c r="AB79" s="89"/>
      <c r="AC79" s="92"/>
      <c r="AD79" s="91"/>
      <c r="AE79" s="91"/>
      <c r="AF79" s="89"/>
      <c r="AG79" s="2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row>
    <row r="80" spans="1:105" ht="18.75" customHeight="1">
      <c r="A80" s="6"/>
      <c r="B80" s="16"/>
      <c r="C80" s="129"/>
      <c r="D80" s="89"/>
      <c r="E80" s="92"/>
      <c r="F80" s="91"/>
      <c r="G80" s="91"/>
      <c r="H80" s="91"/>
      <c r="I80" s="91"/>
      <c r="J80" s="89"/>
      <c r="K80" s="99"/>
      <c r="L80" s="91"/>
      <c r="M80" s="91"/>
      <c r="N80" s="91"/>
      <c r="O80" s="91"/>
      <c r="P80" s="91"/>
      <c r="Q80" s="91"/>
      <c r="R80" s="91"/>
      <c r="S80" s="91"/>
      <c r="T80" s="91"/>
      <c r="U80" s="89"/>
      <c r="V80" s="93"/>
      <c r="W80" s="89"/>
      <c r="X80" s="90"/>
      <c r="Y80" s="91"/>
      <c r="Z80" s="89"/>
      <c r="AA80" s="88"/>
      <c r="AB80" s="89"/>
      <c r="AC80" s="92"/>
      <c r="AD80" s="91"/>
      <c r="AE80" s="91"/>
      <c r="AF80" s="89"/>
      <c r="AG80" s="2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row>
    <row r="81" spans="1:105" ht="18.75" customHeight="1">
      <c r="A81" s="6"/>
      <c r="B81" s="16"/>
      <c r="C81" s="129"/>
      <c r="D81" s="89"/>
      <c r="E81" s="92"/>
      <c r="F81" s="91"/>
      <c r="G81" s="91"/>
      <c r="H81" s="91"/>
      <c r="I81" s="91"/>
      <c r="J81" s="89"/>
      <c r="K81" s="99"/>
      <c r="L81" s="91"/>
      <c r="M81" s="91"/>
      <c r="N81" s="91"/>
      <c r="O81" s="91"/>
      <c r="P81" s="91"/>
      <c r="Q81" s="91"/>
      <c r="R81" s="91"/>
      <c r="S81" s="91"/>
      <c r="T81" s="91"/>
      <c r="U81" s="89"/>
      <c r="V81" s="93"/>
      <c r="W81" s="89"/>
      <c r="X81" s="90"/>
      <c r="Y81" s="91"/>
      <c r="Z81" s="89"/>
      <c r="AA81" s="88"/>
      <c r="AB81" s="89"/>
      <c r="AC81" s="92"/>
      <c r="AD81" s="91"/>
      <c r="AE81" s="91"/>
      <c r="AF81" s="89"/>
      <c r="AG81" s="2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row>
    <row r="82" spans="1:105" ht="18.75" customHeight="1">
      <c r="A82" s="6"/>
      <c r="B82" s="16"/>
      <c r="C82" s="129"/>
      <c r="D82" s="89"/>
      <c r="E82" s="92"/>
      <c r="F82" s="91"/>
      <c r="G82" s="91"/>
      <c r="H82" s="91"/>
      <c r="I82" s="91"/>
      <c r="J82" s="89"/>
      <c r="K82" s="99"/>
      <c r="L82" s="91"/>
      <c r="M82" s="91"/>
      <c r="N82" s="91"/>
      <c r="O82" s="91"/>
      <c r="P82" s="91"/>
      <c r="Q82" s="91"/>
      <c r="R82" s="91"/>
      <c r="S82" s="91"/>
      <c r="T82" s="91"/>
      <c r="U82" s="89"/>
      <c r="V82" s="93"/>
      <c r="W82" s="89"/>
      <c r="X82" s="90"/>
      <c r="Y82" s="91"/>
      <c r="Z82" s="89"/>
      <c r="AA82" s="88"/>
      <c r="AB82" s="89"/>
      <c r="AC82" s="92"/>
      <c r="AD82" s="91"/>
      <c r="AE82" s="91"/>
      <c r="AF82" s="89"/>
      <c r="AG82" s="2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row>
    <row r="83" spans="1:105" ht="18.75" customHeight="1">
      <c r="A83" s="6"/>
      <c r="B83" s="16"/>
      <c r="C83" s="129"/>
      <c r="D83" s="89"/>
      <c r="E83" s="92"/>
      <c r="F83" s="91"/>
      <c r="G83" s="91"/>
      <c r="H83" s="91"/>
      <c r="I83" s="91"/>
      <c r="J83" s="89"/>
      <c r="K83" s="99"/>
      <c r="L83" s="91"/>
      <c r="M83" s="91"/>
      <c r="N83" s="91"/>
      <c r="O83" s="91"/>
      <c r="P83" s="91"/>
      <c r="Q83" s="91"/>
      <c r="R83" s="91"/>
      <c r="S83" s="91"/>
      <c r="T83" s="91"/>
      <c r="U83" s="89"/>
      <c r="V83" s="93"/>
      <c r="W83" s="89"/>
      <c r="X83" s="90"/>
      <c r="Y83" s="91"/>
      <c r="Z83" s="89"/>
      <c r="AA83" s="88"/>
      <c r="AB83" s="89"/>
      <c r="AC83" s="92"/>
      <c r="AD83" s="91"/>
      <c r="AE83" s="91"/>
      <c r="AF83" s="89"/>
      <c r="AG83" s="2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row>
    <row r="84" spans="1:105" ht="18.75" customHeight="1">
      <c r="A84" s="6"/>
      <c r="B84" s="16"/>
      <c r="C84" s="129"/>
      <c r="D84" s="89"/>
      <c r="E84" s="92"/>
      <c r="F84" s="91"/>
      <c r="G84" s="91"/>
      <c r="H84" s="91"/>
      <c r="I84" s="91"/>
      <c r="J84" s="89"/>
      <c r="K84" s="99"/>
      <c r="L84" s="91"/>
      <c r="M84" s="91"/>
      <c r="N84" s="91"/>
      <c r="O84" s="91"/>
      <c r="P84" s="91"/>
      <c r="Q84" s="91"/>
      <c r="R84" s="91"/>
      <c r="S84" s="91"/>
      <c r="T84" s="91"/>
      <c r="U84" s="89"/>
      <c r="V84" s="93"/>
      <c r="W84" s="89"/>
      <c r="X84" s="90"/>
      <c r="Y84" s="91"/>
      <c r="Z84" s="89"/>
      <c r="AA84" s="88"/>
      <c r="AB84" s="89"/>
      <c r="AC84" s="92"/>
      <c r="AD84" s="91"/>
      <c r="AE84" s="91"/>
      <c r="AF84" s="89"/>
      <c r="AG84" s="2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row>
    <row r="85" spans="1:105" ht="18.75" customHeight="1">
      <c r="A85" s="6"/>
      <c r="B85" s="16"/>
      <c r="C85" s="129"/>
      <c r="D85" s="89"/>
      <c r="E85" s="92"/>
      <c r="F85" s="91"/>
      <c r="G85" s="91"/>
      <c r="H85" s="91"/>
      <c r="I85" s="91"/>
      <c r="J85" s="89"/>
      <c r="K85" s="99"/>
      <c r="L85" s="91"/>
      <c r="M85" s="91"/>
      <c r="N85" s="91"/>
      <c r="O85" s="91"/>
      <c r="P85" s="91"/>
      <c r="Q85" s="91"/>
      <c r="R85" s="91"/>
      <c r="S85" s="91"/>
      <c r="T85" s="91"/>
      <c r="U85" s="89"/>
      <c r="V85" s="93"/>
      <c r="W85" s="89"/>
      <c r="X85" s="90"/>
      <c r="Y85" s="91"/>
      <c r="Z85" s="89"/>
      <c r="AA85" s="88"/>
      <c r="AB85" s="89"/>
      <c r="AC85" s="92"/>
      <c r="AD85" s="91"/>
      <c r="AE85" s="91"/>
      <c r="AF85" s="89"/>
      <c r="AG85" s="2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row>
    <row r="86" spans="1:105" ht="18.75" customHeight="1">
      <c r="A86" s="6"/>
      <c r="B86" s="16"/>
      <c r="C86" s="129"/>
      <c r="D86" s="89"/>
      <c r="E86" s="92"/>
      <c r="F86" s="91"/>
      <c r="G86" s="91"/>
      <c r="H86" s="91"/>
      <c r="I86" s="91"/>
      <c r="J86" s="89"/>
      <c r="K86" s="99"/>
      <c r="L86" s="91"/>
      <c r="M86" s="91"/>
      <c r="N86" s="91"/>
      <c r="O86" s="91"/>
      <c r="P86" s="91"/>
      <c r="Q86" s="91"/>
      <c r="R86" s="91"/>
      <c r="S86" s="91"/>
      <c r="T86" s="91"/>
      <c r="U86" s="89"/>
      <c r="V86" s="93"/>
      <c r="W86" s="89"/>
      <c r="X86" s="90"/>
      <c r="Y86" s="91"/>
      <c r="Z86" s="89"/>
      <c r="AA86" s="88"/>
      <c r="AB86" s="89"/>
      <c r="AC86" s="92"/>
      <c r="AD86" s="91"/>
      <c r="AE86" s="91"/>
      <c r="AF86" s="89"/>
      <c r="AG86" s="2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row>
    <row r="87" spans="1:105" ht="18.75" customHeight="1">
      <c r="A87" s="6"/>
      <c r="B87" s="83"/>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71"/>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row>
    <row r="88" spans="1:105" ht="18.75" customHeight="1">
      <c r="A88" s="6"/>
      <c r="B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row>
    <row r="89" spans="1:105" ht="3" hidden="1" customHeight="1">
      <c r="A89" s="6"/>
      <c r="B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row>
    <row r="90" spans="1:105" ht="15" hidden="1" customHeight="1">
      <c r="A90" s="6"/>
      <c r="B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row>
    <row r="91" spans="1:105" ht="3" hidden="1" customHeight="1">
      <c r="A91" s="6"/>
      <c r="B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row>
    <row r="92" spans="1:105" ht="15" hidden="1" customHeight="1">
      <c r="A92" s="6"/>
      <c r="B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row>
    <row r="93" spans="1:105" ht="3" hidden="1" customHeight="1">
      <c r="A93" s="6"/>
      <c r="B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row>
    <row r="94" spans="1:105" ht="15" hidden="1" customHeight="1">
      <c r="A94" s="6"/>
      <c r="B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row>
    <row r="95" spans="1:105" ht="3" hidden="1" customHeight="1">
      <c r="A95" s="6"/>
      <c r="B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row>
    <row r="96" spans="1:105" ht="15" hidden="1" customHeight="1">
      <c r="A96" s="6"/>
      <c r="B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row>
    <row r="97" spans="1:105" ht="3" hidden="1" customHeight="1">
      <c r="A97" s="6"/>
      <c r="B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row>
    <row r="98" spans="1:105" ht="15" hidden="1" customHeight="1">
      <c r="A98" s="6"/>
      <c r="B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row>
    <row r="99" spans="1:105" ht="3" hidden="1" customHeight="1">
      <c r="A99" s="6"/>
      <c r="B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row>
    <row r="100" spans="1:105" ht="15" hidden="1" customHeight="1">
      <c r="A100" s="6"/>
      <c r="B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row>
    <row r="101" spans="1:105" ht="3" hidden="1" customHeight="1">
      <c r="A101" s="6"/>
      <c r="B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row>
    <row r="102" spans="1:105" ht="15" hidden="1" customHeight="1">
      <c r="A102" s="6"/>
      <c r="B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row>
    <row r="103" spans="1:105" ht="3" hidden="1" customHeight="1">
      <c r="A103" s="6"/>
      <c r="B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row>
    <row r="104" spans="1:105" ht="15" hidden="1" customHeight="1">
      <c r="A104" s="6"/>
      <c r="B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row>
    <row r="105" spans="1:105" ht="3" hidden="1" customHeight="1">
      <c r="A105" s="6"/>
      <c r="B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row>
    <row r="106" spans="1:105" ht="15" hidden="1" customHeight="1">
      <c r="A106" s="6"/>
      <c r="B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row>
    <row r="107" spans="1:105" ht="3" hidden="1" customHeight="1">
      <c r="A107" s="6"/>
      <c r="B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row>
    <row r="108" spans="1:105" ht="15" hidden="1" customHeight="1">
      <c r="A108" s="6"/>
      <c r="B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row>
    <row r="109" spans="1:105" ht="3" hidden="1" customHeight="1">
      <c r="A109" s="6"/>
      <c r="B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row>
    <row r="110" spans="1:105" ht="15" hidden="1" customHeight="1">
      <c r="A110" s="6"/>
      <c r="B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row>
    <row r="111" spans="1:105" ht="3" hidden="1"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row>
    <row r="112" spans="1:105" ht="15" hidden="1"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row>
    <row r="113" spans="1:105" ht="3" hidden="1"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row>
    <row r="114" spans="1:105" ht="15" hidden="1"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row>
    <row r="115" spans="1:105" ht="3" hidden="1"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row>
    <row r="116" spans="1:105" ht="15" hidden="1"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row>
    <row r="117" spans="1:105" ht="3" hidden="1"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row>
    <row r="118" spans="1:105" ht="15" hidden="1"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row>
    <row r="119" spans="1:105" ht="3" hidden="1"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row>
    <row r="120" spans="1:105" ht="15" hidden="1"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row>
    <row r="121" spans="1:105" ht="3" hidden="1"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row>
    <row r="122" spans="1:105" ht="15" hidden="1" customHeight="1">
      <c r="A122" s="6"/>
      <c r="B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row>
    <row r="123" spans="1:105" ht="3" hidden="1" customHeight="1">
      <c r="A123" s="6"/>
      <c r="B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row>
    <row r="124" spans="1:105" ht="15" hidden="1" customHeight="1">
      <c r="A124" s="6"/>
      <c r="B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row>
    <row r="125" spans="1:105" ht="3" hidden="1" customHeight="1">
      <c r="A125" s="6"/>
      <c r="B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row>
    <row r="126" spans="1:105" ht="15" hidden="1" customHeight="1">
      <c r="A126" s="6"/>
      <c r="B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row>
    <row r="127" spans="1:105" ht="3" hidden="1" customHeight="1">
      <c r="A127" s="6"/>
      <c r="B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row>
    <row r="128" spans="1:105" ht="15" hidden="1" customHeight="1">
      <c r="A128" s="6"/>
      <c r="B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row>
    <row r="129" spans="1:105" ht="3" hidden="1" customHeight="1">
      <c r="A129" s="6"/>
      <c r="B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row>
    <row r="130" spans="1:105" ht="15" hidden="1" customHeight="1">
      <c r="A130" s="6"/>
      <c r="B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row>
    <row r="131" spans="1:105" ht="3" hidden="1" customHeight="1">
      <c r="A131" s="6"/>
      <c r="B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row>
    <row r="132" spans="1:105" ht="15" hidden="1" customHeight="1">
      <c r="A132" s="6"/>
      <c r="B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row>
    <row r="133" spans="1:105" ht="3" hidden="1" customHeight="1">
      <c r="A133" s="6"/>
      <c r="B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row>
    <row r="134" spans="1:105" ht="15" hidden="1" customHeight="1">
      <c r="A134" s="6"/>
      <c r="B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row>
    <row r="135" spans="1:105" ht="3" hidden="1" customHeight="1">
      <c r="A135" s="6"/>
      <c r="B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row>
    <row r="136" spans="1:105" ht="15" hidden="1" customHeight="1">
      <c r="A136" s="6"/>
      <c r="B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row>
    <row r="137" spans="1:105" ht="3" hidden="1" customHeight="1">
      <c r="A137" s="6"/>
      <c r="B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row>
    <row r="138" spans="1:105" ht="15" hidden="1" customHeight="1">
      <c r="A138" s="6"/>
      <c r="B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row>
    <row r="139" spans="1:105" ht="3" hidden="1" customHeight="1">
      <c r="A139" s="6"/>
      <c r="B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row>
    <row r="140" spans="1:105" ht="15" hidden="1" customHeight="1">
      <c r="A140" s="6"/>
      <c r="B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row>
    <row r="141" spans="1:105" ht="3" hidden="1" customHeight="1">
      <c r="A141" s="6"/>
      <c r="B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row>
    <row r="142" spans="1:105" ht="15" hidden="1" customHeight="1">
      <c r="A142" s="6"/>
      <c r="B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row>
    <row r="143" spans="1:105" ht="3" hidden="1" customHeight="1">
      <c r="A143" s="6"/>
      <c r="B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row>
    <row r="144" spans="1:105" ht="15" hidden="1" customHeight="1">
      <c r="A144" s="6"/>
      <c r="B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row>
    <row r="145" spans="1:105" ht="3" hidden="1"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row>
    <row r="146" spans="1:105" ht="15" hidden="1"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row>
    <row r="147" spans="1:105" ht="3" hidden="1"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row>
    <row r="148" spans="1:105" ht="15" hidden="1"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row>
    <row r="149" spans="1:105" ht="3" hidden="1"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row>
    <row r="150" spans="1:105" ht="15" hidden="1"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row>
    <row r="151" spans="1:105" ht="3" hidden="1"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row>
    <row r="152" spans="1:105" ht="15" hidden="1"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row>
    <row r="153" spans="1:105" ht="3" hidden="1"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row>
    <row r="154" spans="1:105" ht="15" hidden="1"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row>
    <row r="155" spans="1:105" ht="3" hidden="1"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row>
    <row r="156" spans="1:105" ht="15" hidden="1"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row>
    <row r="157" spans="1:105" ht="3" hidden="1"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row>
    <row r="158" spans="1:105" ht="15" hidden="1" customHeight="1">
      <c r="A158" s="6"/>
      <c r="B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row>
    <row r="159" spans="1:105" ht="3" hidden="1" customHeight="1">
      <c r="A159" s="6"/>
      <c r="B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row>
    <row r="160" spans="1:105" ht="15" hidden="1" customHeight="1">
      <c r="A160" s="6"/>
      <c r="B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row>
    <row r="161" spans="1:105" ht="3" hidden="1" customHeight="1">
      <c r="A161" s="6"/>
      <c r="B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row>
    <row r="162" spans="1:105" ht="15" hidden="1" customHeight="1">
      <c r="A162" s="6"/>
      <c r="B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row>
    <row r="163" spans="1:105" ht="3" hidden="1" customHeight="1">
      <c r="A163" s="6"/>
      <c r="B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row>
    <row r="164" spans="1:105" ht="15" hidden="1" customHeight="1">
      <c r="A164" s="6"/>
      <c r="B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row>
    <row r="165" spans="1:105" ht="3" hidden="1" customHeight="1">
      <c r="A165" s="6"/>
      <c r="B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row>
    <row r="166" spans="1:105" ht="15" hidden="1" customHeight="1">
      <c r="A166" s="6"/>
      <c r="B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row>
    <row r="167" spans="1:105" ht="3" hidden="1" customHeight="1">
      <c r="A167" s="6"/>
      <c r="B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row>
    <row r="168" spans="1:105" ht="15" hidden="1" customHeight="1">
      <c r="A168" s="6"/>
      <c r="B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row>
    <row r="169" spans="1:105" ht="3" hidden="1" customHeight="1">
      <c r="A169" s="6"/>
      <c r="B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row>
    <row r="170" spans="1:105" ht="15" hidden="1" customHeight="1">
      <c r="A170" s="6"/>
      <c r="B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row>
    <row r="171" spans="1:105" ht="3" hidden="1" customHeight="1">
      <c r="A171" s="6"/>
      <c r="B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row>
    <row r="172" spans="1:105" ht="15" hidden="1" customHeight="1">
      <c r="A172" s="6"/>
      <c r="B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row>
    <row r="173" spans="1:105" ht="3" hidden="1" customHeight="1">
      <c r="A173" s="6"/>
      <c r="B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row>
    <row r="174" spans="1:105" ht="15" hidden="1" customHeight="1">
      <c r="A174" s="6"/>
      <c r="B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row>
    <row r="175" spans="1:105" ht="3" hidden="1" customHeight="1">
      <c r="A175" s="6"/>
      <c r="B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row>
    <row r="176" spans="1:105" ht="15" hidden="1" customHeight="1">
      <c r="A176" s="6"/>
      <c r="B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row>
    <row r="177" spans="1:105" ht="3" hidden="1" customHeight="1">
      <c r="A177" s="6"/>
      <c r="B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row>
    <row r="178" spans="1:105" ht="15" hidden="1" customHeight="1">
      <c r="A178" s="6"/>
      <c r="B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row>
    <row r="179" spans="1:105" ht="3" hidden="1" customHeight="1">
      <c r="A179" s="6"/>
      <c r="B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row>
    <row r="180" spans="1:105" ht="15" hidden="1" customHeight="1">
      <c r="A180" s="6"/>
      <c r="B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row>
    <row r="181" spans="1:105" ht="3" hidden="1"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row>
    <row r="182" spans="1:105" ht="15" hidden="1"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row>
    <row r="183" spans="1:105" ht="3" hidden="1"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row>
    <row r="184" spans="1:105" ht="15" hidden="1"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row>
    <row r="185" spans="1:105" ht="3" hidden="1"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row>
    <row r="186" spans="1:105" ht="15" hidden="1"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row>
    <row r="187" spans="1:105" ht="3" hidden="1"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row>
    <row r="188" spans="1:105" ht="15" hidden="1"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row>
    <row r="189" spans="1:105" ht="3" hidden="1"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row>
    <row r="190" spans="1:105" ht="15" hidden="1"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row>
    <row r="191" spans="1:105" ht="3" hidden="1"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row>
    <row r="192" spans="1:105" ht="15" hidden="1" customHeight="1">
      <c r="A192" s="6"/>
      <c r="B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row>
    <row r="193" spans="1:105" ht="3" hidden="1" customHeight="1">
      <c r="A193" s="6"/>
      <c r="B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row>
    <row r="194" spans="1:105" ht="15" hidden="1" customHeight="1">
      <c r="A194" s="6"/>
      <c r="B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row>
    <row r="195" spans="1:105" ht="3" hidden="1" customHeight="1">
      <c r="A195" s="6"/>
      <c r="B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row>
    <row r="196" spans="1:105" ht="15" hidden="1" customHeight="1">
      <c r="A196" s="6"/>
      <c r="B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row>
    <row r="197" spans="1:105" ht="3" hidden="1" customHeight="1">
      <c r="A197" s="6"/>
      <c r="B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row>
    <row r="198" spans="1:105" ht="15" hidden="1" customHeight="1">
      <c r="A198" s="6"/>
      <c r="B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row>
    <row r="199" spans="1:105" ht="3" hidden="1" customHeight="1">
      <c r="A199" s="6"/>
      <c r="B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row>
    <row r="200" spans="1:105" ht="15" hidden="1" customHeight="1">
      <c r="A200" s="6"/>
      <c r="B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row>
    <row r="201" spans="1:105" ht="3" hidden="1" customHeight="1">
      <c r="A201" s="6"/>
      <c r="B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row>
    <row r="202" spans="1:105" ht="15" hidden="1" customHeight="1">
      <c r="A202" s="6"/>
      <c r="B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row>
    <row r="203" spans="1:105" ht="3" hidden="1" customHeight="1">
      <c r="A203" s="6"/>
      <c r="B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row>
    <row r="204" spans="1:105" ht="15" hidden="1" customHeight="1">
      <c r="A204" s="6"/>
      <c r="B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row>
    <row r="205" spans="1:105" ht="3" hidden="1" customHeight="1">
      <c r="A205" s="6"/>
      <c r="B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row>
    <row r="206" spans="1:105" ht="15" hidden="1" customHeight="1">
      <c r="A206" s="6"/>
      <c r="B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row>
    <row r="207" spans="1:105" ht="3" hidden="1" customHeight="1">
      <c r="A207" s="6"/>
      <c r="B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row>
    <row r="208" spans="1:105" ht="15" hidden="1" customHeight="1">
      <c r="A208" s="6"/>
      <c r="B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row>
    <row r="209" spans="1:105" ht="3" hidden="1" customHeight="1">
      <c r="A209" s="6"/>
      <c r="B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row>
    <row r="210" spans="1:105" ht="15" hidden="1" customHeight="1">
      <c r="A210" s="6"/>
      <c r="B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row>
    <row r="211" spans="1:105" ht="3" hidden="1" customHeight="1">
      <c r="A211" s="6"/>
      <c r="B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row>
    <row r="212" spans="1:105" ht="15" hidden="1" customHeight="1">
      <c r="A212" s="6"/>
      <c r="B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row>
    <row r="213" spans="1:105" ht="3" hidden="1" customHeight="1">
      <c r="A213" s="6"/>
      <c r="B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row>
    <row r="214" spans="1:105" ht="15" hidden="1" customHeight="1">
      <c r="A214" s="6"/>
      <c r="B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row>
    <row r="215" spans="1:105" ht="3" hidden="1"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row>
    <row r="216" spans="1:105" ht="15" hidden="1"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row>
    <row r="217" spans="1:105" ht="3" hidden="1"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row>
    <row r="218" spans="1:105" ht="15" hidden="1"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row>
    <row r="219" spans="1:105" ht="3" hidden="1"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row>
    <row r="220" spans="1:105" ht="15" hidden="1"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row>
    <row r="221" spans="1:105" ht="3" hidden="1"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row>
    <row r="222" spans="1:105" ht="15" hidden="1"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row>
    <row r="223" spans="1:105" ht="3" hidden="1"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row>
    <row r="224" spans="1:105" ht="15" hidden="1"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row>
    <row r="225" spans="1:105" ht="3" hidden="1"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row>
    <row r="226" spans="1:105" ht="15" hidden="1"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row>
    <row r="227" spans="1:105" ht="3" hidden="1"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row>
    <row r="228" spans="1:105" ht="15" hidden="1" customHeight="1">
      <c r="A228" s="6"/>
      <c r="B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row>
    <row r="229" spans="1:105" ht="3" hidden="1" customHeight="1">
      <c r="A229" s="6"/>
      <c r="B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row>
    <row r="230" spans="1:105" ht="15" hidden="1" customHeight="1">
      <c r="A230" s="6"/>
      <c r="B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row>
    <row r="231" spans="1:105" ht="3" hidden="1" customHeight="1">
      <c r="A231" s="6"/>
      <c r="B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row>
    <row r="232" spans="1:105" ht="15" hidden="1" customHeight="1">
      <c r="A232" s="6"/>
      <c r="B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row>
    <row r="233" spans="1:105" ht="3" hidden="1" customHeight="1">
      <c r="A233" s="6"/>
      <c r="B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row>
    <row r="234" spans="1:105" ht="15" hidden="1" customHeight="1">
      <c r="A234" s="6"/>
      <c r="B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row>
    <row r="235" spans="1:105" ht="3" hidden="1" customHeight="1">
      <c r="A235" s="6"/>
      <c r="B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row>
    <row r="236" spans="1:105" ht="15" hidden="1" customHeight="1">
      <c r="A236" s="6"/>
      <c r="B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row>
    <row r="237" spans="1:105" ht="3" hidden="1" customHeight="1">
      <c r="A237" s="6"/>
      <c r="B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row>
    <row r="238" spans="1:105" ht="15" hidden="1" customHeight="1">
      <c r="A238" s="6"/>
      <c r="B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row>
    <row r="239" spans="1:105" ht="3" hidden="1" customHeight="1">
      <c r="A239" s="6"/>
      <c r="B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row>
    <row r="240" spans="1:105" ht="15" hidden="1" customHeight="1">
      <c r="A240" s="6"/>
      <c r="B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row>
    <row r="241" spans="1:105" ht="3" hidden="1" customHeight="1">
      <c r="A241" s="6"/>
      <c r="B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row>
    <row r="242" spans="1:105" ht="15" hidden="1" customHeight="1">
      <c r="A242" s="6"/>
      <c r="B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row>
    <row r="243" spans="1:105" ht="3" hidden="1" customHeight="1">
      <c r="A243" s="6"/>
      <c r="B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row>
    <row r="244" spans="1:105" ht="15" hidden="1" customHeight="1">
      <c r="A244" s="6"/>
      <c r="B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row>
    <row r="245" spans="1:105" ht="3" hidden="1" customHeight="1">
      <c r="A245" s="6"/>
      <c r="B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row>
    <row r="246" spans="1:105" ht="15" hidden="1" customHeight="1">
      <c r="A246" s="6"/>
      <c r="B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row>
    <row r="247" spans="1:105" ht="3" hidden="1" customHeight="1">
      <c r="A247" s="6"/>
      <c r="B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row>
    <row r="248" spans="1:105" ht="15" hidden="1" customHeight="1">
      <c r="A248" s="6"/>
      <c r="B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row>
    <row r="249" spans="1:105" ht="3" hidden="1" customHeight="1">
      <c r="A249" s="6"/>
      <c r="B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row>
    <row r="250" spans="1:105" ht="15" hidden="1" customHeight="1">
      <c r="A250" s="6"/>
      <c r="B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row>
    <row r="251" spans="1:105" ht="3" hidden="1"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row>
    <row r="252" spans="1:105" ht="15" hidden="1"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row>
    <row r="253" spans="1:105" ht="3" hidden="1"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row>
    <row r="254" spans="1:105" ht="15" hidden="1"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row>
    <row r="255" spans="1:105" ht="3" hidden="1"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row>
    <row r="256" spans="1:105" ht="15" hidden="1"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row>
    <row r="257" spans="1:105" ht="3" hidden="1"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row>
    <row r="258" spans="1:105" ht="15" hidden="1"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row>
    <row r="259" spans="1:105" ht="3" hidden="1"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row>
    <row r="260" spans="1:105" ht="15" hidden="1"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row>
    <row r="261" spans="1:105" ht="15" hidden="1"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row>
    <row r="262" spans="1:105" ht="3" hidden="1"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row>
    <row r="263" spans="1:105" ht="15" hidden="1" customHeight="1">
      <c r="A263" s="6"/>
      <c r="B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row>
    <row r="264" spans="1:105" ht="3" hidden="1" customHeight="1">
      <c r="A264" s="6"/>
      <c r="B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row>
    <row r="265" spans="1:105" ht="15" hidden="1" customHeight="1">
      <c r="A265" s="6"/>
      <c r="B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row>
    <row r="266" spans="1:105" ht="3" hidden="1" customHeight="1">
      <c r="A266" s="6"/>
      <c r="B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row>
    <row r="267" spans="1:105" ht="15" hidden="1" customHeight="1">
      <c r="A267" s="6"/>
      <c r="B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row>
    <row r="268" spans="1:105" ht="3" hidden="1" customHeight="1">
      <c r="A268" s="6"/>
      <c r="B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row>
    <row r="269" spans="1:105" ht="15" hidden="1" customHeight="1">
      <c r="A269" s="6"/>
      <c r="B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row>
    <row r="270" spans="1:105" ht="3" hidden="1" customHeight="1">
      <c r="A270" s="6"/>
      <c r="B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row>
    <row r="271" spans="1:105" ht="15" hidden="1" customHeight="1">
      <c r="A271" s="6"/>
      <c r="B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row>
    <row r="272" spans="1:105" ht="3" hidden="1" customHeight="1">
      <c r="A272" s="6"/>
      <c r="B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row>
    <row r="273" spans="1:105" ht="15" hidden="1" customHeight="1">
      <c r="A273" s="6"/>
      <c r="B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row>
    <row r="274" spans="1:105" ht="3" hidden="1" customHeight="1">
      <c r="A274" s="6"/>
      <c r="B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row>
    <row r="275" spans="1:105" ht="15" hidden="1" customHeight="1">
      <c r="A275" s="6"/>
      <c r="B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row>
    <row r="276" spans="1:105" ht="3" hidden="1" customHeight="1">
      <c r="A276" s="6"/>
      <c r="B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row>
    <row r="277" spans="1:105" ht="15" hidden="1" customHeight="1">
      <c r="A277" s="6"/>
      <c r="B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row>
    <row r="278" spans="1:105" ht="3" hidden="1" customHeight="1">
      <c r="A278" s="6"/>
      <c r="B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row>
    <row r="279" spans="1:105" ht="15" hidden="1" customHeight="1">
      <c r="A279" s="6"/>
      <c r="B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row>
    <row r="280" spans="1:105" ht="3" hidden="1" customHeight="1">
      <c r="A280" s="6"/>
      <c r="B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row>
    <row r="281" spans="1:105" ht="15" hidden="1" customHeight="1">
      <c r="A281" s="6"/>
      <c r="B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row>
    <row r="282" spans="1:105" ht="3" hidden="1" customHeight="1">
      <c r="A282" s="6"/>
      <c r="B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row>
    <row r="283" spans="1:105" ht="15" hidden="1" customHeight="1">
      <c r="A283" s="6"/>
      <c r="B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row>
    <row r="284" spans="1:105" ht="3" hidden="1" customHeight="1">
      <c r="A284" s="6"/>
      <c r="B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row>
    <row r="285" spans="1:105" ht="15" hidden="1" customHeight="1">
      <c r="A285" s="6"/>
      <c r="B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row>
    <row r="286" spans="1:105" ht="3" hidden="1"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row>
    <row r="287" spans="1:105" ht="15" hidden="1"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row>
    <row r="288" spans="1:105" ht="3" hidden="1"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row>
    <row r="289" spans="1:105" ht="15" hidden="1"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row>
    <row r="290" spans="1:105" ht="3" hidden="1"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row>
    <row r="291" spans="1:105" ht="15" hidden="1"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row>
    <row r="292" spans="1:105" ht="3" hidden="1"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row>
    <row r="293" spans="1:105" ht="15" hidden="1"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row>
    <row r="294" spans="1:105" ht="3" hidden="1"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row>
    <row r="295" spans="1:105" ht="15" hidden="1"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row>
    <row r="296" spans="1:105" ht="3" hidden="1"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row>
    <row r="297" spans="1:105" ht="15" hidden="1"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row>
    <row r="298" spans="1:105" ht="3" hidden="1"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row>
    <row r="299" spans="1:105" ht="15" hidden="1" customHeight="1">
      <c r="A299" s="6"/>
      <c r="B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row>
    <row r="300" spans="1:105" ht="3" hidden="1" customHeight="1">
      <c r="A300" s="6"/>
      <c r="B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row>
    <row r="301" spans="1:105" ht="15" hidden="1" customHeight="1">
      <c r="A301" s="6"/>
      <c r="B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row>
    <row r="302" spans="1:105" ht="3" hidden="1" customHeight="1">
      <c r="A302" s="6"/>
      <c r="B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row>
    <row r="303" spans="1:105" ht="15" hidden="1" customHeight="1">
      <c r="A303" s="6"/>
      <c r="B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row>
    <row r="304" spans="1:105" ht="3" hidden="1" customHeight="1">
      <c r="A304" s="6"/>
      <c r="B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row>
    <row r="305" spans="1:105" ht="15" hidden="1" customHeight="1">
      <c r="A305" s="6"/>
      <c r="B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row>
    <row r="306" spans="1:105" ht="3" hidden="1" customHeight="1">
      <c r="A306" s="6"/>
      <c r="B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row>
    <row r="307" spans="1:105" ht="15" hidden="1" customHeight="1">
      <c r="A307" s="6"/>
      <c r="B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row>
    <row r="308" spans="1:105" ht="3" hidden="1" customHeight="1">
      <c r="A308" s="6"/>
      <c r="B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row>
    <row r="309" spans="1:105" ht="15" hidden="1" customHeight="1">
      <c r="A309" s="6"/>
      <c r="B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row>
    <row r="310" spans="1:105" ht="3" hidden="1" customHeight="1">
      <c r="A310" s="6"/>
      <c r="B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row>
    <row r="311" spans="1:105" ht="15" hidden="1" customHeight="1">
      <c r="A311" s="6"/>
      <c r="B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row>
    <row r="312" spans="1:105" ht="3" hidden="1" customHeight="1">
      <c r="A312" s="6"/>
      <c r="B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row>
    <row r="313" spans="1:105" ht="15" hidden="1" customHeight="1">
      <c r="A313" s="6"/>
      <c r="B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row>
    <row r="314" spans="1:105" ht="3" hidden="1" customHeight="1">
      <c r="A314" s="6"/>
      <c r="B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row>
    <row r="315" spans="1:105" ht="15" hidden="1" customHeight="1">
      <c r="A315" s="6"/>
      <c r="B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row>
    <row r="316" spans="1:105" ht="3" hidden="1" customHeight="1">
      <c r="A316" s="6"/>
      <c r="B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row>
    <row r="317" spans="1:105" ht="15" hidden="1" customHeight="1">
      <c r="A317" s="6"/>
      <c r="B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row>
    <row r="318" spans="1:105" ht="3" hidden="1" customHeight="1">
      <c r="A318" s="6"/>
      <c r="B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row>
    <row r="319" spans="1:105" ht="15" hidden="1" customHeight="1">
      <c r="A319" s="6"/>
      <c r="B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row>
    <row r="320" spans="1:105" ht="3" hidden="1" customHeight="1">
      <c r="A320" s="6"/>
      <c r="B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row>
    <row r="321" spans="1:105" ht="15" hidden="1" customHeight="1">
      <c r="A321" s="6"/>
      <c r="B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row>
    <row r="322" spans="1:105" ht="3" hidden="1"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row>
    <row r="323" spans="1:105" ht="15" hidden="1"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row>
    <row r="324" spans="1:105" ht="3" hidden="1"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row>
    <row r="325" spans="1:105" ht="15" hidden="1"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row>
    <row r="326" spans="1:105" ht="3" hidden="1"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row>
    <row r="327" spans="1:105" ht="15" hidden="1"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row>
    <row r="328" spans="1:105" ht="3" hidden="1"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row>
    <row r="329" spans="1:105" ht="15" hidden="1"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row>
    <row r="330" spans="1:105" ht="3" hidden="1"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row>
    <row r="331" spans="1:105" ht="15" hidden="1"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row>
    <row r="332" spans="1:105" ht="15" hidden="1"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row>
    <row r="333" spans="1:105" ht="3" hidden="1"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row>
    <row r="334" spans="1:105" ht="15" hidden="1" customHeight="1">
      <c r="A334" s="6"/>
      <c r="B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row>
    <row r="335" spans="1:105" ht="3" hidden="1" customHeight="1">
      <c r="A335" s="6"/>
      <c r="B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row>
    <row r="336" spans="1:105" ht="15" hidden="1" customHeight="1">
      <c r="A336" s="6"/>
      <c r="B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row>
    <row r="337" spans="1:105" ht="3" hidden="1" customHeight="1">
      <c r="A337" s="6"/>
      <c r="B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row>
    <row r="338" spans="1:105" ht="15" hidden="1" customHeight="1">
      <c r="A338" s="6"/>
      <c r="B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row>
    <row r="339" spans="1:105" ht="3" hidden="1" customHeight="1">
      <c r="A339" s="6"/>
      <c r="B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row>
    <row r="340" spans="1:105" ht="15" hidden="1" customHeight="1">
      <c r="A340" s="6"/>
      <c r="B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row>
    <row r="341" spans="1:105" ht="3" hidden="1" customHeight="1">
      <c r="A341" s="6"/>
      <c r="B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row>
    <row r="342" spans="1:105" ht="15" hidden="1" customHeight="1">
      <c r="A342" s="6"/>
      <c r="B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row>
    <row r="343" spans="1:105" ht="3" hidden="1" customHeight="1">
      <c r="A343" s="6"/>
      <c r="B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row>
    <row r="344" spans="1:105" ht="15" hidden="1" customHeight="1">
      <c r="A344" s="6"/>
      <c r="B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row>
    <row r="345" spans="1:105" ht="3" hidden="1" customHeight="1">
      <c r="A345" s="6"/>
      <c r="B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row>
    <row r="346" spans="1:105" ht="15" hidden="1" customHeight="1">
      <c r="A346" s="6"/>
      <c r="B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row>
    <row r="347" spans="1:105" ht="3" hidden="1" customHeight="1">
      <c r="A347" s="6"/>
      <c r="B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row>
    <row r="348" spans="1:105" ht="15" hidden="1" customHeight="1">
      <c r="A348" s="6"/>
      <c r="B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row>
    <row r="349" spans="1:105" ht="3" hidden="1" customHeight="1">
      <c r="A349" s="6"/>
      <c r="B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row>
    <row r="350" spans="1:105" ht="15" hidden="1" customHeight="1">
      <c r="A350" s="6"/>
      <c r="B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row>
    <row r="351" spans="1:105" ht="3" hidden="1" customHeight="1">
      <c r="A351" s="6"/>
      <c r="B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row>
    <row r="352" spans="1:105" ht="15" hidden="1" customHeight="1">
      <c r="A352" s="6"/>
      <c r="B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row>
    <row r="353" spans="1:105" ht="3" hidden="1" customHeight="1">
      <c r="A353" s="6"/>
      <c r="B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row>
    <row r="354" spans="1:105" ht="15" hidden="1" customHeight="1">
      <c r="A354" s="6"/>
      <c r="B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row>
    <row r="355" spans="1:105" ht="3" hidden="1" customHeight="1">
      <c r="A355" s="6"/>
      <c r="B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row>
    <row r="356" spans="1:105" ht="15" hidden="1" customHeight="1">
      <c r="A356" s="6"/>
      <c r="B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row>
    <row r="357" spans="1:105" ht="3" hidden="1"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row>
    <row r="358" spans="1:105" ht="15" hidden="1"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row>
    <row r="359" spans="1:105" ht="3" hidden="1"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row>
    <row r="360" spans="1:105" ht="15" hidden="1"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row>
    <row r="361" spans="1:105" ht="3" hidden="1"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row>
    <row r="362" spans="1:105" ht="15" hidden="1"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row>
    <row r="363" spans="1:105" ht="3" hidden="1"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row>
    <row r="364" spans="1:105" ht="15" hidden="1"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row>
    <row r="365" spans="1:105" ht="3" hidden="1"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row>
    <row r="366" spans="1:105" ht="15" hidden="1"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row>
    <row r="367" spans="1:105" ht="3" hidden="1"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row>
    <row r="368" spans="1:105" ht="15" hidden="1"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row>
    <row r="369" spans="1:105" ht="3" hidden="1"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row>
    <row r="370" spans="1:105" ht="15" hidden="1" customHeight="1">
      <c r="A370" s="6"/>
      <c r="B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row>
    <row r="371" spans="1:105" ht="3" hidden="1" customHeight="1">
      <c r="A371" s="6"/>
      <c r="B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row>
    <row r="372" spans="1:105" ht="15" hidden="1" customHeight="1">
      <c r="A372" s="6"/>
      <c r="B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row>
    <row r="373" spans="1:105" ht="3" hidden="1" customHeight="1">
      <c r="A373" s="6"/>
      <c r="B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row>
    <row r="374" spans="1:105" ht="15" hidden="1" customHeight="1">
      <c r="A374" s="6"/>
      <c r="B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row>
    <row r="375" spans="1:105" ht="3" hidden="1" customHeight="1">
      <c r="A375" s="6"/>
      <c r="B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row>
    <row r="376" spans="1:105" ht="15" hidden="1" customHeight="1">
      <c r="A376" s="6"/>
      <c r="B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row>
    <row r="377" spans="1:105" ht="3" hidden="1" customHeight="1">
      <c r="A377" s="6"/>
      <c r="B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row>
    <row r="378" spans="1:105" ht="15" hidden="1" customHeight="1">
      <c r="A378" s="6"/>
      <c r="B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row>
    <row r="379" spans="1:105" ht="3" hidden="1" customHeight="1">
      <c r="A379" s="6"/>
      <c r="B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row>
    <row r="380" spans="1:105" ht="15" hidden="1" customHeight="1">
      <c r="A380" s="6"/>
      <c r="B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row>
    <row r="381" spans="1:105" ht="3" hidden="1" customHeight="1">
      <c r="A381" s="6"/>
      <c r="B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row>
    <row r="382" spans="1:105" ht="15" hidden="1" customHeight="1">
      <c r="A382" s="6"/>
      <c r="B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row>
    <row r="383" spans="1:105" ht="3" hidden="1" customHeight="1">
      <c r="A383" s="6"/>
      <c r="B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row>
    <row r="384" spans="1:105" ht="15" hidden="1" customHeight="1">
      <c r="A384" s="6"/>
      <c r="B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row>
    <row r="385" spans="1:105" ht="3" hidden="1" customHeight="1">
      <c r="A385" s="6"/>
      <c r="B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row>
    <row r="386" spans="1:105" ht="15" hidden="1" customHeight="1">
      <c r="A386" s="6"/>
      <c r="B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row>
    <row r="387" spans="1:105" ht="3" hidden="1" customHeight="1">
      <c r="A387" s="6"/>
      <c r="B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row>
    <row r="388" spans="1:105" ht="15" hidden="1" customHeight="1">
      <c r="A388" s="6"/>
      <c r="B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row>
    <row r="389" spans="1:105" ht="3" hidden="1" customHeight="1">
      <c r="A389" s="6"/>
      <c r="B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row>
    <row r="390" spans="1:105" ht="15" hidden="1" customHeight="1">
      <c r="A390" s="6"/>
      <c r="B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row>
    <row r="391" spans="1:105" ht="3" hidden="1" customHeight="1">
      <c r="A391" s="6"/>
      <c r="B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row>
    <row r="392" spans="1:105" ht="15" hidden="1" customHeight="1">
      <c r="A392" s="6"/>
      <c r="B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row>
    <row r="393" spans="1:105" ht="3" hidden="1"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row>
    <row r="394" spans="1:105" ht="15" hidden="1"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row>
    <row r="395" spans="1:105" ht="3" hidden="1"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row>
    <row r="396" spans="1:105" ht="15" hidden="1"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row>
    <row r="397" spans="1:105" ht="3" hidden="1"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row>
    <row r="398" spans="1:105" ht="15" hidden="1"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row>
    <row r="399" spans="1:105" ht="3" hidden="1"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row>
    <row r="400" spans="1:105" ht="15" hidden="1"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row>
    <row r="401" spans="1:105" ht="3" hidden="1"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row>
    <row r="402" spans="1:105" ht="15" hidden="1"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row>
    <row r="403" spans="1:105" ht="15" hidden="1"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row>
    <row r="404" spans="1:105" ht="15" hidden="1"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row>
    <row r="405" spans="1:105" ht="15" hidden="1"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row>
    <row r="406" spans="1:105" ht="15" hidden="1"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row>
    <row r="407" spans="1:105" ht="15" hidden="1"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row>
    <row r="408" spans="1:105" ht="15" hidden="1"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row>
    <row r="409" spans="1:105" ht="15" hidden="1"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row>
    <row r="410" spans="1:105" ht="15" hidden="1"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row>
    <row r="411" spans="1:105" ht="15" hidden="1"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row>
    <row r="412" spans="1:105" ht="15" hidden="1"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row>
    <row r="413" spans="1:105" ht="15" hidden="1"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row>
    <row r="414" spans="1:105" ht="15" hidden="1"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row>
    <row r="415" spans="1:105" ht="15" hidden="1"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row>
    <row r="416" spans="1:105" ht="15" hidden="1"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row>
    <row r="417" spans="1:105" ht="15" hidden="1"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row>
    <row r="418" spans="1:105" ht="15" hidden="1"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row>
    <row r="419" spans="1:105" ht="15" hidden="1"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row>
    <row r="420" spans="1:105" ht="15" hidden="1"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row>
    <row r="421" spans="1:105" ht="15" hidden="1"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row>
    <row r="422" spans="1:105" ht="15" hidden="1"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row>
    <row r="423" spans="1:105" ht="15" hidden="1"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row>
    <row r="424" spans="1:105" ht="15" hidden="1"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row>
    <row r="425" spans="1:105" ht="15" hidden="1"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row>
    <row r="426" spans="1:105" ht="15" hidden="1"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row>
    <row r="427" spans="1:105" ht="15" hidden="1"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row>
    <row r="428" spans="1:105" ht="15" hidden="1"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row>
    <row r="429" spans="1:105" ht="15" hidden="1"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row>
    <row r="430" spans="1:105" ht="15" hidden="1"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row>
    <row r="431" spans="1:105" ht="15" hidden="1"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row>
    <row r="432" spans="1:105" ht="15" hidden="1"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row>
    <row r="433" spans="1:105" ht="15" hidden="1"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row>
    <row r="434" spans="1:105" ht="15" hidden="1"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row>
    <row r="435" spans="1:105" ht="15" hidden="1"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row>
    <row r="436" spans="1:105" ht="15" hidden="1"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row>
    <row r="437" spans="1:105" ht="15" hidden="1"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row>
    <row r="438" spans="1:105" ht="15" hidden="1"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row>
    <row r="439" spans="1:105" ht="15" hidden="1"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row>
    <row r="440" spans="1:105" ht="15" hidden="1"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row>
    <row r="441" spans="1:105" ht="15" hidden="1"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row>
    <row r="442" spans="1:105" ht="15" hidden="1"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row>
    <row r="443" spans="1:105" ht="15" hidden="1"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row>
    <row r="444" spans="1:105" ht="15" hidden="1"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row>
    <row r="445" spans="1:105" ht="15" hidden="1"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row>
    <row r="446" spans="1:105" ht="15" hidden="1"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row>
    <row r="447" spans="1:105" ht="15" hidden="1"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row>
    <row r="448" spans="1:105" ht="15" hidden="1"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row>
    <row r="449" spans="1:105" ht="15" hidden="1"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row>
    <row r="450" spans="1:105" ht="15" hidden="1"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row>
    <row r="451" spans="1:105" ht="15" hidden="1"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row>
    <row r="452" spans="1:105" ht="15" hidden="1"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row>
    <row r="453" spans="1:105" ht="15" hidden="1"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row>
    <row r="454" spans="1:105" ht="15" hidden="1"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row>
    <row r="455" spans="1:105" ht="15" hidden="1"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row>
    <row r="456" spans="1:105" ht="15" hidden="1"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row>
    <row r="457" spans="1:105" ht="15" hidden="1"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row>
    <row r="458" spans="1:105" ht="15" hidden="1"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row>
    <row r="459" spans="1:105" ht="15" hidden="1"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row>
    <row r="460" spans="1:105" ht="15" hidden="1"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row>
    <row r="461" spans="1:105" ht="15" hidden="1"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row>
    <row r="462" spans="1:105" ht="15" hidden="1"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row>
    <row r="463" spans="1:105" ht="15" hidden="1"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row>
    <row r="464" spans="1:105" ht="15" hidden="1"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row>
    <row r="465" spans="1:105" ht="15" hidden="1"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row>
    <row r="466" spans="1:105" ht="15" hidden="1"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row>
    <row r="467" spans="1:105" ht="15" hidden="1"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row>
    <row r="468" spans="1:105" ht="15" hidden="1"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row>
    <row r="469" spans="1:105" ht="15" hidden="1"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row>
    <row r="470" spans="1:105" ht="15" hidden="1"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row>
    <row r="471" spans="1:105" ht="15" hidden="1"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row>
    <row r="472" spans="1:105" ht="15" hidden="1"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row>
    <row r="473" spans="1:105" ht="15" hidden="1"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row>
    <row r="474" spans="1:105" ht="15" hidden="1"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row>
    <row r="475" spans="1:105" ht="15" hidden="1"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row>
    <row r="476" spans="1:105" ht="15" hidden="1"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row>
    <row r="477" spans="1:105" ht="15" hidden="1"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row>
    <row r="478" spans="1:105" ht="15" hidden="1"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row>
    <row r="479" spans="1:105" ht="15" hidden="1"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row>
    <row r="480" spans="1:105" ht="15" hidden="1"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row>
    <row r="481" spans="1:105" ht="15" hidden="1"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row>
    <row r="482" spans="1:105" ht="15" hidden="1"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row>
    <row r="483" spans="1:105" ht="15" hidden="1"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row>
    <row r="484" spans="1:105" ht="15" hidden="1"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row>
    <row r="485" spans="1:105" ht="15" hidden="1"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row>
    <row r="486" spans="1:105" ht="15" hidden="1"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row>
    <row r="487" spans="1:105" ht="15" hidden="1"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row>
    <row r="488" spans="1:105" ht="15" hidden="1"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row>
    <row r="489" spans="1:105" ht="15" hidden="1"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row>
    <row r="490" spans="1:105" ht="15" hidden="1"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row>
    <row r="491" spans="1:105" ht="15" hidden="1"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row>
    <row r="492" spans="1:105" ht="15" hidden="1"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row>
    <row r="493" spans="1:105" ht="15" hidden="1"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row>
    <row r="494" spans="1:105" ht="15" hidden="1"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row>
    <row r="495" spans="1:105" ht="15" hidden="1"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row>
    <row r="496" spans="1:105" ht="15" hidden="1"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row>
    <row r="497" spans="1:105" ht="15" hidden="1"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row>
    <row r="498" spans="1:105" ht="15" hidden="1"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row>
    <row r="499" spans="1:105" ht="15" hidden="1"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row>
    <row r="500" spans="1:105" ht="15" hidden="1"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row>
    <row r="501" spans="1:105" ht="15" hidden="1"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row>
    <row r="502" spans="1:105" ht="15" hidden="1"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row>
    <row r="503" spans="1:105" ht="15" hidden="1"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row>
    <row r="504" spans="1:105" ht="15" hidden="1"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row>
    <row r="505" spans="1:105" ht="15" hidden="1"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row>
    <row r="506" spans="1:105" ht="15" hidden="1"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row>
    <row r="507" spans="1:105" ht="15" hidden="1"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row>
    <row r="508" spans="1:105" ht="15" hidden="1"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row>
    <row r="509" spans="1:105" ht="15" hidden="1"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row>
    <row r="510" spans="1:105" ht="15" hidden="1"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row>
    <row r="511" spans="1:105" ht="15" hidden="1"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row>
    <row r="512" spans="1:105" ht="15" hidden="1"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row>
    <row r="513" spans="1:105" ht="15" hidden="1"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row>
    <row r="514" spans="1:105" ht="15" hidden="1"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row>
    <row r="515" spans="1:105" ht="15" hidden="1"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row>
    <row r="516" spans="1:105" ht="15" hidden="1"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row>
    <row r="517" spans="1:105" ht="15" hidden="1"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row>
    <row r="518" spans="1:105" ht="15" hidden="1"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row>
    <row r="519" spans="1:105" ht="15" hidden="1"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row>
    <row r="520" spans="1:105" ht="15" hidden="1"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row>
    <row r="521" spans="1:105" ht="15" hidden="1"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row>
    <row r="522" spans="1:105" ht="15" hidden="1"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row>
    <row r="523" spans="1:105" ht="15" hidden="1"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row>
    <row r="524" spans="1:105" ht="15" hidden="1"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row>
    <row r="525" spans="1:105" ht="15" hidden="1"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row>
    <row r="526" spans="1:105" ht="15" hidden="1"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row>
    <row r="527" spans="1:105" ht="15" hidden="1"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row>
    <row r="528" spans="1:105" ht="15" hidden="1"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row>
    <row r="529" spans="1:105" ht="15" hidden="1"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row>
    <row r="530" spans="1:105" ht="15" hidden="1"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row>
    <row r="531" spans="1:105" ht="15" hidden="1"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row>
    <row r="532" spans="1:105" ht="15" hidden="1"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row>
    <row r="533" spans="1:105" ht="15" hidden="1"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row>
    <row r="534" spans="1:105" ht="15" hidden="1"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row>
    <row r="535" spans="1:105" ht="15" hidden="1"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row>
    <row r="536" spans="1:105" ht="15" hidden="1"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row>
    <row r="537" spans="1:105" ht="15" hidden="1"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row>
    <row r="538" spans="1:105" ht="15" hidden="1"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row>
    <row r="539" spans="1:105" ht="15" hidden="1"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row>
    <row r="540" spans="1:105" ht="15" hidden="1"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row>
    <row r="541" spans="1:105" ht="15" hidden="1"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row>
    <row r="542" spans="1:105" ht="15" hidden="1"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row>
    <row r="543" spans="1:105" ht="15" hidden="1"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row>
    <row r="544" spans="1:105" ht="15" hidden="1"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row>
    <row r="545" spans="1:105" ht="15" hidden="1"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row>
    <row r="546" spans="1:105" ht="15" hidden="1"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row>
    <row r="547" spans="1:105" ht="15" hidden="1"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row>
    <row r="548" spans="1:105" ht="15" hidden="1"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row>
    <row r="549" spans="1:105" ht="15" hidden="1"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row>
    <row r="550" spans="1:105" ht="15" hidden="1"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row>
    <row r="551" spans="1:105" ht="15" hidden="1"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row>
    <row r="552" spans="1:105" ht="15" hidden="1"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row>
    <row r="553" spans="1:105" ht="15" hidden="1"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row>
    <row r="554" spans="1:105" ht="15" hidden="1"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row>
    <row r="555" spans="1:105" ht="15" hidden="1"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row>
    <row r="556" spans="1:105" ht="15" hidden="1"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row>
    <row r="557" spans="1:105" ht="15" hidden="1"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row>
    <row r="558" spans="1:105" ht="15" hidden="1"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row>
    <row r="559" spans="1:105" ht="15" hidden="1"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row>
    <row r="560" spans="1:105" ht="15" hidden="1"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row>
    <row r="561" spans="1:105" ht="15" hidden="1"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row>
    <row r="562" spans="1:105" ht="15" hidden="1"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row>
    <row r="563" spans="1:105" ht="15" hidden="1"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row>
    <row r="564" spans="1:105" ht="15" hidden="1"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row>
    <row r="565" spans="1:105" ht="15" hidden="1"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row>
    <row r="566" spans="1:105" ht="15" hidden="1"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row>
    <row r="567" spans="1:105" ht="15" hidden="1"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row>
    <row r="568" spans="1:105" ht="15" hidden="1"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row>
    <row r="569" spans="1:105" ht="15" hidden="1"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row>
    <row r="570" spans="1:105" ht="15" hidden="1"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row>
    <row r="571" spans="1:105" ht="15" hidden="1"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row>
    <row r="572" spans="1:105" ht="15" hidden="1"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row>
    <row r="573" spans="1:105" ht="15" hidden="1"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row>
    <row r="574" spans="1:105" ht="15" hidden="1"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row>
    <row r="575" spans="1:105" ht="15" hidden="1"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row>
    <row r="576" spans="1:105" ht="15" hidden="1"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row>
    <row r="577" spans="1:105" ht="15" hidden="1"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row>
    <row r="578" spans="1:105" ht="15" hidden="1"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row>
    <row r="579" spans="1:105" ht="15" hidden="1"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row>
    <row r="580" spans="1:105" ht="15" hidden="1"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row>
    <row r="581" spans="1:105" ht="15" hidden="1"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row>
    <row r="582" spans="1:105" ht="15" hidden="1"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row>
    <row r="583" spans="1:105" ht="15" hidden="1"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row>
    <row r="584" spans="1:105" ht="15" hidden="1"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row>
    <row r="585" spans="1:105" ht="15" hidden="1"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row>
    <row r="586" spans="1:105" ht="15" hidden="1"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row>
    <row r="587" spans="1:105" ht="15" hidden="1"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row>
    <row r="588" spans="1:105" ht="15" hidden="1"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row>
    <row r="589" spans="1:105" ht="15" hidden="1"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row>
    <row r="590" spans="1:105" ht="15" hidden="1"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row>
    <row r="591" spans="1:105" ht="15" hidden="1"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row>
    <row r="592" spans="1:105" ht="15" hidden="1"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row>
    <row r="593" spans="1:105" ht="15" hidden="1"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row>
    <row r="594" spans="1:105" ht="15" hidden="1"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row>
    <row r="595" spans="1:105" ht="15" hidden="1"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row>
    <row r="596" spans="1:105" ht="15" hidden="1"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row>
    <row r="597" spans="1:105" ht="15" hidden="1"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row>
    <row r="598" spans="1:105" ht="15" hidden="1"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row>
    <row r="599" spans="1:105" ht="15" hidden="1"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row>
    <row r="600" spans="1:105" ht="15" hidden="1"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row>
    <row r="601" spans="1:105" ht="15" hidden="1"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row>
    <row r="602" spans="1:105" ht="15" hidden="1"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row>
    <row r="603" spans="1:105" ht="15" hidden="1"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row>
    <row r="604" spans="1:105" ht="15" hidden="1"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row>
    <row r="605" spans="1:105" ht="15" hidden="1"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row>
    <row r="606" spans="1:105" ht="15" hidden="1"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row>
    <row r="607" spans="1:105" ht="15" hidden="1"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row>
    <row r="608" spans="1:105" ht="15" hidden="1"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row>
    <row r="609" spans="1:105" ht="15" hidden="1"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row>
    <row r="610" spans="1:105" ht="15" hidden="1"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row>
    <row r="611" spans="1:105" ht="15" hidden="1"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row>
    <row r="612" spans="1:105" ht="15" hidden="1"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row>
    <row r="613" spans="1:105" ht="15" hidden="1"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row>
    <row r="614" spans="1:105" ht="15" hidden="1"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row>
    <row r="615" spans="1:105" ht="15" hidden="1"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row>
    <row r="616" spans="1:105" ht="15" hidden="1"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row>
    <row r="617" spans="1:105" ht="15" hidden="1"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row>
    <row r="618" spans="1:105" ht="15" hidden="1"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row>
    <row r="619" spans="1:105" ht="15" hidden="1"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row>
    <row r="620" spans="1:105" ht="15" hidden="1"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row>
    <row r="621" spans="1:105" ht="15" hidden="1"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row>
    <row r="622" spans="1:105" ht="15" hidden="1"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row>
    <row r="623" spans="1:105" ht="15" hidden="1"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row>
    <row r="624" spans="1:105" ht="15" hidden="1"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row>
    <row r="625" spans="1:105" ht="15" hidden="1"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row>
    <row r="626" spans="1:105" ht="15" hidden="1"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row>
    <row r="627" spans="1:105" ht="15" hidden="1"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row>
    <row r="628" spans="1:105" ht="15" hidden="1"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row>
    <row r="629" spans="1:105" ht="15" hidden="1"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row>
    <row r="630" spans="1:105" ht="15" hidden="1"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row>
    <row r="631" spans="1:105" ht="15" hidden="1"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row>
    <row r="632" spans="1:105" ht="15" hidden="1"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row>
    <row r="633" spans="1:105" ht="15" hidden="1"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row>
    <row r="634" spans="1:105" ht="15" hidden="1"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row>
    <row r="635" spans="1:105" ht="15" hidden="1"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row>
    <row r="636" spans="1:105" ht="15" hidden="1"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row>
    <row r="637" spans="1:105" ht="15" hidden="1"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row>
    <row r="638" spans="1:105" ht="15" hidden="1"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row>
    <row r="639" spans="1:105" ht="15" hidden="1"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row>
    <row r="640" spans="1:105" ht="15" hidden="1"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row>
    <row r="641" spans="1:105" ht="15" hidden="1"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row>
    <row r="642" spans="1:105" ht="15" hidden="1"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row>
    <row r="643" spans="1:105" ht="15" hidden="1"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row>
    <row r="644" spans="1:105" ht="15" hidden="1"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row>
    <row r="645" spans="1:105" ht="15" hidden="1"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row>
    <row r="646" spans="1:105" ht="15" hidden="1"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row>
    <row r="647" spans="1:105" ht="15" hidden="1"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row>
    <row r="648" spans="1:105" ht="15" hidden="1"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row>
    <row r="649" spans="1:105" ht="15" hidden="1"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row>
    <row r="650" spans="1:105" ht="15" hidden="1"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row>
    <row r="651" spans="1:105" ht="15" hidden="1"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row>
    <row r="652" spans="1:105" ht="15" hidden="1"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row>
    <row r="653" spans="1:105" ht="15" hidden="1"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row>
    <row r="654" spans="1:105" ht="15" hidden="1"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row>
    <row r="655" spans="1:105" ht="15" hidden="1"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row>
    <row r="656" spans="1:105" ht="15" hidden="1"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row>
    <row r="657" spans="1:105" ht="15" hidden="1"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row>
    <row r="658" spans="1:105" ht="15" hidden="1"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row>
    <row r="659" spans="1:105" ht="15" hidden="1"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row>
    <row r="660" spans="1:105" ht="15" hidden="1"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row>
    <row r="661" spans="1:105" ht="15" hidden="1"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row>
    <row r="662" spans="1:105" ht="15" hidden="1"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row>
    <row r="663" spans="1:105" ht="15" hidden="1"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row>
    <row r="664" spans="1:105" ht="15" hidden="1"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row>
    <row r="665" spans="1:105" ht="15" hidden="1"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row>
    <row r="666" spans="1:105" ht="15" hidden="1"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row>
    <row r="667" spans="1:105" ht="15" hidden="1"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row>
    <row r="668" spans="1:105" ht="15" hidden="1"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row>
    <row r="669" spans="1:105" ht="15" hidden="1"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row>
    <row r="670" spans="1:105" ht="15" hidden="1"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row>
    <row r="671" spans="1:105" ht="15" hidden="1"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row>
    <row r="672" spans="1:105" ht="15" hidden="1"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row>
    <row r="673" spans="1:105" ht="15" hidden="1"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row>
    <row r="674" spans="1:105" ht="15" hidden="1"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row>
    <row r="675" spans="1:105" ht="15" hidden="1"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row>
    <row r="676" spans="1:105" ht="15" hidden="1"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row>
    <row r="677" spans="1:105" ht="15" hidden="1"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row>
    <row r="678" spans="1:105" ht="15" hidden="1"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row>
    <row r="679" spans="1:105" ht="15" hidden="1"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row>
    <row r="680" spans="1:105" ht="15" hidden="1"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row>
    <row r="681" spans="1:105" ht="15" hidden="1"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row>
    <row r="682" spans="1:105" ht="15" hidden="1"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row>
    <row r="683" spans="1:105" ht="15" hidden="1"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row>
    <row r="684" spans="1:105" ht="15" hidden="1"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row>
    <row r="685" spans="1:105" ht="15" hidden="1"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row>
    <row r="686" spans="1:105" ht="15" hidden="1"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row>
    <row r="687" spans="1:105" ht="15" hidden="1"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row>
    <row r="688" spans="1:105" ht="15" hidden="1"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row>
    <row r="689" spans="1:105" ht="15" hidden="1"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row>
    <row r="690" spans="1:105" ht="15" hidden="1"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row>
    <row r="691" spans="1:105" ht="15" hidden="1"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row>
    <row r="692" spans="1:105" ht="15" hidden="1"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row>
    <row r="693" spans="1:105" ht="15" hidden="1"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row>
    <row r="694" spans="1:105" ht="15" hidden="1"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row>
    <row r="695" spans="1:105" ht="15" hidden="1"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row>
    <row r="696" spans="1:105" ht="15" hidden="1"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row>
    <row r="697" spans="1:105" ht="15" hidden="1"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row>
    <row r="698" spans="1:105" ht="15" hidden="1"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row>
    <row r="699" spans="1:105" ht="15" hidden="1"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row>
    <row r="700" spans="1:105" ht="15" hidden="1"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row>
    <row r="701" spans="1:105" ht="15" hidden="1"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row>
    <row r="702" spans="1:105" ht="15" hidden="1"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row>
    <row r="703" spans="1:105" ht="15" hidden="1"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row>
    <row r="704" spans="1:105" ht="15" hidden="1"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row>
    <row r="705" spans="1:105" ht="15" hidden="1"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row>
    <row r="706" spans="1:105" ht="15" hidden="1"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row>
    <row r="707" spans="1:105" ht="15" hidden="1"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row>
    <row r="708" spans="1:105" ht="15" hidden="1"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row>
    <row r="709" spans="1:105" ht="15" hidden="1"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row>
    <row r="710" spans="1:105" ht="15" hidden="1"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row>
    <row r="711" spans="1:105" ht="15" hidden="1"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row>
    <row r="712" spans="1:105" ht="15" hidden="1"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row>
    <row r="713" spans="1:105" ht="15" hidden="1"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row>
    <row r="714" spans="1:105" ht="15" hidden="1"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row>
    <row r="715" spans="1:105" ht="15" hidden="1"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row>
    <row r="716" spans="1:105" ht="15" hidden="1"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row>
    <row r="717" spans="1:105" ht="15" hidden="1"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row>
    <row r="718" spans="1:105" ht="15" hidden="1"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row>
    <row r="719" spans="1:105" ht="15" hidden="1"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row>
    <row r="720" spans="1:105" ht="15" hidden="1"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row>
    <row r="721" spans="1:105" ht="15" hidden="1"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row>
    <row r="722" spans="1:105" ht="15" hidden="1"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row>
    <row r="723" spans="1:105" ht="15" hidden="1"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row>
    <row r="724" spans="1:105" ht="15" hidden="1"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row>
    <row r="725" spans="1:105" ht="15" hidden="1"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row>
    <row r="726" spans="1:105" ht="15" hidden="1"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row>
    <row r="727" spans="1:105" ht="15" hidden="1"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row>
    <row r="728" spans="1:105" ht="15" hidden="1"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row>
    <row r="729" spans="1:105" ht="15" hidden="1"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row>
    <row r="730" spans="1:105" ht="15" hidden="1"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row>
    <row r="731" spans="1:105" ht="15" hidden="1"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row>
    <row r="732" spans="1:105" ht="15" hidden="1"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row>
    <row r="733" spans="1:105" ht="15" hidden="1"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row>
    <row r="734" spans="1:105" ht="15" hidden="1"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row>
    <row r="735" spans="1:105" ht="15" hidden="1"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row>
    <row r="736" spans="1:105" ht="15" hidden="1"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row>
    <row r="737" spans="1:105" ht="15" hidden="1"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row>
    <row r="738" spans="1:105" ht="15" hidden="1"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row>
    <row r="739" spans="1:105" ht="15" hidden="1"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row>
    <row r="740" spans="1:105" ht="15" hidden="1"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row>
    <row r="741" spans="1:105" ht="15" hidden="1"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row>
    <row r="742" spans="1:105" ht="15" hidden="1"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row>
    <row r="743" spans="1:105" ht="15" hidden="1"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row>
    <row r="744" spans="1:105" ht="15" hidden="1"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row>
    <row r="745" spans="1:105" ht="15" hidden="1"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row>
    <row r="746" spans="1:105" ht="15" hidden="1"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row>
    <row r="747" spans="1:105" ht="15" hidden="1"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row>
    <row r="748" spans="1:105" ht="15" hidden="1"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row>
    <row r="749" spans="1:105" ht="15" hidden="1"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row>
    <row r="750" spans="1:105" ht="15" hidden="1"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row>
    <row r="751" spans="1:105" ht="15" hidden="1"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row>
    <row r="752" spans="1:105" ht="15" hidden="1"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row>
    <row r="753" spans="1:105" ht="15" hidden="1"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row>
    <row r="754" spans="1:105" ht="15" hidden="1"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row>
    <row r="755" spans="1:105" ht="15" hidden="1"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row>
    <row r="756" spans="1:105" ht="15" hidden="1"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row>
    <row r="757" spans="1:105" ht="15" hidden="1"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row>
    <row r="758" spans="1:105" ht="15" hidden="1"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row>
    <row r="759" spans="1:105" ht="15" hidden="1"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row>
    <row r="760" spans="1:105" ht="15" hidden="1"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row>
    <row r="761" spans="1:105" ht="15" hidden="1"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row>
    <row r="762" spans="1:105" ht="15" hidden="1"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row>
    <row r="763" spans="1:105" ht="15" hidden="1"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row>
    <row r="764" spans="1:105" ht="15" hidden="1"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row>
    <row r="765" spans="1:105" ht="15" hidden="1"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row>
    <row r="766" spans="1:105" ht="15" hidden="1"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row>
    <row r="767" spans="1:105" ht="15" hidden="1"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row>
    <row r="768" spans="1:105" ht="15" hidden="1"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row>
    <row r="769" spans="1:105" ht="15" hidden="1"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row>
    <row r="770" spans="1:105" ht="15" hidden="1"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row>
    <row r="771" spans="1:105" ht="15" hidden="1"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row>
    <row r="772" spans="1:105" ht="15" hidden="1"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row>
    <row r="773" spans="1:105" ht="15" hidden="1"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row>
    <row r="774" spans="1:105" ht="15" hidden="1"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row>
    <row r="775" spans="1:105" ht="15" hidden="1"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row>
    <row r="776" spans="1:105" ht="15" hidden="1"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row>
    <row r="777" spans="1:105" ht="15" hidden="1"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row>
    <row r="778" spans="1:105" ht="15" hidden="1"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row>
    <row r="779" spans="1:105" ht="15" hidden="1"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row>
    <row r="780" spans="1:105" ht="15" hidden="1"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row>
    <row r="781" spans="1:105" ht="15" hidden="1"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row>
    <row r="782" spans="1:105" ht="15" hidden="1"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row>
    <row r="783" spans="1:105" ht="15" hidden="1"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row>
    <row r="784" spans="1:105" ht="15" hidden="1"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row>
    <row r="785" spans="1:105" ht="15" hidden="1"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row>
    <row r="786" spans="1:105" ht="15" hidden="1"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row>
    <row r="787" spans="1:105" ht="15" hidden="1"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row>
    <row r="788" spans="1:105" ht="15" hidden="1"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row>
    <row r="789" spans="1:105" ht="15" hidden="1"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row>
    <row r="790" spans="1:105" ht="15" hidden="1"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row>
    <row r="791" spans="1:105" ht="15" hidden="1"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row>
    <row r="792" spans="1:105" ht="15" hidden="1"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row>
    <row r="793" spans="1:105" ht="15" hidden="1"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row>
    <row r="794" spans="1:105" ht="15" hidden="1"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row>
    <row r="795" spans="1:105" ht="15" hidden="1"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row>
    <row r="796" spans="1:105" ht="15" hidden="1"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row>
    <row r="797" spans="1:105" ht="15" hidden="1"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row>
    <row r="798" spans="1:105" ht="15" hidden="1"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row>
    <row r="799" spans="1:105" ht="15" hidden="1"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row>
    <row r="800" spans="1:105" ht="15" hidden="1"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row>
    <row r="801" spans="1:105" ht="15" hidden="1"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row>
    <row r="802" spans="1:105" ht="15" hidden="1"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row>
    <row r="803" spans="1:105" ht="15" hidden="1"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row>
    <row r="804" spans="1:105" ht="15" hidden="1"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row>
    <row r="805" spans="1:105" ht="15" hidden="1"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row>
    <row r="806" spans="1:105" ht="15" hidden="1"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row>
    <row r="807" spans="1:105" ht="15" hidden="1"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row>
    <row r="808" spans="1:105" ht="15" hidden="1"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row>
    <row r="809" spans="1:105" ht="15" hidden="1"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row>
    <row r="810" spans="1:105" ht="15" hidden="1"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row>
    <row r="811" spans="1:105" ht="15" hidden="1"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row>
    <row r="812" spans="1:105" ht="15" hidden="1"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row>
    <row r="813" spans="1:105" ht="15" hidden="1"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row>
    <row r="814" spans="1:105" ht="15" hidden="1"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row>
    <row r="815" spans="1:105" ht="15" hidden="1"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row>
    <row r="816" spans="1:105" ht="15" hidden="1"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row>
    <row r="817" spans="1:105" ht="15" hidden="1"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row>
    <row r="818" spans="1:105" ht="15" hidden="1"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row>
    <row r="819" spans="1:105" ht="15" hidden="1"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row>
    <row r="820" spans="1:105" ht="15" hidden="1"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row>
    <row r="821" spans="1:105" ht="15" hidden="1"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row>
    <row r="822" spans="1:105" ht="15" hidden="1"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row>
    <row r="823" spans="1:105" ht="15" hidden="1"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row>
    <row r="824" spans="1:105" ht="15" hidden="1"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row>
    <row r="825" spans="1:105" ht="15" hidden="1"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row>
    <row r="826" spans="1:105" ht="15" hidden="1"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row>
    <row r="827" spans="1:105" ht="15" hidden="1"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row>
    <row r="828" spans="1:105" ht="15" hidden="1"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row>
    <row r="829" spans="1:105" ht="15" hidden="1"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row>
    <row r="830" spans="1:105" ht="15" hidden="1"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row>
    <row r="831" spans="1:105" ht="15" hidden="1"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row>
    <row r="832" spans="1:105" ht="15" hidden="1"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row>
    <row r="833" spans="1:105" ht="15" hidden="1"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row>
    <row r="834" spans="1:105" ht="15" hidden="1"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row>
    <row r="835" spans="1:105" ht="15" hidden="1"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row>
    <row r="836" spans="1:105" ht="15" hidden="1"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row>
    <row r="837" spans="1:105" ht="15" hidden="1"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row>
    <row r="838" spans="1:105" ht="15" hidden="1"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row>
    <row r="839" spans="1:105" ht="15" hidden="1"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row>
    <row r="840" spans="1:105" ht="15" hidden="1"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row>
    <row r="841" spans="1:105" ht="15" hidden="1"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row>
    <row r="842" spans="1:105" ht="15" hidden="1"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row>
    <row r="843" spans="1:105" ht="15" hidden="1"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row>
    <row r="844" spans="1:105" ht="15" hidden="1"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row>
    <row r="845" spans="1:105" ht="15" hidden="1"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row>
    <row r="846" spans="1:105" ht="15" hidden="1"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row>
    <row r="847" spans="1:105" ht="15" hidden="1"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row>
    <row r="848" spans="1:105" ht="15" hidden="1"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row>
    <row r="849" spans="1:105" ht="15" hidden="1"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row>
    <row r="850" spans="1:105" ht="15" hidden="1"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row>
    <row r="851" spans="1:105" ht="15" hidden="1"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row>
    <row r="852" spans="1:105" ht="15" hidden="1"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row>
    <row r="853" spans="1:105" ht="15" hidden="1"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row>
    <row r="854" spans="1:105" ht="15" hidden="1"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row>
    <row r="855" spans="1:105" ht="15" hidden="1"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row>
    <row r="856" spans="1:105" ht="15" hidden="1"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row>
    <row r="857" spans="1:105" ht="15" hidden="1"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row>
    <row r="858" spans="1:105" ht="15" hidden="1"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row>
    <row r="859" spans="1:105" ht="15" hidden="1"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row>
    <row r="860" spans="1:105" ht="15" hidden="1"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row>
    <row r="861" spans="1:105" ht="15" hidden="1"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row>
    <row r="862" spans="1:105" ht="15" hidden="1"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row>
    <row r="863" spans="1:105" ht="15" hidden="1"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row>
    <row r="864" spans="1:105" ht="15" hidden="1"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row>
    <row r="865" spans="1:105" ht="15" hidden="1"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row>
    <row r="866" spans="1:105" ht="15" hidden="1"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row>
    <row r="867" spans="1:105" ht="15" hidden="1"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row>
    <row r="868" spans="1:105" ht="15" hidden="1"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row>
    <row r="869" spans="1:105" ht="15" hidden="1"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row>
    <row r="870" spans="1:105" ht="15" hidden="1"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row>
    <row r="871" spans="1:105" ht="15" hidden="1"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row>
    <row r="872" spans="1:105" ht="15" hidden="1"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row>
    <row r="873" spans="1:105" ht="15" hidden="1"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row>
    <row r="874" spans="1:105" ht="15" hidden="1"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row>
    <row r="875" spans="1:105" ht="15" hidden="1"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row>
    <row r="876" spans="1:105" ht="15" hidden="1"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row>
    <row r="877" spans="1:105" ht="15" hidden="1"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row>
    <row r="878" spans="1:105" ht="15" hidden="1"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row>
    <row r="879" spans="1:105" ht="15" hidden="1"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row>
    <row r="880" spans="1:105" ht="15" hidden="1"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row>
    <row r="881" spans="1:105" ht="15" hidden="1"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row>
    <row r="882" spans="1:105" ht="15" hidden="1"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row>
    <row r="883" spans="1:105" ht="15" hidden="1"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row>
    <row r="884" spans="1:105" ht="15" hidden="1"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row>
    <row r="885" spans="1:105" ht="15" hidden="1"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row>
    <row r="886" spans="1:105" ht="15" hidden="1"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row>
    <row r="887" spans="1:105" ht="15" hidden="1"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row>
    <row r="888" spans="1:105" ht="15" hidden="1"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row>
    <row r="889" spans="1:105" ht="15" hidden="1"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row>
    <row r="890" spans="1:105" ht="15" hidden="1"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row>
    <row r="891" spans="1:105" ht="15" hidden="1"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row>
    <row r="892" spans="1:105" ht="15" hidden="1"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row>
    <row r="893" spans="1:105" ht="15" hidden="1"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row>
    <row r="894" spans="1:105" ht="15" hidden="1"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row>
    <row r="895" spans="1:105" ht="15" hidden="1"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row>
    <row r="896" spans="1:105" ht="15" hidden="1"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row>
    <row r="897" spans="1:105" ht="15" hidden="1"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row>
    <row r="898" spans="1:105" ht="15" hidden="1"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row>
    <row r="899" spans="1:105" ht="15" hidden="1"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row>
    <row r="900" spans="1:105" ht="15" hidden="1"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row>
    <row r="901" spans="1:105" ht="15" hidden="1"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row>
    <row r="902" spans="1:105" ht="15" hidden="1"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row>
    <row r="903" spans="1:105" ht="15" hidden="1"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row>
    <row r="904" spans="1:105" ht="15" hidden="1"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row>
    <row r="905" spans="1:105" ht="15" hidden="1"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row>
    <row r="906" spans="1:105" ht="15" hidden="1"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row>
    <row r="907" spans="1:105" ht="15" hidden="1"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row>
    <row r="908" spans="1:105" ht="15" hidden="1"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row>
    <row r="909" spans="1:105" ht="15" hidden="1"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row>
    <row r="910" spans="1:105" ht="15" hidden="1"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row>
    <row r="911" spans="1:105" ht="15" hidden="1"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row>
    <row r="912" spans="1:105" ht="15" hidden="1"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row>
    <row r="913" spans="1:105" ht="15" hidden="1"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row>
    <row r="914" spans="1:105" ht="15" hidden="1"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row>
    <row r="915" spans="1:105" ht="15" hidden="1"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row>
    <row r="916" spans="1:105" ht="15" hidden="1"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row>
    <row r="917" spans="1:105" ht="15" hidden="1"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row>
    <row r="918" spans="1:105" ht="15" hidden="1"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row>
    <row r="919" spans="1:105" ht="15" hidden="1"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row>
    <row r="920" spans="1:105" ht="15" hidden="1"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row>
    <row r="921" spans="1:105" ht="15" hidden="1"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row>
    <row r="922" spans="1:105" ht="15" hidden="1"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row>
    <row r="923" spans="1:105" ht="15" hidden="1"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row>
    <row r="924" spans="1:105" ht="15" hidden="1"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row>
    <row r="925" spans="1:105" ht="15" hidden="1"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row>
    <row r="926" spans="1:105" ht="15" hidden="1"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row>
    <row r="927" spans="1:105" ht="15" hidden="1"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row>
    <row r="928" spans="1:105" ht="15" hidden="1"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row>
    <row r="929" spans="1:105" ht="15" hidden="1"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row>
    <row r="930" spans="1:105" ht="15" hidden="1"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row>
    <row r="931" spans="1:105" ht="15" hidden="1"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row>
    <row r="932" spans="1:105" ht="15" hidden="1"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row>
    <row r="933" spans="1:105" ht="15" hidden="1"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row>
    <row r="934" spans="1:105" ht="15" hidden="1"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row>
    <row r="935" spans="1:105" ht="15" hidden="1"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row>
    <row r="936" spans="1:105" ht="15" hidden="1"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row>
    <row r="937" spans="1:105" ht="15" hidden="1"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row>
    <row r="938" spans="1:105" ht="15" hidden="1"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row>
    <row r="939" spans="1:105" ht="15" hidden="1"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row>
    <row r="940" spans="1:105" ht="15" hidden="1"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row>
    <row r="941" spans="1:105" ht="15" hidden="1"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row>
    <row r="942" spans="1:105" ht="15" hidden="1"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row>
    <row r="943" spans="1:105" ht="15" hidden="1"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row>
    <row r="944" spans="1:105" ht="15" hidden="1"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row>
    <row r="945" spans="1:105" ht="15" hidden="1"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row>
    <row r="946" spans="1:105" ht="15" hidden="1"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row>
    <row r="947" spans="1:105" ht="15" hidden="1"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row>
    <row r="948" spans="1:105" ht="15" hidden="1"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row>
    <row r="949" spans="1:105" ht="15" hidden="1"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row>
    <row r="950" spans="1:105" ht="15" hidden="1"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row>
    <row r="951" spans="1:105" ht="15" hidden="1"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row>
  </sheetData>
  <mergeCells count="627">
    <mergeCell ref="X64:Z64"/>
    <mergeCell ref="X41:Z41"/>
    <mergeCell ref="AC24:AF24"/>
    <mergeCell ref="AA19:AB19"/>
    <mergeCell ref="X20:Z20"/>
    <mergeCell ref="X29:Z29"/>
    <mergeCell ref="AA31:AB31"/>
    <mergeCell ref="X31:Z31"/>
    <mergeCell ref="X30:Z30"/>
    <mergeCell ref="X24:Z24"/>
    <mergeCell ref="AA29:AB29"/>
    <mergeCell ref="AC36:AF36"/>
    <mergeCell ref="AC37:AF37"/>
    <mergeCell ref="AC41:AF41"/>
    <mergeCell ref="AC45:AF45"/>
    <mergeCell ref="Q19:U19"/>
    <mergeCell ref="P16:U17"/>
    <mergeCell ref="P11:S11"/>
    <mergeCell ref="T11:U11"/>
    <mergeCell ref="X17:Z17"/>
    <mergeCell ref="AA17:AB17"/>
    <mergeCell ref="AC21:AF21"/>
    <mergeCell ref="P12:S12"/>
    <mergeCell ref="AA14:AE14"/>
    <mergeCell ref="AA18:AB18"/>
    <mergeCell ref="V17:W17"/>
    <mergeCell ref="AC26:AF26"/>
    <mergeCell ref="AC25:AF25"/>
    <mergeCell ref="AC17:AF17"/>
    <mergeCell ref="AA16:AF16"/>
    <mergeCell ref="AC27:AF27"/>
    <mergeCell ref="AC28:AF28"/>
    <mergeCell ref="AC31:AF31"/>
    <mergeCell ref="AC30:AF30"/>
    <mergeCell ref="AC29:AF29"/>
    <mergeCell ref="AA47:AB47"/>
    <mergeCell ref="AA46:AB46"/>
    <mergeCell ref="AA45:AB45"/>
    <mergeCell ref="AA44:AB44"/>
    <mergeCell ref="AC38:AF38"/>
    <mergeCell ref="AC39:AF39"/>
    <mergeCell ref="AC43:AF43"/>
    <mergeCell ref="AC44:AF44"/>
    <mergeCell ref="AC47:AF47"/>
    <mergeCell ref="AC46:AF46"/>
    <mergeCell ref="AC42:AF42"/>
    <mergeCell ref="AC40:AF40"/>
    <mergeCell ref="AA56:AB56"/>
    <mergeCell ref="AA62:AB62"/>
    <mergeCell ref="AA48:AB48"/>
    <mergeCell ref="AA49:AB49"/>
    <mergeCell ref="AA53:AB53"/>
    <mergeCell ref="AA52:AB52"/>
    <mergeCell ref="AA54:AB54"/>
    <mergeCell ref="AA59:AB59"/>
    <mergeCell ref="AA55:AB55"/>
    <mergeCell ref="AA57:AB57"/>
    <mergeCell ref="AA69:AB69"/>
    <mergeCell ref="AC69:AF69"/>
    <mergeCell ref="AA65:AB65"/>
    <mergeCell ref="AA66:AB66"/>
    <mergeCell ref="AA67:AB67"/>
    <mergeCell ref="AA68:AB68"/>
    <mergeCell ref="AC60:AF60"/>
    <mergeCell ref="AC61:AF61"/>
    <mergeCell ref="AC64:AF64"/>
    <mergeCell ref="AA61:AB61"/>
    <mergeCell ref="AA60:AB60"/>
    <mergeCell ref="AA64:AB64"/>
    <mergeCell ref="AA63:AB63"/>
    <mergeCell ref="X36:Z36"/>
    <mergeCell ref="X37:Z37"/>
    <mergeCell ref="AC56:AF56"/>
    <mergeCell ref="AC57:AF57"/>
    <mergeCell ref="AC58:AF58"/>
    <mergeCell ref="AC59:AF59"/>
    <mergeCell ref="AC67:AF67"/>
    <mergeCell ref="AC68:AF68"/>
    <mergeCell ref="AC62:AF62"/>
    <mergeCell ref="AC63:AF63"/>
    <mergeCell ref="AC66:AF66"/>
    <mergeCell ref="AC65:AF65"/>
    <mergeCell ref="AC54:AF54"/>
    <mergeCell ref="AC55:AF55"/>
    <mergeCell ref="AA51:AB51"/>
    <mergeCell ref="AA50:AB50"/>
    <mergeCell ref="AC49:AF49"/>
    <mergeCell ref="AC50:AF50"/>
    <mergeCell ref="AC51:AF51"/>
    <mergeCell ref="AC53:AF53"/>
    <mergeCell ref="AC52:AF52"/>
    <mergeCell ref="X60:Z60"/>
    <mergeCell ref="X61:Z61"/>
    <mergeCell ref="AA58:AB58"/>
    <mergeCell ref="AA28:AB28"/>
    <mergeCell ref="AA24:AB24"/>
    <mergeCell ref="X26:Z26"/>
    <mergeCell ref="AA25:AB25"/>
    <mergeCell ref="X25:Z25"/>
    <mergeCell ref="X27:Z27"/>
    <mergeCell ref="X28:Z28"/>
    <mergeCell ref="AA35:AB35"/>
    <mergeCell ref="X35:Z35"/>
    <mergeCell ref="AA37:AB37"/>
    <mergeCell ref="AA38:AB38"/>
    <mergeCell ref="AA39:AB39"/>
    <mergeCell ref="AA40:AB40"/>
    <mergeCell ref="AC48:AF48"/>
    <mergeCell ref="AC35:AF35"/>
    <mergeCell ref="X11:Y11"/>
    <mergeCell ref="Z11:AA11"/>
    <mergeCell ref="Q24:U24"/>
    <mergeCell ref="Q25:U25"/>
    <mergeCell ref="Q20:U20"/>
    <mergeCell ref="Q21:U21"/>
    <mergeCell ref="Q27:U27"/>
    <mergeCell ref="Q28:U28"/>
    <mergeCell ref="Q31:U31"/>
    <mergeCell ref="Q29:U29"/>
    <mergeCell ref="Q26:U26"/>
    <mergeCell ref="AA43:AB43"/>
    <mergeCell ref="AA42:AB42"/>
    <mergeCell ref="AA41:AB41"/>
    <mergeCell ref="AA36:AB36"/>
    <mergeCell ref="AA30:AB30"/>
    <mergeCell ref="AA26:AB26"/>
    <mergeCell ref="AA27:AB27"/>
    <mergeCell ref="F13:G13"/>
    <mergeCell ref="J13:M14"/>
    <mergeCell ref="E77:J77"/>
    <mergeCell ref="E78:J78"/>
    <mergeCell ref="E81:J81"/>
    <mergeCell ref="E80:J80"/>
    <mergeCell ref="C74:D74"/>
    <mergeCell ref="C73:D73"/>
    <mergeCell ref="C77:D77"/>
    <mergeCell ref="C76:D76"/>
    <mergeCell ref="C81:D81"/>
    <mergeCell ref="C75:D75"/>
    <mergeCell ref="E73:J73"/>
    <mergeCell ref="I4:J4"/>
    <mergeCell ref="K4:L4"/>
    <mergeCell ref="I6:J6"/>
    <mergeCell ref="C6:H6"/>
    <mergeCell ref="C5:H5"/>
    <mergeCell ref="C2:H3"/>
    <mergeCell ref="C4:H4"/>
    <mergeCell ref="I3:J3"/>
    <mergeCell ref="K3:L3"/>
    <mergeCell ref="C7:H7"/>
    <mergeCell ref="I7:J7"/>
    <mergeCell ref="I8:J8"/>
    <mergeCell ref="C8:H8"/>
    <mergeCell ref="V7:W7"/>
    <mergeCell ref="K7:L7"/>
    <mergeCell ref="N7:O7"/>
    <mergeCell ref="N6:O6"/>
    <mergeCell ref="N5:O5"/>
    <mergeCell ref="K6:L6"/>
    <mergeCell ref="I5:J5"/>
    <mergeCell ref="K5:L5"/>
    <mergeCell ref="T6:U6"/>
    <mergeCell ref="P6:S6"/>
    <mergeCell ref="V6:W6"/>
    <mergeCell ref="X6:Y6"/>
    <mergeCell ref="P5:S5"/>
    <mergeCell ref="X77:Z77"/>
    <mergeCell ref="X76:Z76"/>
    <mergeCell ref="K77:U77"/>
    <mergeCell ref="K74:U74"/>
    <mergeCell ref="K76:U76"/>
    <mergeCell ref="K75:U75"/>
    <mergeCell ref="V75:W75"/>
    <mergeCell ref="K73:U73"/>
    <mergeCell ref="X73:Z73"/>
    <mergeCell ref="N8:O8"/>
    <mergeCell ref="N10:O10"/>
    <mergeCell ref="N12:O12"/>
    <mergeCell ref="N11:O11"/>
    <mergeCell ref="X7:Y7"/>
    <mergeCell ref="Z7:AA7"/>
    <mergeCell ref="N9:O9"/>
    <mergeCell ref="P9:S9"/>
    <mergeCell ref="X67:Z67"/>
    <mergeCell ref="X68:Z68"/>
    <mergeCell ref="Z5:AA5"/>
    <mergeCell ref="Z4:AA4"/>
    <mergeCell ref="Z3:AA3"/>
    <mergeCell ref="AB6:AD6"/>
    <mergeCell ref="AB5:AD5"/>
    <mergeCell ref="AB3:AD3"/>
    <mergeCell ref="AA2:AE2"/>
    <mergeCell ref="AB4:AD4"/>
    <mergeCell ref="Z6:AA6"/>
    <mergeCell ref="P4:S4"/>
    <mergeCell ref="N4:O4"/>
    <mergeCell ref="X4:Y4"/>
    <mergeCell ref="X3:Y3"/>
    <mergeCell ref="X5:Y5"/>
    <mergeCell ref="V5:W5"/>
    <mergeCell ref="V3:W3"/>
    <mergeCell ref="T3:U3"/>
    <mergeCell ref="V4:W4"/>
    <mergeCell ref="T4:U4"/>
    <mergeCell ref="N2:R3"/>
    <mergeCell ref="T5:U5"/>
    <mergeCell ref="P8:S8"/>
    <mergeCell ref="Z9:AA9"/>
    <mergeCell ref="AB11:AD11"/>
    <mergeCell ref="P10:S10"/>
    <mergeCell ref="T10:U10"/>
    <mergeCell ref="AB10:AD10"/>
    <mergeCell ref="T9:U9"/>
    <mergeCell ref="T8:U8"/>
    <mergeCell ref="P7:S7"/>
    <mergeCell ref="T7:U7"/>
    <mergeCell ref="Z10:AA10"/>
    <mergeCell ref="X10:Y10"/>
    <mergeCell ref="V10:W10"/>
    <mergeCell ref="AB7:AD7"/>
    <mergeCell ref="AB9:AD9"/>
    <mergeCell ref="AB8:AD8"/>
    <mergeCell ref="V12:W12"/>
    <mergeCell ref="V11:W11"/>
    <mergeCell ref="X8:Y8"/>
    <mergeCell ref="Z8:AA8"/>
    <mergeCell ref="Z12:AA12"/>
    <mergeCell ref="T12:U12"/>
    <mergeCell ref="X12:Y12"/>
    <mergeCell ref="AB12:AD12"/>
    <mergeCell ref="X9:Y9"/>
    <mergeCell ref="V8:W8"/>
    <mergeCell ref="V9:W9"/>
    <mergeCell ref="E86:J86"/>
    <mergeCell ref="C86:D86"/>
    <mergeCell ref="C83:D83"/>
    <mergeCell ref="E72:J72"/>
    <mergeCell ref="E74:J74"/>
    <mergeCell ref="E76:J76"/>
    <mergeCell ref="E75:J75"/>
    <mergeCell ref="E71:J71"/>
    <mergeCell ref="C49:D49"/>
    <mergeCell ref="E49:J49"/>
    <mergeCell ref="E66:J66"/>
    <mergeCell ref="E67:J67"/>
    <mergeCell ref="E61:J61"/>
    <mergeCell ref="E63:J63"/>
    <mergeCell ref="E62:J62"/>
    <mergeCell ref="E64:J64"/>
    <mergeCell ref="C68:D68"/>
    <mergeCell ref="C70:D70"/>
    <mergeCell ref="C69:D69"/>
    <mergeCell ref="E65:J65"/>
    <mergeCell ref="E69:J69"/>
    <mergeCell ref="E70:J70"/>
    <mergeCell ref="E68:J68"/>
    <mergeCell ref="C79:D79"/>
    <mergeCell ref="E79:J79"/>
    <mergeCell ref="C80:D80"/>
    <mergeCell ref="C78:D78"/>
    <mergeCell ref="E82:J82"/>
    <mergeCell ref="C82:D82"/>
    <mergeCell ref="E83:J83"/>
    <mergeCell ref="E85:J85"/>
    <mergeCell ref="C85:D85"/>
    <mergeCell ref="E84:J84"/>
    <mergeCell ref="C84:D84"/>
    <mergeCell ref="C34:G35"/>
    <mergeCell ref="E41:J41"/>
    <mergeCell ref="E40:J40"/>
    <mergeCell ref="E51:J51"/>
    <mergeCell ref="E50:J50"/>
    <mergeCell ref="E44:J44"/>
    <mergeCell ref="E38:J38"/>
    <mergeCell ref="E39:J39"/>
    <mergeCell ref="E42:J42"/>
    <mergeCell ref="E43:J43"/>
    <mergeCell ref="C48:D48"/>
    <mergeCell ref="E48:J48"/>
    <mergeCell ref="C67:D67"/>
    <mergeCell ref="C64:D64"/>
    <mergeCell ref="C72:D72"/>
    <mergeCell ref="C50:D50"/>
    <mergeCell ref="C71:D71"/>
    <mergeCell ref="E45:J45"/>
    <mergeCell ref="E47:J47"/>
    <mergeCell ref="E46:J46"/>
    <mergeCell ref="E36:J36"/>
    <mergeCell ref="E37:J37"/>
    <mergeCell ref="C61:D61"/>
    <mergeCell ref="C37:D37"/>
    <mergeCell ref="C36:D36"/>
    <mergeCell ref="C63:D63"/>
    <mergeCell ref="C62:D62"/>
    <mergeCell ref="C65:D65"/>
    <mergeCell ref="C66:D66"/>
    <mergeCell ref="C39:D39"/>
    <mergeCell ref="C38:D38"/>
    <mergeCell ref="C51:D51"/>
    <mergeCell ref="E59:J59"/>
    <mergeCell ref="E60:J60"/>
    <mergeCell ref="E58:J58"/>
    <mergeCell ref="C59:D59"/>
    <mergeCell ref="E54:J54"/>
    <mergeCell ref="E53:J53"/>
    <mergeCell ref="C40:D40"/>
    <mergeCell ref="C47:D47"/>
    <mergeCell ref="C46:D46"/>
    <mergeCell ref="C43:D43"/>
    <mergeCell ref="C41:D41"/>
    <mergeCell ref="C45:D45"/>
    <mergeCell ref="C44:D44"/>
    <mergeCell ref="C42:D42"/>
    <mergeCell ref="C60:D60"/>
    <mergeCell ref="E57:J57"/>
    <mergeCell ref="C57:D57"/>
    <mergeCell ref="C52:D52"/>
    <mergeCell ref="E52:J52"/>
    <mergeCell ref="C58:D58"/>
    <mergeCell ref="C55:D55"/>
    <mergeCell ref="C56:D56"/>
    <mergeCell ref="C53:D53"/>
    <mergeCell ref="C54:D54"/>
    <mergeCell ref="E56:J56"/>
    <mergeCell ref="E55:J55"/>
    <mergeCell ref="K29:N29"/>
    <mergeCell ref="K28:N28"/>
    <mergeCell ref="I31:J31"/>
    <mergeCell ref="K27:N27"/>
    <mergeCell ref="C27:D27"/>
    <mergeCell ref="C28:D28"/>
    <mergeCell ref="C30:D30"/>
    <mergeCell ref="L19:M19"/>
    <mergeCell ref="L20:M20"/>
    <mergeCell ref="K25:L25"/>
    <mergeCell ref="I25:J25"/>
    <mergeCell ref="I22:K22"/>
    <mergeCell ref="K26:N26"/>
    <mergeCell ref="I26:J26"/>
    <mergeCell ref="E27:H27"/>
    <mergeCell ref="E28:H28"/>
    <mergeCell ref="E26:H26"/>
    <mergeCell ref="I20:K20"/>
    <mergeCell ref="I19:K19"/>
    <mergeCell ref="G19:H19"/>
    <mergeCell ref="C20:D20"/>
    <mergeCell ref="G20:H20"/>
    <mergeCell ref="I21:K21"/>
    <mergeCell ref="C24:F25"/>
    <mergeCell ref="D13:E13"/>
    <mergeCell ref="D12:E12"/>
    <mergeCell ref="E29:H29"/>
    <mergeCell ref="C29:D29"/>
    <mergeCell ref="E30:H30"/>
    <mergeCell ref="I30:J30"/>
    <mergeCell ref="E31:H31"/>
    <mergeCell ref="C31:D31"/>
    <mergeCell ref="I29:J29"/>
    <mergeCell ref="I18:K18"/>
    <mergeCell ref="H17:J17"/>
    <mergeCell ref="G18:H18"/>
    <mergeCell ref="C26:D26"/>
    <mergeCell ref="C19:D19"/>
    <mergeCell ref="C21:D21"/>
    <mergeCell ref="C22:D22"/>
    <mergeCell ref="E23:F23"/>
    <mergeCell ref="C23:D23"/>
    <mergeCell ref="G22:H22"/>
    <mergeCell ref="G21:H21"/>
    <mergeCell ref="I27:J27"/>
    <mergeCell ref="I28:J28"/>
    <mergeCell ref="C18:D18"/>
    <mergeCell ref="C16:E17"/>
    <mergeCell ref="J12:M12"/>
    <mergeCell ref="F12:G12"/>
    <mergeCell ref="F11:G11"/>
    <mergeCell ref="J11:M11"/>
    <mergeCell ref="K8:L8"/>
    <mergeCell ref="I9:L10"/>
    <mergeCell ref="D11:E11"/>
    <mergeCell ref="B11:C11"/>
    <mergeCell ref="F10:G10"/>
    <mergeCell ref="C9:D10"/>
    <mergeCell ref="AA70:AB70"/>
    <mergeCell ref="V63:W63"/>
    <mergeCell ref="V76:W76"/>
    <mergeCell ref="V77:W77"/>
    <mergeCell ref="AC77:AF77"/>
    <mergeCell ref="AC76:AF76"/>
    <mergeCell ref="X75:Z75"/>
    <mergeCell ref="X74:Z74"/>
    <mergeCell ref="X86:Z86"/>
    <mergeCell ref="X85:Z85"/>
    <mergeCell ref="V84:W84"/>
    <mergeCell ref="V83:W83"/>
    <mergeCell ref="V85:W85"/>
    <mergeCell ref="V86:W86"/>
    <mergeCell ref="AA83:AB83"/>
    <mergeCell ref="AA81:AB81"/>
    <mergeCell ref="AA86:AB86"/>
    <mergeCell ref="AA85:AB85"/>
    <mergeCell ref="X81:Z81"/>
    <mergeCell ref="X80:Z80"/>
    <mergeCell ref="V80:W80"/>
    <mergeCell ref="V79:W79"/>
    <mergeCell ref="V78:W78"/>
    <mergeCell ref="V81:W81"/>
    <mergeCell ref="K86:U86"/>
    <mergeCell ref="X52:Z52"/>
    <mergeCell ref="X53:Z53"/>
    <mergeCell ref="X54:Z54"/>
    <mergeCell ref="X59:Z59"/>
    <mergeCell ref="X58:Z58"/>
    <mergeCell ref="X56:Z56"/>
    <mergeCell ref="X57:Z57"/>
    <mergeCell ref="X55:Z55"/>
    <mergeCell ref="V82:W82"/>
    <mergeCell ref="X69:Z69"/>
    <mergeCell ref="X70:Z70"/>
    <mergeCell ref="V71:W71"/>
    <mergeCell ref="V70:W70"/>
    <mergeCell ref="V67:W67"/>
    <mergeCell ref="V69:W69"/>
    <mergeCell ref="V68:W68"/>
    <mergeCell ref="X65:Z65"/>
    <mergeCell ref="V65:W65"/>
    <mergeCell ref="V64:W64"/>
    <mergeCell ref="V60:W60"/>
    <mergeCell ref="V61:W61"/>
    <mergeCell ref="X63:Z63"/>
    <mergeCell ref="X62:Z62"/>
    <mergeCell ref="AC75:AF75"/>
    <mergeCell ref="AA75:AB75"/>
    <mergeCell ref="AC74:AF74"/>
    <mergeCell ref="AA74:AB74"/>
    <mergeCell ref="V72:W72"/>
    <mergeCell ref="X72:Z72"/>
    <mergeCell ref="K85:U85"/>
    <mergeCell ref="K84:U84"/>
    <mergeCell ref="K79:U79"/>
    <mergeCell ref="K78:U78"/>
    <mergeCell ref="K80:U80"/>
    <mergeCell ref="K81:U81"/>
    <mergeCell ref="K83:U83"/>
    <mergeCell ref="K82:U82"/>
    <mergeCell ref="AC73:AF73"/>
    <mergeCell ref="AA78:AB78"/>
    <mergeCell ref="AA80:AB80"/>
    <mergeCell ref="AA79:AB79"/>
    <mergeCell ref="AC81:AF81"/>
    <mergeCell ref="AC80:AF80"/>
    <mergeCell ref="AA77:AB77"/>
    <mergeCell ref="V29:W29"/>
    <mergeCell ref="V31:W31"/>
    <mergeCell ref="V30:W30"/>
    <mergeCell ref="V24:W24"/>
    <mergeCell ref="V46:W46"/>
    <mergeCell ref="V74:W74"/>
    <mergeCell ref="V73:W73"/>
    <mergeCell ref="V66:W66"/>
    <mergeCell ref="X66:Z66"/>
    <mergeCell ref="X46:Z46"/>
    <mergeCell ref="X45:Z45"/>
    <mergeCell ref="X50:Z50"/>
    <mergeCell ref="X47:Z47"/>
    <mergeCell ref="X48:Z48"/>
    <mergeCell ref="X49:Z49"/>
    <mergeCell ref="X51:Z51"/>
    <mergeCell ref="V37:W37"/>
    <mergeCell ref="V36:W36"/>
    <mergeCell ref="V27:W27"/>
    <mergeCell ref="V28:W28"/>
    <mergeCell ref="V26:W26"/>
    <mergeCell ref="V35:W35"/>
    <mergeCell ref="V25:W25"/>
    <mergeCell ref="V39:W39"/>
    <mergeCell ref="V62:W62"/>
    <mergeCell ref="V57:W57"/>
    <mergeCell ref="V56:W56"/>
    <mergeCell ref="V58:W58"/>
    <mergeCell ref="V59:W59"/>
    <mergeCell ref="V49:W49"/>
    <mergeCell ref="V50:W50"/>
    <mergeCell ref="V53:W53"/>
    <mergeCell ref="V54:W54"/>
    <mergeCell ref="V51:W51"/>
    <mergeCell ref="V52:W52"/>
    <mergeCell ref="V55:W55"/>
    <mergeCell ref="K30:N30"/>
    <mergeCell ref="K31:N31"/>
    <mergeCell ref="Q30:U30"/>
    <mergeCell ref="K42:U42"/>
    <mergeCell ref="K43:U43"/>
    <mergeCell ref="K37:U37"/>
    <mergeCell ref="K38:U38"/>
    <mergeCell ref="K39:U39"/>
    <mergeCell ref="K36:U36"/>
    <mergeCell ref="K35:U35"/>
    <mergeCell ref="K51:U51"/>
    <mergeCell ref="K41:U41"/>
    <mergeCell ref="K40:U40"/>
    <mergeCell ref="V42:W42"/>
    <mergeCell ref="X42:Z42"/>
    <mergeCell ref="X39:Z39"/>
    <mergeCell ref="X38:Z38"/>
    <mergeCell ref="X40:Z40"/>
    <mergeCell ref="X43:Z43"/>
    <mergeCell ref="V43:W43"/>
    <mergeCell ref="V41:W41"/>
    <mergeCell ref="V40:W40"/>
    <mergeCell ref="X44:Z44"/>
    <mergeCell ref="V45:W45"/>
    <mergeCell ref="V44:W44"/>
    <mergeCell ref="V47:W47"/>
    <mergeCell ref="V48:W48"/>
    <mergeCell ref="V38:W38"/>
    <mergeCell ref="AC84:AF84"/>
    <mergeCell ref="AC85:AF85"/>
    <mergeCell ref="AC83:AF83"/>
    <mergeCell ref="AC86:AF86"/>
    <mergeCell ref="AC82:AF82"/>
    <mergeCell ref="K45:U45"/>
    <mergeCell ref="K50:U50"/>
    <mergeCell ref="K47:U47"/>
    <mergeCell ref="K46:U46"/>
    <mergeCell ref="K49:U49"/>
    <mergeCell ref="K48:U48"/>
    <mergeCell ref="K65:U65"/>
    <mergeCell ref="K64:U64"/>
    <mergeCell ref="K70:U70"/>
    <mergeCell ref="K67:U67"/>
    <mergeCell ref="K68:U68"/>
    <mergeCell ref="K69:U69"/>
    <mergeCell ref="K63:U63"/>
    <mergeCell ref="K62:U62"/>
    <mergeCell ref="K58:U58"/>
    <mergeCell ref="K52:U52"/>
    <mergeCell ref="K53:U53"/>
    <mergeCell ref="K55:U55"/>
    <mergeCell ref="K54:U54"/>
    <mergeCell ref="X82:Z82"/>
    <mergeCell ref="AA82:AB82"/>
    <mergeCell ref="AA76:AB76"/>
    <mergeCell ref="AA71:AB71"/>
    <mergeCell ref="AA72:AB72"/>
    <mergeCell ref="AA73:AB73"/>
    <mergeCell ref="AA84:AB84"/>
    <mergeCell ref="X84:Z84"/>
    <mergeCell ref="X83:Z83"/>
    <mergeCell ref="X71:Z71"/>
    <mergeCell ref="L18:M18"/>
    <mergeCell ref="BR19:BT19"/>
    <mergeCell ref="AC19:AF19"/>
    <mergeCell ref="AC20:AF20"/>
    <mergeCell ref="X18:Z18"/>
    <mergeCell ref="AC18:AF18"/>
    <mergeCell ref="BH20:BP20"/>
    <mergeCell ref="BH19:BP19"/>
    <mergeCell ref="X79:Z79"/>
    <mergeCell ref="X78:Z78"/>
    <mergeCell ref="AC79:AF79"/>
    <mergeCell ref="AC78:AF78"/>
    <mergeCell ref="AC70:AF70"/>
    <mergeCell ref="AC72:AF72"/>
    <mergeCell ref="AC71:AF71"/>
    <mergeCell ref="K57:U57"/>
    <mergeCell ref="K56:U56"/>
    <mergeCell ref="K72:U72"/>
    <mergeCell ref="K59:U59"/>
    <mergeCell ref="K61:U61"/>
    <mergeCell ref="K60:U60"/>
    <mergeCell ref="K44:U44"/>
    <mergeCell ref="K71:U71"/>
    <mergeCell ref="K66:U66"/>
    <mergeCell ref="P13:S13"/>
    <mergeCell ref="Z13:AA13"/>
    <mergeCell ref="N13:O13"/>
    <mergeCell ref="T13:U13"/>
    <mergeCell ref="X13:Y13"/>
    <mergeCell ref="V13:W13"/>
    <mergeCell ref="AB13:AD13"/>
    <mergeCell ref="Q18:U18"/>
    <mergeCell ref="V18:W18"/>
    <mergeCell ref="K17:N17"/>
    <mergeCell ref="CB18:CD18"/>
    <mergeCell ref="BH18:BP18"/>
    <mergeCell ref="BH22:BP22"/>
    <mergeCell ref="BH23:BP23"/>
    <mergeCell ref="CB19:CD19"/>
    <mergeCell ref="BR20:BT20"/>
    <mergeCell ref="BQ17:BT17"/>
    <mergeCell ref="CA17:CD17"/>
    <mergeCell ref="BU17:BX17"/>
    <mergeCell ref="BR21:BT21"/>
    <mergeCell ref="BH21:BP21"/>
    <mergeCell ref="X19:Z19"/>
    <mergeCell ref="V19:W19"/>
    <mergeCell ref="AC22:AF22"/>
    <mergeCell ref="L22:M22"/>
    <mergeCell ref="L21:M21"/>
    <mergeCell ref="X22:Z22"/>
    <mergeCell ref="V22:W22"/>
    <mergeCell ref="CB20:CD20"/>
    <mergeCell ref="CB23:CD23"/>
    <mergeCell ref="CB22:CD22"/>
    <mergeCell ref="CB21:CD21"/>
    <mergeCell ref="V21:W21"/>
    <mergeCell ref="V20:W20"/>
    <mergeCell ref="AA22:AB22"/>
    <mergeCell ref="AA21:AB21"/>
    <mergeCell ref="X21:Z21"/>
    <mergeCell ref="AA20:AB20"/>
    <mergeCell ref="Q22:U22"/>
    <mergeCell ref="Q23:U23"/>
    <mergeCell ref="V23:W23"/>
    <mergeCell ref="X23:Z23"/>
    <mergeCell ref="AC23:AF23"/>
    <mergeCell ref="AA23:AB23"/>
    <mergeCell ref="BV21:BX21"/>
    <mergeCell ref="BV20:BX20"/>
    <mergeCell ref="BV19:BX19"/>
    <mergeCell ref="BV18:BX18"/>
    <mergeCell ref="BV23:BX23"/>
    <mergeCell ref="BV22:BX22"/>
    <mergeCell ref="BR23:BT23"/>
    <mergeCell ref="BR18:BT18"/>
    <mergeCell ref="BR22:BT22"/>
  </mergeCells>
  <conditionalFormatting sqref="N4:N13">
    <cfRule type="containsText" dxfId="22" priority="1" operator="containsText" text="empty">
      <formula>NOT(ISERROR(SEARCH(("empty"),(N4))))</formula>
    </cfRule>
  </conditionalFormatting>
  <conditionalFormatting sqref="N4:N13">
    <cfRule type="containsText" dxfId="21" priority="2" operator="containsText" text="bursting">
      <formula>NOT(ISERROR(SEARCH(("bursting"),(N4))))</formula>
    </cfRule>
  </conditionalFormatting>
  <conditionalFormatting sqref="AA16:AF16">
    <cfRule type="expression" dxfId="20" priority="3">
      <formula>AG16 &gt; 3</formula>
    </cfRule>
  </conditionalFormatting>
  <conditionalFormatting sqref="C4:H4">
    <cfRule type="expression" dxfId="19" priority="4">
      <formula>AND( AND( LT( I$8, I5 ), GTE( I$8, I4) ), AND( LT( K$8, K5 ), GTE( K$8, K4) ) )</formula>
    </cfRule>
  </conditionalFormatting>
  <conditionalFormatting sqref="C4:H4">
    <cfRule type="expression" dxfId="18" priority="5">
      <formula>AND( LT( I$8, I5 ), GTE( I$8, I4) )</formula>
    </cfRule>
  </conditionalFormatting>
  <conditionalFormatting sqref="C4:H4">
    <cfRule type="expression" dxfId="17" priority="6">
      <formula>AND( LT( K$8, K5 ), GTE( K$8, K4) )</formula>
    </cfRule>
  </conditionalFormatting>
  <conditionalFormatting sqref="C5:H5">
    <cfRule type="expression" dxfId="16" priority="7">
      <formula>AND( AND( LT( I$8, I6 ), GTE( I$8, I5) ), AND( LT( K$8, K6 ), GTE( K$8, K5) ) )</formula>
    </cfRule>
  </conditionalFormatting>
  <conditionalFormatting sqref="C5:H5">
    <cfRule type="expression" dxfId="15" priority="8">
      <formula>AND( LT( I$8, I6 ), GTE( I$8, I5) )</formula>
    </cfRule>
  </conditionalFormatting>
  <conditionalFormatting sqref="C5:H5">
    <cfRule type="expression" dxfId="14" priority="9">
      <formula>AND( LT( K$8, K6 ), GTE( K$8, K5) )</formula>
    </cfRule>
  </conditionalFormatting>
  <conditionalFormatting sqref="C6:H6">
    <cfRule type="expression" dxfId="13" priority="10">
      <formula>AND( AND( LT( I$8, I7 ), GTE( I$8, I6) ), AND( LT( K$8, K7 ), GTE( K$8, K6) ) )</formula>
    </cfRule>
  </conditionalFormatting>
  <conditionalFormatting sqref="C6:H6">
    <cfRule type="expression" dxfId="12" priority="11">
      <formula>AND( LT( I$8, I7 ), GTE( I$8, I6) )</formula>
    </cfRule>
  </conditionalFormatting>
  <conditionalFormatting sqref="C6:H6">
    <cfRule type="expression" dxfId="11" priority="12">
      <formula>AND( LT( K$8, K7 ), GTE( K$8, K6) )</formula>
    </cfRule>
  </conditionalFormatting>
  <conditionalFormatting sqref="C7:H7">
    <cfRule type="expression" dxfId="10" priority="13">
      <formula>AND( IF( NOT( K$8=0), GTE( I$8, I7), FALSE ), IF( NOT( K$8=0), GTE( K$8, K7), FALSE ))</formula>
    </cfRule>
  </conditionalFormatting>
  <conditionalFormatting sqref="C7:H7">
    <cfRule type="expression" dxfId="9" priority="14">
      <formula>IF( NOT( K$8=0), GTE( K$8, K7), FALSE )</formula>
    </cfRule>
  </conditionalFormatting>
  <conditionalFormatting sqref="C7:H7">
    <cfRule type="expression" dxfId="8" priority="15">
      <formula>IF( NOT( K$8=0), GTE( K$8, K7), FALSE )</formula>
    </cfRule>
  </conditionalFormatting>
  <conditionalFormatting sqref="I4:J4">
    <cfRule type="expression" dxfId="7" priority="16">
      <formula>AND( LT( I$8, I5 ), GTE( I$8, I4) )</formula>
    </cfRule>
  </conditionalFormatting>
  <conditionalFormatting sqref="I5:J5">
    <cfRule type="expression" dxfId="6" priority="17">
      <formula>AND( LT( I$8, I6 ), GTE( I$8, I5) )</formula>
    </cfRule>
  </conditionalFormatting>
  <conditionalFormatting sqref="I6:J6">
    <cfRule type="expression" dxfId="5" priority="18">
      <formula>AND( LT( I$8, I7 ), GTE( I$8, I6) )</formula>
    </cfRule>
  </conditionalFormatting>
  <conditionalFormatting sqref="I7:J7">
    <cfRule type="expression" dxfId="4" priority="19">
      <formula>IF( NOT( K$8=0), GTE( K$8, K7), FALSE )</formula>
    </cfRule>
  </conditionalFormatting>
  <conditionalFormatting sqref="K4:L4">
    <cfRule type="expression" dxfId="3" priority="20">
      <formula>AND( LT( K$8, K5 ), GTE( K$8, K4) )</formula>
    </cfRule>
  </conditionalFormatting>
  <conditionalFormatting sqref="K5:L5">
    <cfRule type="expression" dxfId="2" priority="21">
      <formula>AND( LT( K$8, K6 ), GTE( K$8, K5) )</formula>
    </cfRule>
  </conditionalFormatting>
  <conditionalFormatting sqref="K6:L6">
    <cfRule type="expression" dxfId="1" priority="22">
      <formula>AND( LT( K$8, K7 ), GTE( K$8, K6) )</formula>
    </cfRule>
  </conditionalFormatting>
  <conditionalFormatting sqref="K7:L7">
    <cfRule type="expression" dxfId="0" priority="23">
      <formula>IF( NOT( K$8=0), GTE( K$8, K7), FALSE )</formula>
    </cfRule>
  </conditionalFormatting>
  <dataValidations count="13">
    <dataValidation type="list" allowBlank="1" showInputMessage="1" showErrorMessage="1" prompt="What kind of container is the item? For a custom container, leave this cell blank and make sure to change &quot;# of container rows to autofill&quot; in Settings to the appropriate value." sqref="T4:T13">
      <formula1>ContainerOptionNames</formula1>
    </dataValidation>
    <dataValidation type="list" allowBlank="1" showInputMessage="1" showErrorMessage="1" prompt="Where do you keep the item? Select from the dropdown." sqref="AB4:AB13">
      <formula1>Locations</formula1>
    </dataValidation>
    <dataValidation type="list" allowBlank="1" showDropDown="1" showInputMessage="1" showErrorMessage="1" prompt="Does this container use slots instead of weight?" sqref="AE5:AE13">
      <formula1>"Y,N"</formula1>
    </dataValidation>
    <dataValidation type="list" allowBlank="1" showDropDown="1" showInputMessage="1" prompt="Is this container extradimensional?" sqref="AF5:AF13">
      <formula1>"Y,N"</formula1>
    </dataValidation>
    <dataValidation type="custom" allowBlank="1" showDropDown="1" showInputMessage="1" showErrorMessage="1" prompt="If you want to type a custom value in this cell, change the &quot;# of container rows to autofill&quot; in settings." sqref="X4:X11 V4:V13 X13 Z4:Z13">
      <formula1>NOT( ROW(V4) &lt; 4+NumAutofillRows )</formula1>
    </dataValidation>
    <dataValidation type="list" allowBlank="1" showErrorMessage="1" sqref="AC36:AC86">
      <formula1>$P$4:$S$13</formula1>
    </dataValidation>
    <dataValidation type="decimal" allowBlank="1" showDropDown="1" showInputMessage="1" showErrorMessage="1" prompt="Enter a number between 1 and 10" sqref="AF2 I13 AF14">
      <formula1>1</formula1>
      <formula2>10</formula2>
    </dataValidation>
    <dataValidation type="custom" allowBlank="1" showDropDown="1" showInputMessage="1" showErrorMessage="1" prompt="Enter a valid url." sqref="V18:V31 V36:V86">
      <formula1>IFERROR(ISURL(V18), TRUE)</formula1>
    </dataValidation>
    <dataValidation type="custom" allowBlank="1" showDropDown="1" showInputMessage="1" showErrorMessage="1" prompt="You may not type in these. Please use autofill on the first line." sqref="AE4:AF4">
      <formula1>NOT( ROW(V4) &lt; 4+NumAutofillRows )</formula1>
    </dataValidation>
    <dataValidation type="custom" allowBlank="1" showDropDown="1" showInputMessage="1" showErrorMessage="1" prompt="If you want to type a custom value in this cell, change &quot;# of container rows to autofill&quot; in Settings." sqref="X12">
      <formula1>NOT( ROW(X12) &lt; 4+NumAutofillRows )</formula1>
    </dataValidation>
    <dataValidation type="list" allowBlank="1" showErrorMessage="1" sqref="D11 F11">
      <formula1>SizeNames</formula1>
    </dataValidation>
    <dataValidation type="list" allowBlank="1" showErrorMessage="1" sqref="K17 K26:K31 AC18:AC31">
      <formula1>ContainerNames</formula1>
    </dataValidation>
    <dataValidation type="decimal" allowBlank="1" showDropDown="1" showInputMessage="1" prompt="Quantity" sqref="C36:C86">
      <formula1>1</formula1>
      <formula2>1000000000000</formula2>
    </dataValidation>
  </dataValidations>
  <printOptions horizontalCentered="1" gridLines="1"/>
  <pageMargins left="0.25" right="0.25" top="0.75" bottom="0.75" header="0" footer="0"/>
  <pageSetup fitToHeight="0" pageOrder="overThenDown"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R52"/>
  <sheetViews>
    <sheetView workbookViewId="0">
      <selection activeCell="A37" sqref="A37"/>
    </sheetView>
  </sheetViews>
  <sheetFormatPr defaultColWidth="14.42578125" defaultRowHeight="15.75" customHeight="1"/>
  <cols>
    <col min="1" max="1" width="22.42578125" customWidth="1"/>
  </cols>
  <sheetData>
    <row r="1" spans="1:18" ht="15.75" customHeight="1">
      <c r="A1" s="1" t="s">
        <v>0</v>
      </c>
      <c r="H1" s="2" t="s">
        <v>1</v>
      </c>
      <c r="I1" s="3" t="s">
        <v>2</v>
      </c>
      <c r="J1" s="3" t="s">
        <v>3</v>
      </c>
      <c r="K1" s="3" t="s">
        <v>4</v>
      </c>
      <c r="L1" s="3" t="s">
        <v>5</v>
      </c>
      <c r="M1" s="3" t="s">
        <v>6</v>
      </c>
      <c r="N1" s="3" t="s">
        <v>7</v>
      </c>
      <c r="O1" s="3" t="s">
        <v>8</v>
      </c>
      <c r="P1" s="3" t="s">
        <v>9</v>
      </c>
      <c r="Q1" s="3" t="s">
        <v>10</v>
      </c>
      <c r="R1" s="4" t="s">
        <v>11</v>
      </c>
    </row>
    <row r="2" spans="1:18" ht="15.75" customHeight="1">
      <c r="A2" s="5" t="s">
        <v>12</v>
      </c>
      <c r="H2" s="15">
        <f t="array" ref="H2:H15">IFERROR( IF( VLOOKUP( MagicItemContainers, Containers, 13, FALSE) = "Equipped",MagicItemWeights,0 ),0 )</f>
        <v>0</v>
      </c>
      <c r="I2" s="21">
        <f t="array" ref="I2:I15">IFERROR( IF( VLOOKUP( MagicItemContainers, Containers, 13, FALSE) = "Mount",MagicItemWeights,0 ),0 )</f>
        <v>0</v>
      </c>
      <c r="J2" s="22">
        <f t="array" ref="J2:J6">IFERROR(CoinQuantities*0.02,"")</f>
        <v>0</v>
      </c>
      <c r="K2" s="23">
        <f t="array" ref="K2:K6">IFERROR(GemQuantities*0.1,"")</f>
        <v>0</v>
      </c>
      <c r="L2" s="22">
        <f t="array" ref="L2:L7">IFERROR( IF( VLOOKUP( StockContainers, Containers, 13, FALSE) = "Equipped",StockTotalWeights,0 ),0 )</f>
        <v>0</v>
      </c>
      <c r="M2" s="24">
        <f t="array" ref="M2:M7">IFERROR( IF( VLOOKUP( StockContainers, Containers, 13, FALSE) = "Mount",StockTotalWeights,0 ),0 )</f>
        <v>0</v>
      </c>
      <c r="N2" s="22">
        <f t="array" ref="N2:N52">IFERROR( IF( VLOOKUP( ItemContainers, Containers, 13, FALSE) = "Equipped",ItemTotalWeights,0 ),0 )</f>
        <v>0</v>
      </c>
      <c r="O2" s="22">
        <f t="array" ref="O2:O52">IFERROR( IF( VLOOKUP( ItemContainers, Containers, 13, FALSE) = "Mount",ItemTotalWeights,0 ),0 )</f>
        <v>0</v>
      </c>
      <c r="P2" s="28">
        <f t="array" aca="1" ref="P2:P11" ca="1">IF( SlotsCheckbox="Y", SUMIF( ItemContainers,ContainerNames,ItemQuantity ) + SUMIF( StockContainers,ContainerNames,StockQuantities ) + COUNTIF( MagicItemContainers,ContainerNames ) + sumif ( CoinContainer, ContainerNames, TotalCoinsGems ), SUMIF( ItemContainers,ContainerNames,ItemTotalWeights ) + SUMIF( StockContainers,ContainerNames,StockTotalWeights ) + SUMIF( MagicItemContainers, ContainerNames, MagicItemWeights ) + SUMIF( CoinContainer, ContainerNames, MoneyTotalWeight ) )</f>
        <v>0</v>
      </c>
      <c r="Q2" s="22">
        <f t="array" ref="Q2:Q52">IFERROR(ItemWeight*IF(ISBLANK(ItemQuantity),1,ItemQuantity),"")</f>
        <v>0</v>
      </c>
      <c r="R2" s="29">
        <f t="array" ref="R2:R7">IFERROR(Inventory!I26:J31*IF(ISBLANK(Inventory!C26:D31),0,Inventory!C26:D31),"")</f>
        <v>0</v>
      </c>
    </row>
    <row r="3" spans="1:18" ht="15.75" customHeight="1">
      <c r="A3" s="5" t="s">
        <v>29</v>
      </c>
      <c r="H3" s="15">
        <v>0</v>
      </c>
      <c r="I3" s="21">
        <v>0</v>
      </c>
      <c r="J3" s="22">
        <v>0</v>
      </c>
      <c r="K3" s="23">
        <v>0</v>
      </c>
      <c r="L3" s="22">
        <v>0</v>
      </c>
      <c r="M3" s="22">
        <v>0</v>
      </c>
      <c r="N3" s="22">
        <v>0</v>
      </c>
      <c r="O3" s="22">
        <v>0</v>
      </c>
      <c r="P3" s="30">
        <f ca="1"/>
        <v>0</v>
      </c>
      <c r="Q3" s="22">
        <v>0</v>
      </c>
      <c r="R3" s="31">
        <v>0</v>
      </c>
    </row>
    <row r="4" spans="1:18" ht="15.75" customHeight="1">
      <c r="A4" s="32" t="s">
        <v>30</v>
      </c>
      <c r="H4" s="15">
        <v>0</v>
      </c>
      <c r="I4" s="21">
        <v>0</v>
      </c>
      <c r="J4" s="22">
        <v>0</v>
      </c>
      <c r="K4" s="23">
        <v>0</v>
      </c>
      <c r="L4" s="22">
        <v>0</v>
      </c>
      <c r="M4" s="22">
        <v>0</v>
      </c>
      <c r="N4" s="22">
        <v>0</v>
      </c>
      <c r="O4" s="22">
        <v>0</v>
      </c>
      <c r="P4" s="30">
        <f ca="1"/>
        <v>0</v>
      </c>
      <c r="Q4" s="22">
        <v>0</v>
      </c>
      <c r="R4" s="31">
        <v>0</v>
      </c>
    </row>
    <row r="5" spans="1:18" ht="15.75" customHeight="1">
      <c r="H5" s="15">
        <v>0</v>
      </c>
      <c r="I5" s="21">
        <v>0</v>
      </c>
      <c r="J5" s="22">
        <v>0</v>
      </c>
      <c r="K5" s="23">
        <v>0</v>
      </c>
      <c r="L5" s="22">
        <v>0</v>
      </c>
      <c r="M5" s="22">
        <v>0</v>
      </c>
      <c r="N5" s="22">
        <v>0</v>
      </c>
      <c r="O5" s="22">
        <v>0</v>
      </c>
      <c r="P5" s="30">
        <f ca="1"/>
        <v>0</v>
      </c>
      <c r="Q5" s="22">
        <v>0</v>
      </c>
      <c r="R5" s="31">
        <v>0</v>
      </c>
    </row>
    <row r="6" spans="1:18" ht="15.75" customHeight="1">
      <c r="A6" s="33" t="s">
        <v>14</v>
      </c>
      <c r="B6" s="35" t="s">
        <v>32</v>
      </c>
      <c r="C6" s="35" t="s">
        <v>34</v>
      </c>
      <c r="D6" s="35" t="s">
        <v>35</v>
      </c>
      <c r="E6" s="35" t="s">
        <v>36</v>
      </c>
      <c r="F6" s="37" t="s">
        <v>37</v>
      </c>
      <c r="H6" s="15">
        <v>0</v>
      </c>
      <c r="I6" s="21">
        <v>0</v>
      </c>
      <c r="J6" s="22">
        <v>0</v>
      </c>
      <c r="K6" s="23">
        <v>0</v>
      </c>
      <c r="L6" s="22">
        <v>0</v>
      </c>
      <c r="M6" s="22">
        <v>0</v>
      </c>
      <c r="N6" s="22">
        <v>0</v>
      </c>
      <c r="O6" s="22">
        <v>0</v>
      </c>
      <c r="P6" s="30">
        <f ca="1"/>
        <v>0</v>
      </c>
      <c r="Q6" s="22">
        <v>0</v>
      </c>
      <c r="R6" s="31">
        <v>0</v>
      </c>
    </row>
    <row r="7" spans="1:18" ht="15.75" customHeight="1">
      <c r="A7" s="38" t="s">
        <v>38</v>
      </c>
      <c r="B7" s="39" t="s">
        <v>39</v>
      </c>
      <c r="C7" s="40">
        <v>5</v>
      </c>
      <c r="D7" s="40">
        <v>30</v>
      </c>
      <c r="E7" s="40" t="s">
        <v>40</v>
      </c>
      <c r="F7" s="41" t="s">
        <v>40</v>
      </c>
      <c r="H7" s="15">
        <v>0</v>
      </c>
      <c r="I7" s="21">
        <v>0</v>
      </c>
      <c r="L7" s="22">
        <v>0</v>
      </c>
      <c r="M7" s="22">
        <v>0</v>
      </c>
      <c r="N7" s="22">
        <v>0</v>
      </c>
      <c r="O7" s="22">
        <v>0</v>
      </c>
      <c r="P7" s="30">
        <f ca="1"/>
        <v>0</v>
      </c>
      <c r="Q7" s="22">
        <v>0</v>
      </c>
      <c r="R7" s="31">
        <v>0</v>
      </c>
    </row>
    <row r="8" spans="1:18" ht="15.75" customHeight="1">
      <c r="A8" s="38" t="s">
        <v>41</v>
      </c>
      <c r="B8" s="39" t="s">
        <v>39</v>
      </c>
      <c r="C8" s="40">
        <v>5</v>
      </c>
      <c r="D8" s="40">
        <v>1</v>
      </c>
      <c r="E8" s="40" t="s">
        <v>42</v>
      </c>
      <c r="F8" s="41" t="s">
        <v>40</v>
      </c>
      <c r="H8" s="15">
        <v>0</v>
      </c>
      <c r="I8" s="21">
        <v>0</v>
      </c>
      <c r="J8" s="42" t="s">
        <v>43</v>
      </c>
      <c r="K8" s="42" t="s">
        <v>44</v>
      </c>
      <c r="N8" s="22">
        <v>0</v>
      </c>
      <c r="O8" s="22">
        <v>0</v>
      </c>
      <c r="P8" s="30">
        <f ca="1"/>
        <v>0</v>
      </c>
      <c r="Q8" s="22">
        <v>0</v>
      </c>
      <c r="R8" s="26"/>
    </row>
    <row r="9" spans="1:18" ht="15.75" customHeight="1">
      <c r="A9" s="38" t="s">
        <v>45</v>
      </c>
      <c r="B9" s="39" t="s">
        <v>39</v>
      </c>
      <c r="C9" s="40">
        <v>5</v>
      </c>
      <c r="D9" s="40">
        <v>1</v>
      </c>
      <c r="E9" s="40" t="s">
        <v>42</v>
      </c>
      <c r="F9" s="41" t="s">
        <v>40</v>
      </c>
      <c r="H9" s="15">
        <v>0</v>
      </c>
      <c r="I9" s="21">
        <v>0</v>
      </c>
      <c r="J9" s="43">
        <f>SUM(CoinTotalWeight,GemTotalWeight)</f>
        <v>0</v>
      </c>
      <c r="K9" s="44">
        <f>SUM(TotalCoins,TotalGems)</f>
        <v>0</v>
      </c>
      <c r="N9" s="22">
        <v>0</v>
      </c>
      <c r="O9" s="22">
        <v>0</v>
      </c>
      <c r="P9" s="30">
        <f ca="1"/>
        <v>0</v>
      </c>
      <c r="Q9" s="22">
        <v>0</v>
      </c>
      <c r="R9" s="26"/>
    </row>
    <row r="10" spans="1:18" ht="15.75" customHeight="1">
      <c r="A10" s="38" t="s">
        <v>46</v>
      </c>
      <c r="B10" s="39" t="s">
        <v>47</v>
      </c>
      <c r="C10" s="40">
        <v>70</v>
      </c>
      <c r="D10" s="40">
        <v>334</v>
      </c>
      <c r="E10" s="40" t="s">
        <v>40</v>
      </c>
      <c r="F10" s="41" t="s">
        <v>40</v>
      </c>
      <c r="H10" s="15">
        <v>0</v>
      </c>
      <c r="I10" s="21">
        <v>0</v>
      </c>
      <c r="N10" s="22">
        <v>0</v>
      </c>
      <c r="O10" s="22">
        <v>0</v>
      </c>
      <c r="P10" s="30">
        <f ca="1"/>
        <v>0</v>
      </c>
      <c r="Q10" s="22">
        <v>0</v>
      </c>
      <c r="R10" s="26"/>
    </row>
    <row r="11" spans="1:18" ht="15.75" customHeight="1">
      <c r="A11" s="38" t="s">
        <v>48</v>
      </c>
      <c r="B11" s="39" t="s">
        <v>49</v>
      </c>
      <c r="C11" s="40">
        <v>2</v>
      </c>
      <c r="D11" s="40">
        <v>40</v>
      </c>
      <c r="E11" s="40" t="s">
        <v>40</v>
      </c>
      <c r="F11" s="41" t="s">
        <v>40</v>
      </c>
      <c r="H11" s="15">
        <v>0</v>
      </c>
      <c r="I11" s="21">
        <v>0</v>
      </c>
      <c r="J11" s="47" t="s">
        <v>50</v>
      </c>
      <c r="K11" s="47" t="s">
        <v>51</v>
      </c>
      <c r="N11" s="22">
        <v>0</v>
      </c>
      <c r="O11" s="22">
        <v>0</v>
      </c>
      <c r="P11" s="30">
        <f ca="1"/>
        <v>0</v>
      </c>
      <c r="Q11" s="22">
        <v>0</v>
      </c>
      <c r="R11" s="26"/>
    </row>
    <row r="12" spans="1:18" ht="15.75" customHeight="1">
      <c r="A12" s="38" t="s">
        <v>52</v>
      </c>
      <c r="B12" s="39" t="s">
        <v>53</v>
      </c>
      <c r="C12" s="40">
        <v>2</v>
      </c>
      <c r="D12" s="40">
        <v>1.5</v>
      </c>
      <c r="E12" s="40" t="s">
        <v>40</v>
      </c>
      <c r="F12" s="41" t="s">
        <v>40</v>
      </c>
      <c r="H12" s="15">
        <v>0</v>
      </c>
      <c r="I12" s="21">
        <v>0</v>
      </c>
      <c r="J12" s="49">
        <f>IFERROR( IF( VLOOKUP( CoinContainer, Containers, 13, FALSE ) = "equipped", MoneyTotalWeight, 0 ),0)</f>
        <v>0</v>
      </c>
      <c r="K12" s="49">
        <f>IFERROR( IF( VLOOKUP( CoinContainer, Containers, 13, FALSE ) = "mount", MoneyTotalWeight, 0 ), 0)</f>
        <v>0</v>
      </c>
      <c r="N12" s="22">
        <v>0</v>
      </c>
      <c r="O12" s="22">
        <v>0</v>
      </c>
      <c r="Q12" s="22">
        <v>0</v>
      </c>
      <c r="R12" s="26"/>
    </row>
    <row r="13" spans="1:18" ht="15.75" customHeight="1">
      <c r="A13" s="38" t="s">
        <v>54</v>
      </c>
      <c r="B13" s="39" t="s">
        <v>55</v>
      </c>
      <c r="C13" s="40">
        <v>2</v>
      </c>
      <c r="D13" s="40">
        <v>25</v>
      </c>
      <c r="E13" s="40" t="s">
        <v>40</v>
      </c>
      <c r="F13" s="41" t="s">
        <v>40</v>
      </c>
      <c r="H13" s="15">
        <v>0</v>
      </c>
      <c r="I13" s="21">
        <v>0</v>
      </c>
      <c r="N13" s="22">
        <v>0</v>
      </c>
      <c r="O13" s="22">
        <v>0</v>
      </c>
      <c r="Q13" s="22">
        <v>0</v>
      </c>
      <c r="R13" s="26"/>
    </row>
    <row r="14" spans="1:18" ht="15.75" customHeight="1">
      <c r="A14" s="38" t="s">
        <v>56</v>
      </c>
      <c r="B14" s="39" t="s">
        <v>57</v>
      </c>
      <c r="C14" s="40">
        <v>1</v>
      </c>
      <c r="D14" s="40">
        <v>20</v>
      </c>
      <c r="E14" s="40" t="s">
        <v>42</v>
      </c>
      <c r="F14" s="41" t="s">
        <v>40</v>
      </c>
      <c r="H14" s="15">
        <v>0</v>
      </c>
      <c r="I14" s="21">
        <v>0</v>
      </c>
      <c r="N14" s="22">
        <v>0</v>
      </c>
      <c r="O14" s="22">
        <v>0</v>
      </c>
      <c r="Q14" s="22">
        <v>0</v>
      </c>
      <c r="R14" s="26"/>
    </row>
    <row r="15" spans="1:18" ht="15.75" customHeight="1">
      <c r="A15" s="38" t="s">
        <v>58</v>
      </c>
      <c r="B15" s="39" t="s">
        <v>59</v>
      </c>
      <c r="C15" s="40">
        <v>1</v>
      </c>
      <c r="D15" s="40">
        <v>5</v>
      </c>
      <c r="E15" s="40" t="s">
        <v>42</v>
      </c>
      <c r="F15" s="41" t="s">
        <v>40</v>
      </c>
      <c r="H15" s="15">
        <v>0</v>
      </c>
      <c r="I15" s="21">
        <v>0</v>
      </c>
      <c r="N15" s="22">
        <v>0</v>
      </c>
      <c r="O15" s="22">
        <v>0</v>
      </c>
      <c r="Q15" s="22">
        <v>0</v>
      </c>
      <c r="R15" s="26"/>
    </row>
    <row r="16" spans="1:18" ht="15.75" customHeight="1">
      <c r="A16" s="38" t="s">
        <v>60</v>
      </c>
      <c r="B16" s="39" t="s">
        <v>59</v>
      </c>
      <c r="C16" s="40">
        <v>1</v>
      </c>
      <c r="D16" s="40">
        <v>10</v>
      </c>
      <c r="E16" s="40" t="s">
        <v>42</v>
      </c>
      <c r="F16" s="41" t="s">
        <v>40</v>
      </c>
      <c r="H16" s="50"/>
      <c r="N16" s="22">
        <v>0</v>
      </c>
      <c r="O16" s="22">
        <v>0</v>
      </c>
      <c r="Q16" s="22">
        <v>0</v>
      </c>
      <c r="R16" s="26"/>
    </row>
    <row r="17" spans="1:18" ht="15.75" customHeight="1">
      <c r="A17" s="38" t="s">
        <v>61</v>
      </c>
      <c r="B17" s="39" t="s">
        <v>62</v>
      </c>
      <c r="C17" s="40">
        <v>5</v>
      </c>
      <c r="D17" s="40">
        <v>300</v>
      </c>
      <c r="E17" s="40" t="s">
        <v>40</v>
      </c>
      <c r="F17" s="41" t="s">
        <v>40</v>
      </c>
      <c r="H17" s="50"/>
      <c r="N17" s="22">
        <v>0</v>
      </c>
      <c r="O17" s="22">
        <v>0</v>
      </c>
      <c r="Q17" s="22">
        <v>0</v>
      </c>
      <c r="R17" s="26"/>
    </row>
    <row r="18" spans="1:18" ht="12.75">
      <c r="A18" s="38" t="s">
        <v>63</v>
      </c>
      <c r="B18" s="39" t="s">
        <v>64</v>
      </c>
      <c r="C18" s="40">
        <v>1</v>
      </c>
      <c r="D18" s="40">
        <v>1</v>
      </c>
      <c r="E18" s="40" t="s">
        <v>40</v>
      </c>
      <c r="F18" s="41" t="s">
        <v>40</v>
      </c>
      <c r="H18" s="50"/>
      <c r="N18" s="22">
        <v>0</v>
      </c>
      <c r="O18" s="22">
        <v>0</v>
      </c>
      <c r="Q18" s="22">
        <v>0</v>
      </c>
      <c r="R18" s="26"/>
    </row>
    <row r="19" spans="1:18" ht="12.75">
      <c r="A19" s="38" t="s">
        <v>65</v>
      </c>
      <c r="B19" s="39" t="s">
        <v>66</v>
      </c>
      <c r="C19" s="40">
        <v>4</v>
      </c>
      <c r="D19" s="40">
        <v>8</v>
      </c>
      <c r="E19" s="40" t="s">
        <v>40</v>
      </c>
      <c r="F19" s="41" t="s">
        <v>40</v>
      </c>
      <c r="H19" s="50"/>
      <c r="N19" s="22">
        <v>0</v>
      </c>
      <c r="O19" s="22">
        <v>0</v>
      </c>
      <c r="Q19" s="22">
        <v>0</v>
      </c>
      <c r="R19" s="26"/>
    </row>
    <row r="20" spans="1:18" ht="12.75">
      <c r="A20" s="38" t="s">
        <v>67</v>
      </c>
      <c r="B20" s="39" t="s">
        <v>68</v>
      </c>
      <c r="C20" s="40">
        <v>10</v>
      </c>
      <c r="D20" s="40">
        <v>8</v>
      </c>
      <c r="E20" s="40" t="s">
        <v>40</v>
      </c>
      <c r="F20" s="41" t="s">
        <v>40</v>
      </c>
      <c r="H20" s="50"/>
      <c r="N20" s="22">
        <v>0</v>
      </c>
      <c r="O20" s="22">
        <v>0</v>
      </c>
      <c r="Q20" s="22">
        <v>0</v>
      </c>
      <c r="R20" s="26"/>
    </row>
    <row r="21" spans="1:18" ht="12.75">
      <c r="A21" s="38" t="s">
        <v>69</v>
      </c>
      <c r="B21" s="39" t="s">
        <v>70</v>
      </c>
      <c r="C21" s="40">
        <v>1</v>
      </c>
      <c r="D21" s="40">
        <v>6</v>
      </c>
      <c r="E21" s="40" t="s">
        <v>40</v>
      </c>
      <c r="F21" s="41" t="s">
        <v>40</v>
      </c>
      <c r="H21" s="50"/>
      <c r="N21" s="22">
        <v>0</v>
      </c>
      <c r="O21" s="22">
        <v>0</v>
      </c>
      <c r="Q21" s="22">
        <v>0</v>
      </c>
      <c r="R21" s="26"/>
    </row>
    <row r="22" spans="1:18" ht="12.75">
      <c r="A22" s="38" t="s">
        <v>71</v>
      </c>
      <c r="B22" s="39" t="s">
        <v>70</v>
      </c>
      <c r="C22" s="40">
        <v>1</v>
      </c>
      <c r="D22" s="40">
        <v>20</v>
      </c>
      <c r="E22" s="40" t="s">
        <v>42</v>
      </c>
      <c r="F22" s="41" t="s">
        <v>40</v>
      </c>
      <c r="H22" s="50"/>
      <c r="N22" s="22">
        <v>0</v>
      </c>
      <c r="O22" s="22">
        <v>0</v>
      </c>
      <c r="Q22" s="22">
        <v>0</v>
      </c>
      <c r="R22" s="26"/>
    </row>
    <row r="23" spans="1:18" ht="12.75">
      <c r="A23" s="38" t="s">
        <v>72</v>
      </c>
      <c r="B23" s="39" t="s">
        <v>70</v>
      </c>
      <c r="C23" s="40">
        <v>1</v>
      </c>
      <c r="D23" s="40">
        <v>50</v>
      </c>
      <c r="E23" s="40" t="s">
        <v>42</v>
      </c>
      <c r="F23" s="41" t="s">
        <v>40</v>
      </c>
      <c r="H23" s="50"/>
      <c r="N23" s="22">
        <v>0</v>
      </c>
      <c r="O23" s="22">
        <v>0</v>
      </c>
      <c r="Q23" s="22">
        <v>0</v>
      </c>
      <c r="R23" s="26"/>
    </row>
    <row r="24" spans="1:18" ht="12.75">
      <c r="A24" s="38" t="s">
        <v>73</v>
      </c>
      <c r="B24" s="39" t="s">
        <v>74</v>
      </c>
      <c r="C24" s="40">
        <v>1</v>
      </c>
      <c r="D24" s="40">
        <v>20</v>
      </c>
      <c r="E24" s="40" t="s">
        <v>42</v>
      </c>
      <c r="F24" s="41" t="s">
        <v>40</v>
      </c>
      <c r="H24" s="50"/>
      <c r="N24" s="22">
        <v>0</v>
      </c>
      <c r="O24" s="22">
        <v>0</v>
      </c>
      <c r="Q24" s="22">
        <v>0</v>
      </c>
      <c r="R24" s="26"/>
    </row>
    <row r="25" spans="1:18" ht="12.75">
      <c r="A25" s="38" t="s">
        <v>75</v>
      </c>
      <c r="B25" s="39" t="s">
        <v>76</v>
      </c>
      <c r="C25" s="40">
        <v>0.5</v>
      </c>
      <c r="D25" s="40">
        <v>30</v>
      </c>
      <c r="E25" s="40" t="s">
        <v>40</v>
      </c>
      <c r="F25" s="41" t="s">
        <v>40</v>
      </c>
      <c r="H25" s="50"/>
      <c r="N25" s="22">
        <v>0</v>
      </c>
      <c r="O25" s="22">
        <v>0</v>
      </c>
      <c r="Q25" s="22">
        <v>0</v>
      </c>
      <c r="R25" s="26"/>
    </row>
    <row r="26" spans="1:18" ht="12.75">
      <c r="A26" s="38" t="s">
        <v>77</v>
      </c>
      <c r="B26" s="39" t="s">
        <v>78</v>
      </c>
      <c r="C26" s="40">
        <v>8</v>
      </c>
      <c r="D26" s="40">
        <v>60</v>
      </c>
      <c r="E26" s="40" t="s">
        <v>40</v>
      </c>
      <c r="F26" s="41" t="s">
        <v>40</v>
      </c>
      <c r="H26" s="50"/>
      <c r="N26" s="22">
        <v>0</v>
      </c>
      <c r="O26" s="22">
        <v>0</v>
      </c>
      <c r="Q26" s="22">
        <v>0</v>
      </c>
      <c r="R26" s="26"/>
    </row>
    <row r="27" spans="1:18" ht="12.75">
      <c r="A27" s="38" t="s">
        <v>80</v>
      </c>
      <c r="B27" s="39" t="s">
        <v>81</v>
      </c>
      <c r="C27" s="40">
        <v>0</v>
      </c>
      <c r="D27" s="40">
        <v>0.25</v>
      </c>
      <c r="E27" s="40" t="s">
        <v>40</v>
      </c>
      <c r="F27" s="41" t="s">
        <v>40</v>
      </c>
      <c r="H27" s="50"/>
      <c r="N27" s="22">
        <v>0</v>
      </c>
      <c r="O27" s="22">
        <v>0</v>
      </c>
      <c r="Q27" s="22">
        <v>0</v>
      </c>
      <c r="R27" s="26"/>
    </row>
    <row r="28" spans="1:18" ht="12.75">
      <c r="A28" s="38" t="s">
        <v>82</v>
      </c>
      <c r="B28" s="39" t="s">
        <v>83</v>
      </c>
      <c r="C28" s="40">
        <v>1</v>
      </c>
      <c r="D28" s="40">
        <v>4</v>
      </c>
      <c r="E28" s="40" t="s">
        <v>40</v>
      </c>
      <c r="F28" s="41" t="s">
        <v>40</v>
      </c>
      <c r="H28" s="50"/>
      <c r="N28" s="22">
        <v>0</v>
      </c>
      <c r="O28" s="22">
        <v>0</v>
      </c>
      <c r="Q28" s="22">
        <v>0</v>
      </c>
      <c r="R28" s="26"/>
    </row>
    <row r="29" spans="1:18" ht="12.75">
      <c r="A29" s="38" t="s">
        <v>84</v>
      </c>
      <c r="F29" s="26"/>
      <c r="H29" s="50"/>
      <c r="N29" s="22">
        <v>0</v>
      </c>
      <c r="O29" s="22">
        <v>0</v>
      </c>
      <c r="Q29" s="22">
        <v>0</v>
      </c>
      <c r="R29" s="26"/>
    </row>
    <row r="30" spans="1:18" ht="12.75">
      <c r="A30" s="38" t="s">
        <v>85</v>
      </c>
      <c r="B30" s="39" t="s">
        <v>86</v>
      </c>
      <c r="C30" s="40">
        <v>15</v>
      </c>
      <c r="D30" s="40">
        <v>500</v>
      </c>
      <c r="E30" s="40" t="s">
        <v>40</v>
      </c>
      <c r="F30" s="41" t="s">
        <v>42</v>
      </c>
      <c r="H30" s="50"/>
      <c r="N30" s="22">
        <v>0</v>
      </c>
      <c r="O30" s="22">
        <v>0</v>
      </c>
      <c r="Q30" s="22">
        <v>0</v>
      </c>
      <c r="R30" s="26"/>
    </row>
    <row r="31" spans="1:18" ht="12.75">
      <c r="A31" s="38" t="s">
        <v>87</v>
      </c>
      <c r="B31" s="39" t="s">
        <v>88</v>
      </c>
      <c r="C31" s="40">
        <v>2</v>
      </c>
      <c r="D31" s="40">
        <v>60</v>
      </c>
      <c r="E31" s="40" t="s">
        <v>42</v>
      </c>
      <c r="F31" s="41" t="s">
        <v>42</v>
      </c>
      <c r="H31" s="50"/>
      <c r="N31" s="22">
        <v>0</v>
      </c>
      <c r="O31" s="22">
        <v>0</v>
      </c>
      <c r="Q31" s="22">
        <v>0</v>
      </c>
      <c r="R31" s="26"/>
    </row>
    <row r="32" spans="1:18" ht="12.75">
      <c r="A32" s="38" t="s">
        <v>89</v>
      </c>
      <c r="B32" s="39" t="s">
        <v>88</v>
      </c>
      <c r="C32" s="40">
        <v>0</v>
      </c>
      <c r="D32" s="40">
        <v>18</v>
      </c>
      <c r="E32" s="40" t="s">
        <v>42</v>
      </c>
      <c r="F32" s="41" t="s">
        <v>42</v>
      </c>
      <c r="H32" s="50"/>
      <c r="N32" s="22">
        <v>0</v>
      </c>
      <c r="O32" s="22">
        <v>0</v>
      </c>
      <c r="Q32" s="22">
        <v>0</v>
      </c>
      <c r="R32" s="26"/>
    </row>
    <row r="33" spans="1:18" ht="12.75">
      <c r="A33" s="38" t="s">
        <v>90</v>
      </c>
      <c r="B33" s="39" t="s">
        <v>88</v>
      </c>
      <c r="C33" s="40">
        <v>0</v>
      </c>
      <c r="D33" s="40">
        <v>6</v>
      </c>
      <c r="E33" s="40" t="s">
        <v>42</v>
      </c>
      <c r="F33" s="41" t="s">
        <v>42</v>
      </c>
      <c r="H33" s="50"/>
      <c r="N33" s="22">
        <v>0</v>
      </c>
      <c r="O33" s="22">
        <v>0</v>
      </c>
      <c r="Q33" s="22">
        <v>0</v>
      </c>
      <c r="R33" s="26"/>
    </row>
    <row r="34" spans="1:18" ht="12.75">
      <c r="A34" s="38" t="s">
        <v>91</v>
      </c>
      <c r="B34" s="39" t="s">
        <v>92</v>
      </c>
      <c r="C34" s="40">
        <v>5</v>
      </c>
      <c r="D34" s="40">
        <v>80</v>
      </c>
      <c r="E34" s="40" t="s">
        <v>40</v>
      </c>
      <c r="F34" s="41" t="s">
        <v>42</v>
      </c>
      <c r="H34" s="50"/>
      <c r="N34" s="22">
        <v>0</v>
      </c>
      <c r="O34" s="22">
        <v>0</v>
      </c>
      <c r="Q34" s="22">
        <v>0</v>
      </c>
      <c r="R34" s="26"/>
    </row>
    <row r="35" spans="1:18" ht="12.75">
      <c r="A35" s="38" t="s">
        <v>93</v>
      </c>
      <c r="B35" s="39" t="s">
        <v>92</v>
      </c>
      <c r="C35" s="40">
        <v>0</v>
      </c>
      <c r="D35" s="40">
        <v>20</v>
      </c>
      <c r="E35" s="40" t="s">
        <v>40</v>
      </c>
      <c r="F35" s="41" t="s">
        <v>42</v>
      </c>
      <c r="H35" s="50"/>
      <c r="N35" s="22">
        <v>0</v>
      </c>
      <c r="O35" s="22">
        <v>0</v>
      </c>
      <c r="Q35" s="22">
        <v>0</v>
      </c>
      <c r="R35" s="26"/>
    </row>
    <row r="36" spans="1:18" ht="12.75">
      <c r="A36" s="38" t="s">
        <v>94</v>
      </c>
      <c r="B36" s="39" t="s">
        <v>92</v>
      </c>
      <c r="C36" s="40">
        <v>0</v>
      </c>
      <c r="D36" s="40">
        <v>20</v>
      </c>
      <c r="E36" s="40" t="s">
        <v>40</v>
      </c>
      <c r="F36" s="41" t="s">
        <v>42</v>
      </c>
      <c r="H36" s="50"/>
      <c r="N36" s="22">
        <v>0</v>
      </c>
      <c r="O36" s="22">
        <v>0</v>
      </c>
      <c r="Q36" s="22">
        <v>0</v>
      </c>
      <c r="R36" s="26"/>
    </row>
    <row r="37" spans="1:18" ht="12.75">
      <c r="A37" s="51" t="s">
        <v>95</v>
      </c>
      <c r="B37" s="53" t="s">
        <v>96</v>
      </c>
      <c r="C37" s="55">
        <v>0</v>
      </c>
      <c r="D37" s="55">
        <v>350000</v>
      </c>
      <c r="E37" s="55" t="s">
        <v>40</v>
      </c>
      <c r="F37" s="56" t="s">
        <v>42</v>
      </c>
      <c r="H37" s="50"/>
      <c r="N37" s="22">
        <v>0</v>
      </c>
      <c r="O37" s="22">
        <v>0</v>
      </c>
      <c r="Q37" s="22">
        <v>0</v>
      </c>
      <c r="R37" s="26"/>
    </row>
    <row r="38" spans="1:18" ht="12.75">
      <c r="H38" s="50"/>
      <c r="N38" s="22">
        <v>0</v>
      </c>
      <c r="O38" s="22">
        <v>0</v>
      </c>
      <c r="Q38" s="22">
        <v>0</v>
      </c>
      <c r="R38" s="26"/>
    </row>
    <row r="39" spans="1:18" ht="12.75">
      <c r="A39" s="33" t="s">
        <v>79</v>
      </c>
      <c r="B39" s="37" t="s">
        <v>98</v>
      </c>
      <c r="H39" s="50"/>
      <c r="N39" s="22">
        <v>0</v>
      </c>
      <c r="O39" s="22">
        <v>0</v>
      </c>
      <c r="Q39" s="22">
        <v>0</v>
      </c>
      <c r="R39" s="26"/>
    </row>
    <row r="40" spans="1:18" ht="12.75">
      <c r="A40" s="38" t="s">
        <v>99</v>
      </c>
      <c r="B40" s="41">
        <v>8</v>
      </c>
      <c r="H40" s="50"/>
      <c r="N40" s="22">
        <v>0</v>
      </c>
      <c r="O40" s="22">
        <v>0</v>
      </c>
      <c r="Q40" s="22">
        <v>0</v>
      </c>
      <c r="R40" s="26"/>
    </row>
    <row r="41" spans="1:18" ht="12.75">
      <c r="A41" s="38" t="s">
        <v>100</v>
      </c>
      <c r="B41" s="41">
        <v>4</v>
      </c>
      <c r="H41" s="50"/>
      <c r="N41" s="22">
        <v>0</v>
      </c>
      <c r="O41" s="22">
        <v>0</v>
      </c>
      <c r="Q41" s="22">
        <v>0</v>
      </c>
      <c r="R41" s="26"/>
    </row>
    <row r="42" spans="1:18" ht="12.75">
      <c r="A42" s="38" t="s">
        <v>101</v>
      </c>
      <c r="B42" s="41">
        <v>1</v>
      </c>
      <c r="H42" s="50"/>
      <c r="N42" s="22">
        <v>0</v>
      </c>
      <c r="O42" s="22">
        <v>0</v>
      </c>
      <c r="Q42" s="22">
        <v>0</v>
      </c>
      <c r="R42" s="26"/>
    </row>
    <row r="43" spans="1:18" ht="12.75">
      <c r="A43" s="38" t="s">
        <v>102</v>
      </c>
      <c r="B43" s="41">
        <v>2</v>
      </c>
      <c r="H43" s="50"/>
      <c r="N43" s="22">
        <v>0</v>
      </c>
      <c r="O43" s="22">
        <v>0</v>
      </c>
      <c r="Q43" s="22">
        <v>0</v>
      </c>
      <c r="R43" s="26"/>
    </row>
    <row r="44" spans="1:18" ht="12.75">
      <c r="A44" s="51" t="s">
        <v>103</v>
      </c>
      <c r="B44" s="56">
        <v>0.5</v>
      </c>
      <c r="H44" s="50"/>
      <c r="N44" s="22">
        <v>0</v>
      </c>
      <c r="O44" s="22">
        <v>0</v>
      </c>
      <c r="Q44" s="22">
        <v>0</v>
      </c>
      <c r="R44" s="26"/>
    </row>
    <row r="45" spans="1:18" ht="12.75">
      <c r="H45" s="50"/>
      <c r="N45" s="22">
        <v>0</v>
      </c>
      <c r="O45" s="22">
        <v>0</v>
      </c>
      <c r="Q45" s="22">
        <v>0</v>
      </c>
      <c r="R45" s="26"/>
    </row>
    <row r="46" spans="1:18" ht="12.75">
      <c r="H46" s="50"/>
      <c r="N46" s="22">
        <v>0</v>
      </c>
      <c r="O46" s="22">
        <v>0</v>
      </c>
      <c r="Q46" s="22">
        <v>0</v>
      </c>
      <c r="R46" s="26"/>
    </row>
    <row r="47" spans="1:18" ht="12.75">
      <c r="H47" s="50"/>
      <c r="N47" s="22">
        <v>0</v>
      </c>
      <c r="O47" s="22">
        <v>0</v>
      </c>
      <c r="Q47" s="22">
        <v>0</v>
      </c>
      <c r="R47" s="26"/>
    </row>
    <row r="48" spans="1:18" ht="12.75">
      <c r="H48" s="50"/>
      <c r="N48" s="22">
        <v>0</v>
      </c>
      <c r="O48" s="22">
        <v>0</v>
      </c>
      <c r="Q48" s="22">
        <v>0</v>
      </c>
      <c r="R48" s="26"/>
    </row>
    <row r="49" spans="8:18" ht="12.75">
      <c r="H49" s="50"/>
      <c r="N49" s="22">
        <v>0</v>
      </c>
      <c r="O49" s="22">
        <v>0</v>
      </c>
      <c r="Q49" s="22">
        <v>0</v>
      </c>
      <c r="R49" s="26"/>
    </row>
    <row r="50" spans="8:18" ht="12.75">
      <c r="H50" s="50"/>
      <c r="N50" s="22">
        <v>0</v>
      </c>
      <c r="O50" s="22">
        <v>0</v>
      </c>
      <c r="Q50" s="22">
        <v>0</v>
      </c>
      <c r="R50" s="26"/>
    </row>
    <row r="51" spans="8:18" ht="12.75">
      <c r="H51" s="50"/>
      <c r="N51" s="22">
        <v>0</v>
      </c>
      <c r="O51" s="22">
        <v>0</v>
      </c>
      <c r="Q51" s="22">
        <v>0</v>
      </c>
      <c r="R51" s="26"/>
    </row>
    <row r="52" spans="8:18" ht="12.75">
      <c r="H52" s="57"/>
      <c r="I52" s="58"/>
      <c r="J52" s="58"/>
      <c r="K52" s="58"/>
      <c r="L52" s="58"/>
      <c r="M52" s="58"/>
      <c r="N52" s="59">
        <v>0</v>
      </c>
      <c r="O52" s="59">
        <v>0</v>
      </c>
      <c r="P52" s="58"/>
      <c r="Q52" s="59">
        <v>0</v>
      </c>
      <c r="R52" s="60"/>
    </row>
  </sheetData>
  <hyperlinks>
    <hyperlink ref="B7" r:id="rId1"/>
    <hyperlink ref="B8" r:id="rId2"/>
    <hyperlink ref="B9" r:id="rId3"/>
    <hyperlink ref="B10" r:id="rId4"/>
    <hyperlink ref="B11" r:id="rId5"/>
    <hyperlink ref="B12" r:id="rId6"/>
    <hyperlink ref="B13" r:id="rId7"/>
    <hyperlink ref="B14" r:id="rId8"/>
    <hyperlink ref="B15" r:id="rId9"/>
    <hyperlink ref="B16" r:id="rId10"/>
    <hyperlink ref="B17" r:id="rId11"/>
    <hyperlink ref="B18" r:id="rId12"/>
    <hyperlink ref="B19" r:id="rId13"/>
    <hyperlink ref="B20" r:id="rId14"/>
    <hyperlink ref="B21" r:id="rId15"/>
    <hyperlink ref="B22" r:id="rId16"/>
    <hyperlink ref="B23" r:id="rId17"/>
    <hyperlink ref="B24" r:id="rId18"/>
    <hyperlink ref="B25" r:id="rId19"/>
    <hyperlink ref="B26" r:id="rId20"/>
    <hyperlink ref="B27" r:id="rId21"/>
    <hyperlink ref="B28" r:id="rId22"/>
    <hyperlink ref="B30" r:id="rId23"/>
    <hyperlink ref="B31" r:id="rId24"/>
    <hyperlink ref="B32" r:id="rId25"/>
    <hyperlink ref="B33" r:id="rId26"/>
    <hyperlink ref="B34" r:id="rId27"/>
    <hyperlink ref="B35" r:id="rId28"/>
    <hyperlink ref="B36" r:id="rId29"/>
    <hyperlink ref="B37" r:id="rId30"/>
  </hyperlinks>
  <pageMargins left="0.7" right="0.7" top="0.75" bottom="0.75" header="0.3" footer="0.3"/>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64</vt:i4>
      </vt:variant>
    </vt:vector>
  </HeadingPairs>
  <TitlesOfParts>
    <vt:vector size="66" baseType="lpstr">
      <vt:lpstr>Inventory</vt:lpstr>
      <vt:lpstr>Reference</vt:lpstr>
      <vt:lpstr>AttunementCheckboxes</vt:lpstr>
      <vt:lpstr>CharSize</vt:lpstr>
      <vt:lpstr>CharStr</vt:lpstr>
      <vt:lpstr>CharWeight</vt:lpstr>
      <vt:lpstr>CoinContainer</vt:lpstr>
      <vt:lpstr>CoinQuantities</vt:lpstr>
      <vt:lpstr>CoinTotalWeight</vt:lpstr>
      <vt:lpstr>ContainerFills</vt:lpstr>
      <vt:lpstr>ContainerLocation</vt:lpstr>
      <vt:lpstr>ContainerNames</vt:lpstr>
      <vt:lpstr>ContainerOptionNames</vt:lpstr>
      <vt:lpstr>ContainerOptionTable</vt:lpstr>
      <vt:lpstr>Containers</vt:lpstr>
      <vt:lpstr>ContainerType</vt:lpstr>
      <vt:lpstr>CopperPieces</vt:lpstr>
      <vt:lpstr>ElectrumPieces</vt:lpstr>
      <vt:lpstr>EncumbranceCheckbox</vt:lpstr>
      <vt:lpstr>EquippedItemWeights</vt:lpstr>
      <vt:lpstr>EquippedMagicWeights</vt:lpstr>
      <vt:lpstr>EquippedMnyWt</vt:lpstr>
      <vt:lpstr>EquippedStockWeights</vt:lpstr>
      <vt:lpstr>ExtradimensionalCheckbox</vt:lpstr>
      <vt:lpstr>GemQuantities</vt:lpstr>
      <vt:lpstr>GemsQuantity1</vt:lpstr>
      <vt:lpstr>GemsQuantity2</vt:lpstr>
      <vt:lpstr>GemsQuantity3</vt:lpstr>
      <vt:lpstr>GemsQuantity4</vt:lpstr>
      <vt:lpstr>GemsQuantity5</vt:lpstr>
      <vt:lpstr>GemsWorth1</vt:lpstr>
      <vt:lpstr>GemsWorth2</vt:lpstr>
      <vt:lpstr>GemsWorth3</vt:lpstr>
      <vt:lpstr>GemsWorth4</vt:lpstr>
      <vt:lpstr>GemsWorth5</vt:lpstr>
      <vt:lpstr>GemTotalWeight</vt:lpstr>
      <vt:lpstr>GoldPieces</vt:lpstr>
      <vt:lpstr>ItemContainers</vt:lpstr>
      <vt:lpstr>ItemQuantity</vt:lpstr>
      <vt:lpstr>ItemTotalWeights</vt:lpstr>
      <vt:lpstr>ItemWeight</vt:lpstr>
      <vt:lpstr>Locations</vt:lpstr>
      <vt:lpstr>MagicItemContainers</vt:lpstr>
      <vt:lpstr>MagicItemWeights</vt:lpstr>
      <vt:lpstr>MoneyTotalWeight</vt:lpstr>
      <vt:lpstr>MountItemWeights</vt:lpstr>
      <vt:lpstr>MountMagicWeights</vt:lpstr>
      <vt:lpstr>MountMnyWt</vt:lpstr>
      <vt:lpstr>MountSize</vt:lpstr>
      <vt:lpstr>MountStockWeights</vt:lpstr>
      <vt:lpstr>MountStr</vt:lpstr>
      <vt:lpstr>MountTotalWeightCarried</vt:lpstr>
      <vt:lpstr>NumAutofillRows</vt:lpstr>
      <vt:lpstr>PlatinumPieces</vt:lpstr>
      <vt:lpstr>RideCheckbox</vt:lpstr>
      <vt:lpstr>SilverPieces</vt:lpstr>
      <vt:lpstr>SizeNames</vt:lpstr>
      <vt:lpstr>SizeTable</vt:lpstr>
      <vt:lpstr>SlotsCheckbox</vt:lpstr>
      <vt:lpstr>StockContainers</vt:lpstr>
      <vt:lpstr>StockQuantities</vt:lpstr>
      <vt:lpstr>StockTotalWeights</vt:lpstr>
      <vt:lpstr>TotalCoins</vt:lpstr>
      <vt:lpstr>TotalCoinsGems</vt:lpstr>
      <vt:lpstr>TotalGems</vt:lpstr>
      <vt:lpstr>TotalWeightCarried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Палихов Антон</dc:creator>
  <cp:lastModifiedBy>Палихов Антон</cp:lastModifiedBy>
  <dcterms:created xsi:type="dcterms:W3CDTF">2018-08-09T03:03:31Z</dcterms:created>
  <dcterms:modified xsi:type="dcterms:W3CDTF">2018-08-09T19:54:18Z</dcterms:modified>
</cp:coreProperties>
</file>